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" yWindow="-12" windowWidth="20556" windowHeight="4140" tabRatio="768" activeTab="3"/>
  </bookViews>
  <sheets>
    <sheet name="経年グラフ" sheetId="30" r:id="rId1"/>
    <sheet name="グラフ用データ" sheetId="32" r:id="rId2"/>
    <sheet name="容器包装別(年度別） 実績" sheetId="2" r:id="rId3"/>
    <sheet name="元年度" sheetId="35" r:id="rId4"/>
    <sheet name="30年度" sheetId="34" r:id="rId5"/>
    <sheet name="29年度 " sheetId="33" r:id="rId6"/>
    <sheet name="28年度" sheetId="26" r:id="rId7"/>
    <sheet name="27年度" sheetId="25" r:id="rId8"/>
    <sheet name="26年度" sheetId="24" r:id="rId9"/>
    <sheet name="25年度" sheetId="23" r:id="rId10"/>
    <sheet name="24年度" sheetId="21" r:id="rId11"/>
    <sheet name="23年度" sheetId="22" r:id="rId12"/>
    <sheet name="22年度" sheetId="1" r:id="rId13"/>
    <sheet name="21年度 " sheetId="14" r:id="rId14"/>
    <sheet name="20年度" sheetId="5" r:id="rId15"/>
    <sheet name="19年度" sheetId="6" r:id="rId16"/>
    <sheet name="18年度" sheetId="7" r:id="rId17"/>
    <sheet name="17年度" sheetId="8" r:id="rId18"/>
    <sheet name="16年度" sheetId="9" r:id="rId19"/>
    <sheet name="15年度" sheetId="10" r:id="rId20"/>
    <sheet name="14年度" sheetId="11" r:id="rId21"/>
    <sheet name="13年度" sheetId="12" r:id="rId22"/>
    <sheet name="12年度" sheetId="13" r:id="rId23"/>
  </sheets>
  <definedNames>
    <definedName name="_xlnm._FilterDatabase" localSheetId="22" hidden="1">'12年度'!$B$2:$J$17</definedName>
    <definedName name="_xlnm._FilterDatabase" localSheetId="21" hidden="1">'13年度'!$B$2:$L$17</definedName>
    <definedName name="_xlnm._FilterDatabase" localSheetId="20" hidden="1">'14年度'!$B$2:$L$17</definedName>
    <definedName name="_xlnm._FilterDatabase" localSheetId="19" hidden="1">'15年度'!$B$2:$L$17</definedName>
    <definedName name="_xlnm._FilterDatabase" localSheetId="18" hidden="1">'16年度'!$B$2:$L$17</definedName>
    <definedName name="_xlnm._FilterDatabase" localSheetId="17" hidden="1">'17年度'!$B$2:$L$17</definedName>
    <definedName name="_xlnm._FilterDatabase" localSheetId="16" hidden="1">'18年度'!$B$2:$L$17</definedName>
    <definedName name="_xlnm._FilterDatabase" localSheetId="15" hidden="1">'19年度'!$B$2:$L$17</definedName>
    <definedName name="_xlnm.Print_Area" localSheetId="22">'12年度'!$A$1:$J$18</definedName>
    <definedName name="_xlnm.Print_Area" localSheetId="21">'13年度'!$A$1:$L$18</definedName>
    <definedName name="_xlnm.Print_Area" localSheetId="20">'14年度'!$A$1:$L$18</definedName>
    <definedName name="_xlnm.Print_Area" localSheetId="19">'15年度'!$A$1:$L$18</definedName>
    <definedName name="_xlnm.Print_Area" localSheetId="18">'16年度'!$A$1:$L$18</definedName>
    <definedName name="_xlnm.Print_Area" localSheetId="17">'17年度'!$A$1:$L$18</definedName>
    <definedName name="_xlnm.Print_Area" localSheetId="16">'18年度'!$A$1:$L$18</definedName>
    <definedName name="_xlnm.Print_Area" localSheetId="15">'19年度'!$A$1:$L$18</definedName>
    <definedName name="_xlnm.Print_Area" localSheetId="1">グラフ用データ!$A$1:$U$16</definedName>
    <definedName name="_xlnm.Print_Area" localSheetId="0">経年グラフ!$A$1:$O$42</definedName>
    <definedName name="_xlnm.Print_Area" localSheetId="2">'容器包装別(年度別） 実績'!$A$1:$W$21</definedName>
    <definedName name="_xlnm.Print_Titles" localSheetId="1">グラフ用データ!$A:$A</definedName>
    <definedName name="_xlnm.Print_Titles" localSheetId="2">'容器包装別(年度別） 実績'!$A:$C</definedName>
  </definedNames>
  <calcPr calcId="152511"/>
</workbook>
</file>

<file path=xl/calcChain.xml><?xml version="1.0" encoding="utf-8"?>
<calcChain xmlns="http://schemas.openxmlformats.org/spreadsheetml/2006/main">
  <c r="V11" i="2" l="1"/>
  <c r="V17" i="2"/>
  <c r="K16" i="35"/>
  <c r="F16" i="35"/>
  <c r="D16" i="35"/>
  <c r="C16" i="35"/>
  <c r="L15" i="35"/>
  <c r="J15" i="35"/>
  <c r="G15" i="35"/>
  <c r="E15" i="35"/>
  <c r="L14" i="35"/>
  <c r="J14" i="35"/>
  <c r="G14" i="35"/>
  <c r="E14" i="35"/>
  <c r="L13" i="35"/>
  <c r="J13" i="35"/>
  <c r="G13" i="35"/>
  <c r="E13" i="35"/>
  <c r="L12" i="35"/>
  <c r="J12" i="35"/>
  <c r="G12" i="35"/>
  <c r="E12" i="35"/>
  <c r="K11" i="35"/>
  <c r="K17" i="35"/>
  <c r="F11" i="35"/>
  <c r="D11" i="35"/>
  <c r="E11" i="35" s="1"/>
  <c r="C11" i="35"/>
  <c r="L10" i="35"/>
  <c r="J10" i="35"/>
  <c r="G10" i="35"/>
  <c r="E10" i="35"/>
  <c r="J9" i="35"/>
  <c r="E9" i="35"/>
  <c r="L9" i="35"/>
  <c r="L8" i="35"/>
  <c r="J8" i="35"/>
  <c r="G8" i="35"/>
  <c r="E8" i="35"/>
  <c r="L7" i="35"/>
  <c r="J7" i="35"/>
  <c r="G7" i="35"/>
  <c r="E7" i="35"/>
  <c r="L6" i="35"/>
  <c r="J6" i="35"/>
  <c r="G6" i="35"/>
  <c r="E6" i="35"/>
  <c r="L5" i="35"/>
  <c r="J5" i="35"/>
  <c r="G5" i="35"/>
  <c r="E5" i="35"/>
  <c r="L4" i="35"/>
  <c r="J4" i="35"/>
  <c r="G4" i="35"/>
  <c r="E4" i="35"/>
  <c r="L3" i="35"/>
  <c r="J3" i="35"/>
  <c r="G3" i="35"/>
  <c r="E3" i="35"/>
  <c r="G14" i="34"/>
  <c r="W11" i="2"/>
  <c r="W17" i="2"/>
  <c r="F9" i="34"/>
  <c r="K11" i="34"/>
  <c r="K17" i="34" s="1"/>
  <c r="L17" i="34" s="1"/>
  <c r="C9" i="34"/>
  <c r="D9" i="34"/>
  <c r="L9" i="34" s="1"/>
  <c r="K16" i="34"/>
  <c r="F16" i="34"/>
  <c r="D16" i="34"/>
  <c r="C16" i="34"/>
  <c r="L15" i="34"/>
  <c r="J15" i="34"/>
  <c r="G15" i="34"/>
  <c r="E15" i="34"/>
  <c r="L14" i="34"/>
  <c r="J14" i="34"/>
  <c r="E14" i="34"/>
  <c r="L13" i="34"/>
  <c r="J13" i="34"/>
  <c r="G13" i="34"/>
  <c r="E13" i="34"/>
  <c r="L12" i="34"/>
  <c r="J12" i="34"/>
  <c r="G12" i="34"/>
  <c r="E12" i="34"/>
  <c r="F11" i="34"/>
  <c r="F17" i="34"/>
  <c r="D11" i="34"/>
  <c r="E11" i="34" s="1"/>
  <c r="C11" i="34"/>
  <c r="L10" i="34"/>
  <c r="J10" i="34"/>
  <c r="G10" i="34"/>
  <c r="E10" i="34"/>
  <c r="J9" i="34"/>
  <c r="E9" i="34"/>
  <c r="L8" i="34"/>
  <c r="J8" i="34"/>
  <c r="G8" i="34"/>
  <c r="E8" i="34"/>
  <c r="L7" i="34"/>
  <c r="J7" i="34"/>
  <c r="G7" i="34"/>
  <c r="E7" i="34"/>
  <c r="L6" i="34"/>
  <c r="J6" i="34"/>
  <c r="G6" i="34"/>
  <c r="E6" i="34"/>
  <c r="L5" i="34"/>
  <c r="J5" i="34"/>
  <c r="G5" i="34"/>
  <c r="E5" i="34"/>
  <c r="L4" i="34"/>
  <c r="J4" i="34"/>
  <c r="G4" i="34"/>
  <c r="E4" i="34"/>
  <c r="L3" i="34"/>
  <c r="J3" i="34"/>
  <c r="G3" i="34"/>
  <c r="E3" i="34"/>
  <c r="O17" i="2"/>
  <c r="Q17" i="2"/>
  <c r="S17" i="2"/>
  <c r="U11" i="2"/>
  <c r="U17" i="2" s="1"/>
  <c r="T11" i="2"/>
  <c r="T17" i="2" s="1"/>
  <c r="S11" i="2"/>
  <c r="R11" i="2"/>
  <c r="R17" i="2" s="1"/>
  <c r="Q11" i="2"/>
  <c r="P11" i="2"/>
  <c r="P17" i="2" s="1"/>
  <c r="O11" i="2"/>
  <c r="N11" i="2"/>
  <c r="N17" i="2" s="1"/>
  <c r="M11" i="2"/>
  <c r="M17" i="2" s="1"/>
  <c r="L11" i="2"/>
  <c r="L17" i="2" s="1"/>
  <c r="G9" i="33"/>
  <c r="D11" i="33"/>
  <c r="K16" i="33"/>
  <c r="F16" i="33"/>
  <c r="D16" i="33"/>
  <c r="C16" i="33"/>
  <c r="L15" i="33"/>
  <c r="J15" i="33"/>
  <c r="G15" i="33"/>
  <c r="E15" i="33"/>
  <c r="L14" i="33"/>
  <c r="J14" i="33"/>
  <c r="G14" i="33"/>
  <c r="E14" i="33"/>
  <c r="L13" i="33"/>
  <c r="J13" i="33"/>
  <c r="G13" i="33"/>
  <c r="E13" i="33"/>
  <c r="L12" i="33"/>
  <c r="J12" i="33"/>
  <c r="G12" i="33"/>
  <c r="E12" i="33"/>
  <c r="K11" i="33"/>
  <c r="L11" i="33"/>
  <c r="F11" i="33"/>
  <c r="C11" i="33"/>
  <c r="C17" i="33" s="1"/>
  <c r="L10" i="33"/>
  <c r="J10" i="33"/>
  <c r="G10" i="33"/>
  <c r="E10" i="33"/>
  <c r="J9" i="33"/>
  <c r="C9" i="33"/>
  <c r="L8" i="33"/>
  <c r="J8" i="33"/>
  <c r="G8" i="33"/>
  <c r="E8" i="33"/>
  <c r="L7" i="33"/>
  <c r="J7" i="33"/>
  <c r="G7" i="33"/>
  <c r="E7" i="33"/>
  <c r="L6" i="33"/>
  <c r="J6" i="33"/>
  <c r="G6" i="33"/>
  <c r="E6" i="33"/>
  <c r="L5" i="33"/>
  <c r="J5" i="33"/>
  <c r="G5" i="33"/>
  <c r="E5" i="33"/>
  <c r="L4" i="33"/>
  <c r="J4" i="33"/>
  <c r="G4" i="33"/>
  <c r="E4" i="33"/>
  <c r="L3" i="33"/>
  <c r="J3" i="33"/>
  <c r="G3" i="33"/>
  <c r="E3" i="33"/>
  <c r="L10" i="32"/>
  <c r="F16" i="25"/>
  <c r="F11" i="25"/>
  <c r="F17" i="25" s="1"/>
  <c r="F9" i="25"/>
  <c r="D16" i="25"/>
  <c r="D11" i="25"/>
  <c r="D17" i="25" s="1"/>
  <c r="D9" i="25"/>
  <c r="L9" i="25" s="1"/>
  <c r="E3" i="13"/>
  <c r="G3" i="13"/>
  <c r="J3" i="13"/>
  <c r="E4" i="13"/>
  <c r="G4" i="13"/>
  <c r="J4" i="13"/>
  <c r="E5" i="13"/>
  <c r="G5" i="13"/>
  <c r="J5" i="13"/>
  <c r="E6" i="13"/>
  <c r="G6" i="13"/>
  <c r="J6" i="13"/>
  <c r="E7" i="13"/>
  <c r="G7" i="13"/>
  <c r="J7" i="13"/>
  <c r="E8" i="13"/>
  <c r="G8" i="13"/>
  <c r="J8" i="13"/>
  <c r="C9" i="13"/>
  <c r="D9" i="13"/>
  <c r="E9" i="13"/>
  <c r="F9" i="13"/>
  <c r="G9" i="13"/>
  <c r="E10" i="13"/>
  <c r="G10" i="13"/>
  <c r="J10" i="13"/>
  <c r="C11" i="13"/>
  <c r="D11" i="13"/>
  <c r="E11" i="13"/>
  <c r="F11" i="13"/>
  <c r="G11" i="13"/>
  <c r="E12" i="13"/>
  <c r="G12" i="13"/>
  <c r="J12" i="13"/>
  <c r="E13" i="13"/>
  <c r="G13" i="13"/>
  <c r="J13" i="13"/>
  <c r="E14" i="13"/>
  <c r="G14" i="13"/>
  <c r="J14" i="13"/>
  <c r="E15" i="13"/>
  <c r="G15" i="13"/>
  <c r="J15" i="13"/>
  <c r="C16" i="13"/>
  <c r="D16" i="13"/>
  <c r="D17" i="13" s="1"/>
  <c r="E17" i="13" s="1"/>
  <c r="F16" i="13"/>
  <c r="G16" i="13" s="1"/>
  <c r="C17" i="13"/>
  <c r="E3" i="12"/>
  <c r="G3" i="12"/>
  <c r="J3" i="12"/>
  <c r="K3" i="12"/>
  <c r="L3" i="12" s="1"/>
  <c r="E4" i="12"/>
  <c r="G4" i="12"/>
  <c r="J4" i="12"/>
  <c r="K4" i="12"/>
  <c r="K11" i="12" s="1"/>
  <c r="E5" i="12"/>
  <c r="G5" i="12"/>
  <c r="J5" i="12"/>
  <c r="K5" i="12"/>
  <c r="L5" i="12" s="1"/>
  <c r="E6" i="12"/>
  <c r="G6" i="12"/>
  <c r="J6" i="12"/>
  <c r="K6" i="12"/>
  <c r="L6" i="12" s="1"/>
  <c r="E7" i="12"/>
  <c r="G7" i="12"/>
  <c r="J7" i="12"/>
  <c r="K7" i="12"/>
  <c r="L7" i="12"/>
  <c r="E8" i="12"/>
  <c r="G8" i="12"/>
  <c r="J8" i="12"/>
  <c r="K8" i="12"/>
  <c r="L8" i="12" s="1"/>
  <c r="C9" i="12"/>
  <c r="D9" i="12"/>
  <c r="E9" i="12"/>
  <c r="F9" i="12"/>
  <c r="G9" i="12"/>
  <c r="K9" i="12"/>
  <c r="L9" i="12"/>
  <c r="E10" i="12"/>
  <c r="G10" i="12"/>
  <c r="J10" i="12"/>
  <c r="K10" i="12"/>
  <c r="L10" i="12" s="1"/>
  <c r="C11" i="12"/>
  <c r="D11" i="12"/>
  <c r="E11" i="12"/>
  <c r="F11" i="12"/>
  <c r="G11" i="12" s="1"/>
  <c r="E12" i="12"/>
  <c r="G12" i="12"/>
  <c r="J12" i="12"/>
  <c r="K12" i="12"/>
  <c r="L12" i="12" s="1"/>
  <c r="E13" i="12"/>
  <c r="G13" i="12"/>
  <c r="J13" i="12"/>
  <c r="K13" i="12"/>
  <c r="L13" i="12"/>
  <c r="E14" i="12"/>
  <c r="G14" i="12"/>
  <c r="J14" i="12"/>
  <c r="K14" i="12"/>
  <c r="L14" i="12"/>
  <c r="E15" i="12"/>
  <c r="G15" i="12"/>
  <c r="J15" i="12"/>
  <c r="K15" i="12"/>
  <c r="L15" i="12"/>
  <c r="C16" i="12"/>
  <c r="D16" i="12"/>
  <c r="E16" i="12"/>
  <c r="F16" i="12"/>
  <c r="F17" i="12" s="1"/>
  <c r="G17" i="12" s="1"/>
  <c r="K16" i="12"/>
  <c r="L16" i="12" s="1"/>
  <c r="C17" i="12"/>
  <c r="D17" i="12"/>
  <c r="E17" i="12" s="1"/>
  <c r="E3" i="11"/>
  <c r="G3" i="11"/>
  <c r="J3" i="11"/>
  <c r="K3" i="11"/>
  <c r="L3" i="11"/>
  <c r="E4" i="11"/>
  <c r="G4" i="11"/>
  <c r="J4" i="11"/>
  <c r="K4" i="11"/>
  <c r="L4" i="11"/>
  <c r="E5" i="11"/>
  <c r="G5" i="11"/>
  <c r="J5" i="11"/>
  <c r="K5" i="11"/>
  <c r="K11" i="11" s="1"/>
  <c r="E6" i="11"/>
  <c r="G6" i="11"/>
  <c r="J6" i="11"/>
  <c r="K6" i="11"/>
  <c r="L6" i="11" s="1"/>
  <c r="E7" i="11"/>
  <c r="G7" i="11"/>
  <c r="J7" i="11"/>
  <c r="K7" i="11"/>
  <c r="L7" i="11" s="1"/>
  <c r="E8" i="11"/>
  <c r="G8" i="11"/>
  <c r="J8" i="11"/>
  <c r="K8" i="11"/>
  <c r="L8" i="11"/>
  <c r="C9" i="11"/>
  <c r="D9" i="11"/>
  <c r="E9" i="11" s="1"/>
  <c r="F9" i="11"/>
  <c r="G9" i="11" s="1"/>
  <c r="K9" i="11"/>
  <c r="L9" i="11"/>
  <c r="E10" i="11"/>
  <c r="G10" i="11"/>
  <c r="J10" i="11"/>
  <c r="K10" i="11"/>
  <c r="L10" i="11"/>
  <c r="C11" i="11"/>
  <c r="D11" i="11"/>
  <c r="E11" i="11"/>
  <c r="F11" i="11"/>
  <c r="F17" i="11" s="1"/>
  <c r="G17" i="11" s="1"/>
  <c r="E12" i="11"/>
  <c r="G12" i="11"/>
  <c r="J12" i="11"/>
  <c r="K12" i="11"/>
  <c r="K16" i="11" s="1"/>
  <c r="L16" i="11" s="1"/>
  <c r="L12" i="11"/>
  <c r="E13" i="11"/>
  <c r="G13" i="11"/>
  <c r="J13" i="11"/>
  <c r="K13" i="11"/>
  <c r="L13" i="11" s="1"/>
  <c r="E14" i="11"/>
  <c r="G14" i="11"/>
  <c r="J14" i="11"/>
  <c r="K14" i="11"/>
  <c r="L14" i="11"/>
  <c r="E15" i="11"/>
  <c r="G15" i="11"/>
  <c r="J15" i="11"/>
  <c r="K15" i="11"/>
  <c r="L15" i="11"/>
  <c r="C16" i="11"/>
  <c r="E16" i="11" s="1"/>
  <c r="D16" i="11"/>
  <c r="F16" i="11"/>
  <c r="G16" i="11"/>
  <c r="D17" i="11"/>
  <c r="E3" i="10"/>
  <c r="G3" i="10"/>
  <c r="J3" i="10"/>
  <c r="K3" i="10"/>
  <c r="L3" i="10"/>
  <c r="E4" i="10"/>
  <c r="G4" i="10"/>
  <c r="J4" i="10"/>
  <c r="K4" i="10"/>
  <c r="L4" i="10"/>
  <c r="E5" i="10"/>
  <c r="G5" i="10"/>
  <c r="J5" i="10"/>
  <c r="K5" i="10"/>
  <c r="L5" i="10"/>
  <c r="E6" i="10"/>
  <c r="G6" i="10"/>
  <c r="J6" i="10"/>
  <c r="K6" i="10"/>
  <c r="K11" i="10" s="1"/>
  <c r="E7" i="10"/>
  <c r="G7" i="10"/>
  <c r="J7" i="10"/>
  <c r="K7" i="10"/>
  <c r="L7" i="10" s="1"/>
  <c r="E8" i="10"/>
  <c r="G8" i="10"/>
  <c r="J8" i="10"/>
  <c r="K8" i="10"/>
  <c r="L8" i="10" s="1"/>
  <c r="C9" i="10"/>
  <c r="D9" i="10"/>
  <c r="E9" i="10" s="1"/>
  <c r="F9" i="10"/>
  <c r="G9" i="10"/>
  <c r="E10" i="10"/>
  <c r="G10" i="10"/>
  <c r="J10" i="10"/>
  <c r="K10" i="10"/>
  <c r="L10" i="10"/>
  <c r="C11" i="10"/>
  <c r="E11" i="10" s="1"/>
  <c r="D11" i="10"/>
  <c r="F11" i="10"/>
  <c r="G11" i="10"/>
  <c r="E12" i="10"/>
  <c r="G12" i="10"/>
  <c r="J12" i="10"/>
  <c r="K12" i="10"/>
  <c r="L12" i="10" s="1"/>
  <c r="E13" i="10"/>
  <c r="G13" i="10"/>
  <c r="J13" i="10"/>
  <c r="K13" i="10"/>
  <c r="L13" i="10"/>
  <c r="E14" i="10"/>
  <c r="G14" i="10"/>
  <c r="J14" i="10"/>
  <c r="K14" i="10"/>
  <c r="L14" i="10" s="1"/>
  <c r="E15" i="10"/>
  <c r="G15" i="10"/>
  <c r="J15" i="10"/>
  <c r="K15" i="10"/>
  <c r="L15" i="10"/>
  <c r="C16" i="10"/>
  <c r="D16" i="10"/>
  <c r="D17" i="10" s="1"/>
  <c r="F16" i="10"/>
  <c r="G16" i="10"/>
  <c r="K16" i="10"/>
  <c r="F17" i="10"/>
  <c r="E3" i="9"/>
  <c r="G3" i="9"/>
  <c r="J3" i="9"/>
  <c r="K3" i="9"/>
  <c r="L3" i="9" s="1"/>
  <c r="E4" i="9"/>
  <c r="G4" i="9"/>
  <c r="J4" i="9"/>
  <c r="K4" i="9"/>
  <c r="L4" i="9"/>
  <c r="E5" i="9"/>
  <c r="G5" i="9"/>
  <c r="J5" i="9"/>
  <c r="K5" i="9"/>
  <c r="L5" i="9"/>
  <c r="E6" i="9"/>
  <c r="G6" i="9"/>
  <c r="J6" i="9"/>
  <c r="K6" i="9"/>
  <c r="L6" i="9"/>
  <c r="E7" i="9"/>
  <c r="G7" i="9"/>
  <c r="J7" i="9"/>
  <c r="K7" i="9"/>
  <c r="L7" i="9" s="1"/>
  <c r="E8" i="9"/>
  <c r="G8" i="9"/>
  <c r="J8" i="9"/>
  <c r="K8" i="9"/>
  <c r="L8" i="9" s="1"/>
  <c r="C9" i="9"/>
  <c r="D9" i="9"/>
  <c r="L9" i="9" s="1"/>
  <c r="F9" i="9"/>
  <c r="G9" i="9" s="1"/>
  <c r="K9" i="9"/>
  <c r="E10" i="9"/>
  <c r="G10" i="9"/>
  <c r="J10" i="9"/>
  <c r="K10" i="9"/>
  <c r="L10" i="9"/>
  <c r="C11" i="9"/>
  <c r="D11" i="9"/>
  <c r="E11" i="9" s="1"/>
  <c r="F11" i="9"/>
  <c r="G11" i="9"/>
  <c r="K11" i="9"/>
  <c r="E12" i="9"/>
  <c r="G12" i="9"/>
  <c r="J12" i="9"/>
  <c r="K12" i="9"/>
  <c r="K16" i="9" s="1"/>
  <c r="E13" i="9"/>
  <c r="G13" i="9"/>
  <c r="J13" i="9"/>
  <c r="K13" i="9"/>
  <c r="L13" i="9" s="1"/>
  <c r="E14" i="9"/>
  <c r="G14" i="9"/>
  <c r="J14" i="9"/>
  <c r="K14" i="9"/>
  <c r="L14" i="9"/>
  <c r="E15" i="9"/>
  <c r="G15" i="9"/>
  <c r="J15" i="9"/>
  <c r="K15" i="9"/>
  <c r="L15" i="9" s="1"/>
  <c r="C16" i="9"/>
  <c r="D16" i="9"/>
  <c r="G16" i="9" s="1"/>
  <c r="E16" i="9"/>
  <c r="F16" i="9"/>
  <c r="C17" i="9"/>
  <c r="F17" i="9"/>
  <c r="E3" i="8"/>
  <c r="G3" i="8"/>
  <c r="J3" i="8"/>
  <c r="K3" i="8"/>
  <c r="K11" i="8" s="1"/>
  <c r="L3" i="8"/>
  <c r="E4" i="8"/>
  <c r="G4" i="8"/>
  <c r="J4" i="8"/>
  <c r="K4" i="8"/>
  <c r="L4" i="8" s="1"/>
  <c r="E5" i="8"/>
  <c r="G5" i="8"/>
  <c r="J5" i="8"/>
  <c r="K5" i="8"/>
  <c r="L5" i="8"/>
  <c r="E6" i="8"/>
  <c r="G6" i="8"/>
  <c r="J6" i="8"/>
  <c r="K6" i="8"/>
  <c r="L6" i="8"/>
  <c r="E7" i="8"/>
  <c r="G7" i="8"/>
  <c r="J7" i="8"/>
  <c r="K7" i="8"/>
  <c r="L7" i="8"/>
  <c r="E8" i="8"/>
  <c r="G8" i="8"/>
  <c r="J8" i="8"/>
  <c r="K8" i="8"/>
  <c r="L8" i="8" s="1"/>
  <c r="C9" i="8"/>
  <c r="D9" i="8"/>
  <c r="E9" i="8"/>
  <c r="F9" i="8"/>
  <c r="G9" i="8" s="1"/>
  <c r="E10" i="8"/>
  <c r="G10" i="8"/>
  <c r="J10" i="8"/>
  <c r="K10" i="8"/>
  <c r="L10" i="8" s="1"/>
  <c r="C11" i="8"/>
  <c r="D11" i="8"/>
  <c r="G11" i="8" s="1"/>
  <c r="E11" i="8"/>
  <c r="F11" i="8"/>
  <c r="E12" i="8"/>
  <c r="G12" i="8"/>
  <c r="J12" i="8"/>
  <c r="K12" i="8"/>
  <c r="K16" i="8" s="1"/>
  <c r="L16" i="8" s="1"/>
  <c r="E13" i="8"/>
  <c r="G13" i="8"/>
  <c r="J13" i="8"/>
  <c r="K13" i="8"/>
  <c r="L13" i="8" s="1"/>
  <c r="E14" i="8"/>
  <c r="G14" i="8"/>
  <c r="J14" i="8"/>
  <c r="K14" i="8"/>
  <c r="L14" i="8" s="1"/>
  <c r="E15" i="8"/>
  <c r="G15" i="8"/>
  <c r="J15" i="8"/>
  <c r="K15" i="8"/>
  <c r="L15" i="8"/>
  <c r="C16" i="8"/>
  <c r="D16" i="8"/>
  <c r="E16" i="8" s="1"/>
  <c r="F16" i="8"/>
  <c r="F17" i="8" s="1"/>
  <c r="C17" i="8"/>
  <c r="E3" i="7"/>
  <c r="G3" i="7"/>
  <c r="J3" i="7"/>
  <c r="K3" i="7"/>
  <c r="L3" i="7" s="1"/>
  <c r="E4" i="7"/>
  <c r="G4" i="7"/>
  <c r="J4" i="7"/>
  <c r="K4" i="7"/>
  <c r="L4" i="7"/>
  <c r="E5" i="7"/>
  <c r="G5" i="7"/>
  <c r="J5" i="7"/>
  <c r="K5" i="7"/>
  <c r="L5" i="7" s="1"/>
  <c r="E6" i="7"/>
  <c r="G6" i="7"/>
  <c r="J6" i="7"/>
  <c r="K6" i="7"/>
  <c r="L6" i="7"/>
  <c r="E7" i="7"/>
  <c r="G7" i="7"/>
  <c r="J7" i="7"/>
  <c r="K7" i="7"/>
  <c r="L7" i="7"/>
  <c r="E8" i="7"/>
  <c r="G8" i="7"/>
  <c r="J8" i="7"/>
  <c r="K8" i="7"/>
  <c r="L8" i="7"/>
  <c r="C9" i="7"/>
  <c r="D9" i="7"/>
  <c r="L9" i="7" s="1"/>
  <c r="E9" i="7"/>
  <c r="F9" i="7"/>
  <c r="G9" i="7" s="1"/>
  <c r="K9" i="7"/>
  <c r="E10" i="7"/>
  <c r="G10" i="7"/>
  <c r="J10" i="7"/>
  <c r="K10" i="7"/>
  <c r="L10" i="7"/>
  <c r="C11" i="7"/>
  <c r="D11" i="7"/>
  <c r="E11" i="7" s="1"/>
  <c r="F11" i="7"/>
  <c r="G11" i="7" s="1"/>
  <c r="E12" i="7"/>
  <c r="G12" i="7"/>
  <c r="J12" i="7"/>
  <c r="K12" i="7"/>
  <c r="L12" i="7"/>
  <c r="E13" i="7"/>
  <c r="G13" i="7"/>
  <c r="J13" i="7"/>
  <c r="K13" i="7"/>
  <c r="L13" i="7" s="1"/>
  <c r="E14" i="7"/>
  <c r="G14" i="7"/>
  <c r="J14" i="7"/>
  <c r="K14" i="7"/>
  <c r="L14" i="7" s="1"/>
  <c r="E15" i="7"/>
  <c r="G15" i="7"/>
  <c r="J15" i="7"/>
  <c r="K15" i="7"/>
  <c r="L15" i="7" s="1"/>
  <c r="C16" i="7"/>
  <c r="C17" i="7" s="1"/>
  <c r="D16" i="7"/>
  <c r="E16" i="7" s="1"/>
  <c r="F16" i="7"/>
  <c r="G16" i="7"/>
  <c r="D17" i="7"/>
  <c r="E17" i="7" s="1"/>
  <c r="E3" i="6"/>
  <c r="G3" i="6"/>
  <c r="J3" i="6"/>
  <c r="K3" i="6"/>
  <c r="L3" i="6" s="1"/>
  <c r="E4" i="6"/>
  <c r="G4" i="6"/>
  <c r="J4" i="6"/>
  <c r="K4" i="6"/>
  <c r="L4" i="6" s="1"/>
  <c r="E5" i="6"/>
  <c r="G5" i="6"/>
  <c r="J5" i="6"/>
  <c r="K5" i="6"/>
  <c r="L5" i="6"/>
  <c r="E6" i="6"/>
  <c r="G6" i="6"/>
  <c r="J6" i="6"/>
  <c r="K6" i="6"/>
  <c r="L6" i="6" s="1"/>
  <c r="E7" i="6"/>
  <c r="G7" i="6"/>
  <c r="J7" i="6"/>
  <c r="K7" i="6"/>
  <c r="L7" i="6"/>
  <c r="E8" i="6"/>
  <c r="G8" i="6"/>
  <c r="J8" i="6"/>
  <c r="K8" i="6"/>
  <c r="L8" i="6"/>
  <c r="C9" i="6"/>
  <c r="E9" i="6" s="1"/>
  <c r="D9" i="6"/>
  <c r="L9" i="6" s="1"/>
  <c r="F9" i="6"/>
  <c r="G9" i="6"/>
  <c r="K9" i="6"/>
  <c r="E10" i="6"/>
  <c r="G10" i="6"/>
  <c r="J10" i="6"/>
  <c r="K10" i="6"/>
  <c r="L10" i="6" s="1"/>
  <c r="C11" i="6"/>
  <c r="C17" i="6" s="1"/>
  <c r="D11" i="6"/>
  <c r="E11" i="6" s="1"/>
  <c r="F11" i="6"/>
  <c r="F17" i="6" s="1"/>
  <c r="G11" i="6"/>
  <c r="E12" i="6"/>
  <c r="G12" i="6"/>
  <c r="J12" i="6"/>
  <c r="K12" i="6"/>
  <c r="L12" i="6"/>
  <c r="E13" i="6"/>
  <c r="G13" i="6"/>
  <c r="J13" i="6"/>
  <c r="K13" i="6"/>
  <c r="L13" i="6"/>
  <c r="E14" i="6"/>
  <c r="G14" i="6"/>
  <c r="J14" i="6"/>
  <c r="K14" i="6"/>
  <c r="K16" i="6" s="1"/>
  <c r="E15" i="6"/>
  <c r="G15" i="6"/>
  <c r="J15" i="6"/>
  <c r="K15" i="6"/>
  <c r="L15" i="6" s="1"/>
  <c r="C16" i="6"/>
  <c r="D16" i="6"/>
  <c r="L16" i="6" s="1"/>
  <c r="F16" i="6"/>
  <c r="G16" i="6" s="1"/>
  <c r="E3" i="5"/>
  <c r="G3" i="5"/>
  <c r="J3" i="5"/>
  <c r="L3" i="5"/>
  <c r="E4" i="5"/>
  <c r="G4" i="5"/>
  <c r="J4" i="5"/>
  <c r="L4" i="5"/>
  <c r="E5" i="5"/>
  <c r="G5" i="5"/>
  <c r="J5" i="5"/>
  <c r="L5" i="5"/>
  <c r="E6" i="5"/>
  <c r="G6" i="5"/>
  <c r="J6" i="5"/>
  <c r="L6" i="5"/>
  <c r="E7" i="5"/>
  <c r="G7" i="5"/>
  <c r="J7" i="5"/>
  <c r="L7" i="5"/>
  <c r="E8" i="5"/>
  <c r="G8" i="5"/>
  <c r="J8" i="5"/>
  <c r="L8" i="5"/>
  <c r="D9" i="5"/>
  <c r="E9" i="5" s="1"/>
  <c r="F9" i="5"/>
  <c r="G9" i="5"/>
  <c r="K9" i="5"/>
  <c r="L9" i="5"/>
  <c r="E10" i="5"/>
  <c r="G10" i="5"/>
  <c r="J10" i="5"/>
  <c r="L10" i="5"/>
  <c r="C11" i="5"/>
  <c r="C17" i="5" s="1"/>
  <c r="D11" i="5"/>
  <c r="L11" i="5" s="1"/>
  <c r="F11" i="5"/>
  <c r="G11" i="5" s="1"/>
  <c r="K11" i="5"/>
  <c r="K17" i="5" s="1"/>
  <c r="E12" i="5"/>
  <c r="G12" i="5"/>
  <c r="J12" i="5"/>
  <c r="L12" i="5"/>
  <c r="E13" i="5"/>
  <c r="G13" i="5"/>
  <c r="J13" i="5"/>
  <c r="L13" i="5"/>
  <c r="E14" i="5"/>
  <c r="G14" i="5"/>
  <c r="J14" i="5"/>
  <c r="L14" i="5"/>
  <c r="E15" i="5"/>
  <c r="G15" i="5"/>
  <c r="J15" i="5"/>
  <c r="L15" i="5"/>
  <c r="C16" i="5"/>
  <c r="D16" i="5"/>
  <c r="G16" i="5" s="1"/>
  <c r="E16" i="5"/>
  <c r="F16" i="5"/>
  <c r="K16" i="5"/>
  <c r="L16" i="5"/>
  <c r="F17" i="5"/>
  <c r="E3" i="14"/>
  <c r="G3" i="14"/>
  <c r="J3" i="14"/>
  <c r="L3" i="14"/>
  <c r="E4" i="14"/>
  <c r="G4" i="14"/>
  <c r="J4" i="14"/>
  <c r="L4" i="14"/>
  <c r="E5" i="14"/>
  <c r="G5" i="14"/>
  <c r="J5" i="14"/>
  <c r="L5" i="14"/>
  <c r="E6" i="14"/>
  <c r="G6" i="14"/>
  <c r="J6" i="14"/>
  <c r="L6" i="14"/>
  <c r="E7" i="14"/>
  <c r="G7" i="14"/>
  <c r="J7" i="14"/>
  <c r="L7" i="14"/>
  <c r="E8" i="14"/>
  <c r="G8" i="14"/>
  <c r="J8" i="14"/>
  <c r="L8" i="14"/>
  <c r="C9" i="14"/>
  <c r="D9" i="14"/>
  <c r="E9" i="14" s="1"/>
  <c r="F9" i="14"/>
  <c r="G9" i="14"/>
  <c r="K9" i="14"/>
  <c r="L9" i="14"/>
  <c r="E10" i="14"/>
  <c r="G10" i="14"/>
  <c r="J10" i="14"/>
  <c r="L10" i="14"/>
  <c r="C11" i="14"/>
  <c r="C17" i="14" s="1"/>
  <c r="D11" i="14"/>
  <c r="L11" i="14" s="1"/>
  <c r="F11" i="14"/>
  <c r="G11" i="14" s="1"/>
  <c r="K11" i="14"/>
  <c r="K17" i="14" s="1"/>
  <c r="E12" i="14"/>
  <c r="G12" i="14"/>
  <c r="J12" i="14"/>
  <c r="L12" i="14"/>
  <c r="E13" i="14"/>
  <c r="G13" i="14"/>
  <c r="J13" i="14"/>
  <c r="L13" i="14"/>
  <c r="E14" i="14"/>
  <c r="G14" i="14"/>
  <c r="J14" i="14"/>
  <c r="L14" i="14"/>
  <c r="E15" i="14"/>
  <c r="G15" i="14"/>
  <c r="J15" i="14"/>
  <c r="L15" i="14"/>
  <c r="C16" i="14"/>
  <c r="D16" i="14"/>
  <c r="G16" i="14" s="1"/>
  <c r="E16" i="14"/>
  <c r="F16" i="14"/>
  <c r="K16" i="14"/>
  <c r="L16" i="14"/>
  <c r="F17" i="14"/>
  <c r="E3" i="1"/>
  <c r="G3" i="1"/>
  <c r="J3" i="1"/>
  <c r="L3" i="1"/>
  <c r="E4" i="1"/>
  <c r="G4" i="1"/>
  <c r="J4" i="1"/>
  <c r="L4" i="1"/>
  <c r="E5" i="1"/>
  <c r="G5" i="1"/>
  <c r="J5" i="1"/>
  <c r="L5" i="1"/>
  <c r="E6" i="1"/>
  <c r="G6" i="1"/>
  <c r="J6" i="1"/>
  <c r="L6" i="1"/>
  <c r="E7" i="1"/>
  <c r="G7" i="1"/>
  <c r="J7" i="1"/>
  <c r="L7" i="1"/>
  <c r="E8" i="1"/>
  <c r="G8" i="1"/>
  <c r="J8" i="1"/>
  <c r="L8" i="1"/>
  <c r="C9" i="1"/>
  <c r="D9" i="1"/>
  <c r="L9" i="1" s="1"/>
  <c r="F9" i="1"/>
  <c r="G9" i="1"/>
  <c r="J9" i="1"/>
  <c r="K9" i="1"/>
  <c r="E10" i="1"/>
  <c r="G10" i="1"/>
  <c r="J10" i="1"/>
  <c r="L10" i="1"/>
  <c r="C11" i="1"/>
  <c r="E11" i="1" s="1"/>
  <c r="D11" i="1"/>
  <c r="L11" i="1" s="1"/>
  <c r="F11" i="1"/>
  <c r="G11" i="1"/>
  <c r="K11" i="1"/>
  <c r="E12" i="1"/>
  <c r="G12" i="1"/>
  <c r="J12" i="1"/>
  <c r="L12" i="1"/>
  <c r="E13" i="1"/>
  <c r="G13" i="1"/>
  <c r="J13" i="1"/>
  <c r="L13" i="1"/>
  <c r="E14" i="1"/>
  <c r="G14" i="1"/>
  <c r="J14" i="1"/>
  <c r="L14" i="1"/>
  <c r="E15" i="1"/>
  <c r="G15" i="1"/>
  <c r="J15" i="1"/>
  <c r="L15" i="1"/>
  <c r="C16" i="1"/>
  <c r="D16" i="1"/>
  <c r="L16" i="1" s="1"/>
  <c r="F16" i="1"/>
  <c r="G16" i="1" s="1"/>
  <c r="K16" i="1"/>
  <c r="K17" i="1" s="1"/>
  <c r="E3" i="22"/>
  <c r="G3" i="22"/>
  <c r="J3" i="22"/>
  <c r="L3" i="22"/>
  <c r="E4" i="22"/>
  <c r="G4" i="22"/>
  <c r="J4" i="22"/>
  <c r="L4" i="22"/>
  <c r="E5" i="22"/>
  <c r="G5" i="22"/>
  <c r="J5" i="22"/>
  <c r="L5" i="22"/>
  <c r="E6" i="22"/>
  <c r="G6" i="22"/>
  <c r="J6" i="22"/>
  <c r="L6" i="22"/>
  <c r="E7" i="22"/>
  <c r="G7" i="22"/>
  <c r="J7" i="22"/>
  <c r="L7" i="22"/>
  <c r="E8" i="22"/>
  <c r="G8" i="22"/>
  <c r="J8" i="22"/>
  <c r="L8" i="22"/>
  <c r="C9" i="22"/>
  <c r="D9" i="22"/>
  <c r="L9" i="22" s="1"/>
  <c r="E9" i="22"/>
  <c r="F9" i="22"/>
  <c r="G9" i="22" s="1"/>
  <c r="J9" i="22"/>
  <c r="E10" i="22"/>
  <c r="G10" i="22"/>
  <c r="J10" i="22"/>
  <c r="L10" i="22"/>
  <c r="C11" i="22"/>
  <c r="E11" i="22" s="1"/>
  <c r="D11" i="22"/>
  <c r="F11" i="22"/>
  <c r="G11" i="22"/>
  <c r="L11" i="22"/>
  <c r="E12" i="22"/>
  <c r="G12" i="22"/>
  <c r="J12" i="22"/>
  <c r="L12" i="22"/>
  <c r="E13" i="22"/>
  <c r="G13" i="22"/>
  <c r="J13" i="22"/>
  <c r="L13" i="22"/>
  <c r="E14" i="22"/>
  <c r="G14" i="22"/>
  <c r="J14" i="22"/>
  <c r="L14" i="22"/>
  <c r="E15" i="22"/>
  <c r="G15" i="22"/>
  <c r="J15" i="22"/>
  <c r="L15" i="22"/>
  <c r="C16" i="22"/>
  <c r="D16" i="22"/>
  <c r="G16" i="22" s="1"/>
  <c r="E16" i="22"/>
  <c r="F16" i="22"/>
  <c r="F17" i="22"/>
  <c r="E3" i="21"/>
  <c r="G3" i="21"/>
  <c r="J3" i="21"/>
  <c r="L3" i="21"/>
  <c r="E4" i="21"/>
  <c r="G4" i="21"/>
  <c r="J4" i="21"/>
  <c r="L4" i="21"/>
  <c r="E5" i="21"/>
  <c r="G5" i="21"/>
  <c r="J5" i="21"/>
  <c r="L5" i="21"/>
  <c r="E6" i="21"/>
  <c r="G6" i="21"/>
  <c r="J6" i="21"/>
  <c r="L6" i="21"/>
  <c r="E7" i="21"/>
  <c r="G7" i="21"/>
  <c r="J7" i="21"/>
  <c r="L7" i="21"/>
  <c r="E8" i="21"/>
  <c r="G8" i="21"/>
  <c r="J8" i="21"/>
  <c r="L8" i="21"/>
  <c r="C9" i="21"/>
  <c r="D9" i="21"/>
  <c r="E9" i="21"/>
  <c r="F9" i="21"/>
  <c r="G9" i="21" s="1"/>
  <c r="J9" i="21"/>
  <c r="L9" i="21"/>
  <c r="E10" i="21"/>
  <c r="G10" i="21"/>
  <c r="J10" i="21"/>
  <c r="L10" i="21"/>
  <c r="C11" i="21"/>
  <c r="D11" i="21"/>
  <c r="E11" i="21"/>
  <c r="F11" i="21"/>
  <c r="F17" i="21" s="1"/>
  <c r="L11" i="21"/>
  <c r="E12" i="21"/>
  <c r="G12" i="21"/>
  <c r="J12" i="21"/>
  <c r="L12" i="21"/>
  <c r="E13" i="21"/>
  <c r="G13" i="21"/>
  <c r="J13" i="21"/>
  <c r="L13" i="21"/>
  <c r="E14" i="21"/>
  <c r="G14" i="21"/>
  <c r="J14" i="21"/>
  <c r="L14" i="21"/>
  <c r="E15" i="21"/>
  <c r="G15" i="21"/>
  <c r="J15" i="21"/>
  <c r="L15" i="21"/>
  <c r="C16" i="21"/>
  <c r="D16" i="21"/>
  <c r="D17" i="21" s="1"/>
  <c r="F16" i="21"/>
  <c r="G16" i="21"/>
  <c r="L16" i="21"/>
  <c r="C17" i="21"/>
  <c r="E3" i="23"/>
  <c r="G3" i="23"/>
  <c r="J3" i="23"/>
  <c r="L3" i="23"/>
  <c r="E4" i="23"/>
  <c r="G4" i="23"/>
  <c r="J4" i="23"/>
  <c r="L4" i="23"/>
  <c r="E5" i="23"/>
  <c r="G5" i="23"/>
  <c r="J5" i="23"/>
  <c r="L5" i="23"/>
  <c r="E6" i="23"/>
  <c r="G6" i="23"/>
  <c r="J6" i="23"/>
  <c r="L6" i="23"/>
  <c r="E7" i="23"/>
  <c r="G7" i="23"/>
  <c r="J7" i="23"/>
  <c r="L7" i="23"/>
  <c r="E8" i="23"/>
  <c r="G8" i="23"/>
  <c r="J8" i="23"/>
  <c r="L8" i="23"/>
  <c r="C9" i="23"/>
  <c r="D9" i="23"/>
  <c r="L9" i="23" s="1"/>
  <c r="F9" i="23"/>
  <c r="G9" i="23" s="1"/>
  <c r="J9" i="23"/>
  <c r="E10" i="23"/>
  <c r="G10" i="23"/>
  <c r="J10" i="23"/>
  <c r="L10" i="23"/>
  <c r="C11" i="23"/>
  <c r="C17" i="23" s="1"/>
  <c r="E17" i="23" s="1"/>
  <c r="D11" i="23"/>
  <c r="E11" i="23"/>
  <c r="F11" i="23"/>
  <c r="G11" i="23"/>
  <c r="L11" i="23"/>
  <c r="E12" i="23"/>
  <c r="G12" i="23"/>
  <c r="J12" i="23"/>
  <c r="L12" i="23"/>
  <c r="E13" i="23"/>
  <c r="G13" i="23"/>
  <c r="J13" i="23"/>
  <c r="L13" i="23"/>
  <c r="E14" i="23"/>
  <c r="G14" i="23"/>
  <c r="J14" i="23"/>
  <c r="L14" i="23"/>
  <c r="E15" i="23"/>
  <c r="G15" i="23"/>
  <c r="J15" i="23"/>
  <c r="L15" i="23"/>
  <c r="C16" i="23"/>
  <c r="E16" i="23" s="1"/>
  <c r="D16" i="23"/>
  <c r="L16" i="23" s="1"/>
  <c r="F16" i="23"/>
  <c r="G16" i="23"/>
  <c r="D17" i="23"/>
  <c r="G17" i="23" s="1"/>
  <c r="F17" i="23"/>
  <c r="E3" i="24"/>
  <c r="G3" i="24"/>
  <c r="J3" i="24"/>
  <c r="L3" i="24"/>
  <c r="E4" i="24"/>
  <c r="G4" i="24"/>
  <c r="J4" i="24"/>
  <c r="L4" i="24"/>
  <c r="E5" i="24"/>
  <c r="G5" i="24"/>
  <c r="J5" i="24"/>
  <c r="L5" i="24"/>
  <c r="E6" i="24"/>
  <c r="G6" i="24"/>
  <c r="J6" i="24"/>
  <c r="L6" i="24"/>
  <c r="E7" i="24"/>
  <c r="G7" i="24"/>
  <c r="J7" i="24"/>
  <c r="L7" i="24"/>
  <c r="E8" i="24"/>
  <c r="G8" i="24"/>
  <c r="J8" i="24"/>
  <c r="L8" i="24"/>
  <c r="C9" i="24"/>
  <c r="E9" i="24" s="1"/>
  <c r="D9" i="24"/>
  <c r="L9" i="24" s="1"/>
  <c r="F9" i="24"/>
  <c r="G9" i="24"/>
  <c r="J9" i="24"/>
  <c r="K9" i="24"/>
  <c r="E10" i="24"/>
  <c r="G10" i="24"/>
  <c r="J10" i="24"/>
  <c r="L10" i="24"/>
  <c r="C11" i="24"/>
  <c r="E11" i="24" s="1"/>
  <c r="D11" i="24"/>
  <c r="F11" i="24"/>
  <c r="G11" i="24"/>
  <c r="K11" i="24"/>
  <c r="L11" i="24"/>
  <c r="E12" i="24"/>
  <c r="G12" i="24"/>
  <c r="J12" i="24"/>
  <c r="L12" i="24"/>
  <c r="E13" i="24"/>
  <c r="G13" i="24"/>
  <c r="J13" i="24"/>
  <c r="L13" i="24"/>
  <c r="E14" i="24"/>
  <c r="G14" i="24"/>
  <c r="J14" i="24"/>
  <c r="L14" i="24"/>
  <c r="E15" i="24"/>
  <c r="G15" i="24"/>
  <c r="J15" i="24"/>
  <c r="L15" i="24"/>
  <c r="C16" i="24"/>
  <c r="D16" i="24"/>
  <c r="L16" i="24" s="1"/>
  <c r="F16" i="24"/>
  <c r="G16" i="24" s="1"/>
  <c r="K16" i="24"/>
  <c r="K17" i="24" s="1"/>
  <c r="E3" i="25"/>
  <c r="G3" i="25"/>
  <c r="J3" i="25"/>
  <c r="L3" i="25"/>
  <c r="E4" i="25"/>
  <c r="G4" i="25"/>
  <c r="J4" i="25"/>
  <c r="L4" i="25"/>
  <c r="E5" i="25"/>
  <c r="G5" i="25"/>
  <c r="J5" i="25"/>
  <c r="L5" i="25"/>
  <c r="E6" i="25"/>
  <c r="G6" i="25"/>
  <c r="J6" i="25"/>
  <c r="L6" i="25"/>
  <c r="E7" i="25"/>
  <c r="G7" i="25"/>
  <c r="J7" i="25"/>
  <c r="L7" i="25"/>
  <c r="E8" i="25"/>
  <c r="G8" i="25"/>
  <c r="J8" i="25"/>
  <c r="L8" i="25"/>
  <c r="C9" i="25"/>
  <c r="E9" i="25"/>
  <c r="J9" i="25"/>
  <c r="K9" i="25"/>
  <c r="E10" i="25"/>
  <c r="G10" i="25"/>
  <c r="J10" i="25"/>
  <c r="L10" i="25"/>
  <c r="C11" i="25"/>
  <c r="E11" i="25"/>
  <c r="K11" i="25"/>
  <c r="L11" i="25"/>
  <c r="E12" i="25"/>
  <c r="G12" i="25"/>
  <c r="J12" i="25"/>
  <c r="L12" i="25"/>
  <c r="E13" i="25"/>
  <c r="G13" i="25"/>
  <c r="J13" i="25"/>
  <c r="L13" i="25"/>
  <c r="E14" i="25"/>
  <c r="G14" i="25"/>
  <c r="J14" i="25"/>
  <c r="L14" i="25"/>
  <c r="E15" i="25"/>
  <c r="G15" i="25"/>
  <c r="J15" i="25"/>
  <c r="L15" i="25"/>
  <c r="C16" i="25"/>
  <c r="E16" i="25"/>
  <c r="G16" i="25"/>
  <c r="K16" i="25"/>
  <c r="L16" i="25" s="1"/>
  <c r="C17" i="25"/>
  <c r="E3" i="26"/>
  <c r="G3" i="26"/>
  <c r="J3" i="26"/>
  <c r="L3" i="26"/>
  <c r="E4" i="26"/>
  <c r="G4" i="26"/>
  <c r="J4" i="26"/>
  <c r="L4" i="26"/>
  <c r="E5" i="26"/>
  <c r="G5" i="26"/>
  <c r="J5" i="26"/>
  <c r="L5" i="26"/>
  <c r="E6" i="26"/>
  <c r="G6" i="26"/>
  <c r="J6" i="26"/>
  <c r="L6" i="26"/>
  <c r="E7" i="26"/>
  <c r="G7" i="26"/>
  <c r="J7" i="26"/>
  <c r="L7" i="26"/>
  <c r="E8" i="26"/>
  <c r="G8" i="26"/>
  <c r="J8" i="26"/>
  <c r="L8" i="26"/>
  <c r="C9" i="26"/>
  <c r="D9" i="26"/>
  <c r="L9" i="26" s="1"/>
  <c r="F9" i="26"/>
  <c r="G9" i="26"/>
  <c r="J9" i="26"/>
  <c r="E10" i="26"/>
  <c r="G10" i="26"/>
  <c r="J10" i="26"/>
  <c r="L10" i="26"/>
  <c r="C11" i="26"/>
  <c r="D11" i="26"/>
  <c r="E11" i="26" s="1"/>
  <c r="F11" i="26"/>
  <c r="G11" i="26" s="1"/>
  <c r="K11" i="26"/>
  <c r="E12" i="26"/>
  <c r="G12" i="26"/>
  <c r="J12" i="26"/>
  <c r="L12" i="26"/>
  <c r="E13" i="26"/>
  <c r="G13" i="26"/>
  <c r="J13" i="26"/>
  <c r="L13" i="26"/>
  <c r="E14" i="26"/>
  <c r="G14" i="26"/>
  <c r="J14" i="26"/>
  <c r="L14" i="26"/>
  <c r="E15" i="26"/>
  <c r="G15" i="26"/>
  <c r="J15" i="26"/>
  <c r="L15" i="26"/>
  <c r="C16" i="26"/>
  <c r="C17" i="26" s="1"/>
  <c r="D16" i="26"/>
  <c r="L16" i="26" s="1"/>
  <c r="F16" i="26"/>
  <c r="G16" i="26"/>
  <c r="K16" i="26"/>
  <c r="K17" i="26"/>
  <c r="D9" i="2"/>
  <c r="E9" i="2"/>
  <c r="F9" i="2"/>
  <c r="G9" i="2"/>
  <c r="H9" i="2"/>
  <c r="I9" i="2"/>
  <c r="J9" i="2"/>
  <c r="K9" i="2"/>
  <c r="D11" i="2"/>
  <c r="D17" i="2" s="1"/>
  <c r="E11" i="2"/>
  <c r="F11" i="2"/>
  <c r="F17" i="2" s="1"/>
  <c r="G11" i="2"/>
  <c r="H11" i="2"/>
  <c r="H17" i="2" s="1"/>
  <c r="I11" i="2"/>
  <c r="J11" i="2"/>
  <c r="K11" i="2"/>
  <c r="D16" i="2"/>
  <c r="E16" i="2"/>
  <c r="F16" i="2"/>
  <c r="G16" i="2"/>
  <c r="H16" i="2"/>
  <c r="I16" i="2"/>
  <c r="J16" i="2"/>
  <c r="K16" i="2"/>
  <c r="N16" i="2"/>
  <c r="E17" i="2"/>
  <c r="G17" i="2"/>
  <c r="I17" i="2"/>
  <c r="J17" i="2"/>
  <c r="K17" i="2"/>
  <c r="B8" i="32"/>
  <c r="C8" i="32"/>
  <c r="D8" i="32"/>
  <c r="E8" i="32"/>
  <c r="F8" i="32"/>
  <c r="G8" i="32"/>
  <c r="H8" i="32"/>
  <c r="I8" i="32"/>
  <c r="B10" i="32"/>
  <c r="C10" i="32"/>
  <c r="D10" i="32"/>
  <c r="E10" i="32"/>
  <c r="F10" i="32"/>
  <c r="G10" i="32"/>
  <c r="H10" i="32"/>
  <c r="I10" i="32"/>
  <c r="G9" i="25"/>
  <c r="G11" i="25"/>
  <c r="F17" i="26"/>
  <c r="G17" i="26" s="1"/>
  <c r="K17" i="33"/>
  <c r="L17" i="33" s="1"/>
  <c r="F17" i="33"/>
  <c r="E9" i="33"/>
  <c r="E16" i="33"/>
  <c r="L16" i="33"/>
  <c r="G16" i="33"/>
  <c r="L9" i="33"/>
  <c r="D17" i="26"/>
  <c r="L17" i="26" s="1"/>
  <c r="L11" i="26"/>
  <c r="G11" i="33"/>
  <c r="E11" i="33"/>
  <c r="D17" i="33"/>
  <c r="E17" i="33" s="1"/>
  <c r="L11" i="34"/>
  <c r="G11" i="34"/>
  <c r="D17" i="34"/>
  <c r="G17" i="34" s="1"/>
  <c r="E16" i="34"/>
  <c r="L16" i="34"/>
  <c r="G16" i="34"/>
  <c r="G9" i="34"/>
  <c r="C17" i="34"/>
  <c r="E17" i="34" s="1"/>
  <c r="F17" i="35"/>
  <c r="G16" i="35"/>
  <c r="G9" i="35"/>
  <c r="L11" i="35"/>
  <c r="D17" i="35"/>
  <c r="E17" i="35" s="1"/>
  <c r="G11" i="35"/>
  <c r="E16" i="35"/>
  <c r="C17" i="35"/>
  <c r="L16" i="35"/>
  <c r="G17" i="35"/>
  <c r="L17" i="35"/>
  <c r="G17" i="5" l="1"/>
  <c r="G17" i="8"/>
  <c r="E17" i="10"/>
  <c r="L11" i="10"/>
  <c r="K17" i="10"/>
  <c r="L17" i="10" s="1"/>
  <c r="K17" i="8"/>
  <c r="G17" i="25"/>
  <c r="E17" i="21"/>
  <c r="L17" i="21"/>
  <c r="K17" i="9"/>
  <c r="G17" i="10"/>
  <c r="G17" i="21"/>
  <c r="L11" i="11"/>
  <c r="K17" i="11"/>
  <c r="L17" i="11" s="1"/>
  <c r="K17" i="12"/>
  <c r="L17" i="12" s="1"/>
  <c r="L11" i="12"/>
  <c r="E17" i="25"/>
  <c r="G17" i="33"/>
  <c r="E17" i="26"/>
  <c r="E16" i="26"/>
  <c r="E9" i="26"/>
  <c r="F17" i="24"/>
  <c r="E16" i="24"/>
  <c r="E9" i="23"/>
  <c r="G11" i="21"/>
  <c r="F17" i="1"/>
  <c r="E16" i="1"/>
  <c r="E11" i="14"/>
  <c r="E11" i="5"/>
  <c r="E16" i="6"/>
  <c r="L14" i="6"/>
  <c r="K11" i="6"/>
  <c r="K16" i="7"/>
  <c r="L16" i="7" s="1"/>
  <c r="D17" i="8"/>
  <c r="L12" i="8"/>
  <c r="L11" i="9"/>
  <c r="E9" i="9"/>
  <c r="L16" i="10"/>
  <c r="K9" i="10"/>
  <c r="L9" i="10" s="1"/>
  <c r="L6" i="10"/>
  <c r="G11" i="11"/>
  <c r="L5" i="11"/>
  <c r="G16" i="12"/>
  <c r="L4" i="12"/>
  <c r="E16" i="13"/>
  <c r="K17" i="25"/>
  <c r="L17" i="25" s="1"/>
  <c r="D17" i="24"/>
  <c r="D17" i="1"/>
  <c r="D17" i="6"/>
  <c r="K9" i="8"/>
  <c r="L9" i="8" s="1"/>
  <c r="C17" i="11"/>
  <c r="E17" i="11" s="1"/>
  <c r="C17" i="24"/>
  <c r="C17" i="1"/>
  <c r="E9" i="1"/>
  <c r="D17" i="14"/>
  <c r="G17" i="14" s="1"/>
  <c r="D17" i="5"/>
  <c r="F17" i="7"/>
  <c r="G17" i="7" s="1"/>
  <c r="K11" i="7"/>
  <c r="D17" i="9"/>
  <c r="L12" i="9"/>
  <c r="F17" i="13"/>
  <c r="G17" i="13" s="1"/>
  <c r="E16" i="21"/>
  <c r="D17" i="22"/>
  <c r="G16" i="8"/>
  <c r="E16" i="10"/>
  <c r="C17" i="22"/>
  <c r="L11" i="8"/>
  <c r="L16" i="9"/>
  <c r="L17" i="23"/>
  <c r="L16" i="22"/>
  <c r="C17" i="10"/>
  <c r="L17" i="9" l="1"/>
  <c r="E17" i="9"/>
  <c r="K17" i="7"/>
  <c r="L17" i="7" s="1"/>
  <c r="L11" i="7"/>
  <c r="L17" i="6"/>
  <c r="E17" i="6"/>
  <c r="E17" i="8"/>
  <c r="L17" i="8"/>
  <c r="L17" i="5"/>
  <c r="E17" i="5"/>
  <c r="L17" i="1"/>
  <c r="E17" i="1"/>
  <c r="G17" i="1"/>
  <c r="L17" i="14"/>
  <c r="E17" i="14"/>
  <c r="L17" i="24"/>
  <c r="E17" i="24"/>
  <c r="L11" i="6"/>
  <c r="K17" i="6"/>
  <c r="G17" i="9"/>
  <c r="E17" i="22"/>
  <c r="L17" i="22"/>
  <c r="G17" i="22"/>
  <c r="G17" i="6"/>
  <c r="G17" i="24"/>
</calcChain>
</file>

<file path=xl/comments1.xml><?xml version="1.0" encoding="utf-8"?>
<comments xmlns="http://schemas.openxmlformats.org/spreadsheetml/2006/main">
  <authors>
    <author>作成者</author>
  </authors>
  <commentLis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計画から数字持ってくる</t>
        </r>
      </text>
    </comment>
  </commentList>
</comments>
</file>

<file path=xl/sharedStrings.xml><?xml version="1.0" encoding="utf-8"?>
<sst xmlns="http://schemas.openxmlformats.org/spreadsheetml/2006/main" count="943" uniqueCount="153">
  <si>
    <t>本県における容器包装リサイクル法の施行状況（平成21年度実績）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</si>
  <si>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(単位：ｔ)</t>
    <rPh sb="1" eb="3">
      <t>タンイ</t>
    </rPh>
    <phoneticPr fontId="5"/>
  </si>
  <si>
    <t>分別品目</t>
    <rPh sb="0" eb="2">
      <t>ブンベツ</t>
    </rPh>
    <rPh sb="2" eb="4">
      <t>ヒンモク</t>
    </rPh>
    <phoneticPr fontId="5"/>
  </si>
  <si>
    <t>収集計画量
　Ａ</t>
    <rPh sb="0" eb="2">
      <t>シュウシュウ</t>
    </rPh>
    <rPh sb="2" eb="5">
      <t>ケイカクリョウ</t>
    </rPh>
    <phoneticPr fontId="5"/>
  </si>
  <si>
    <t>分別収集量
Ｂ</t>
    <rPh sb="0" eb="2">
      <t>ブンベツ</t>
    </rPh>
    <rPh sb="2" eb="5">
      <t>シュウシュウリョウ</t>
    </rPh>
    <phoneticPr fontId="5"/>
  </si>
  <si>
    <t>計画達成率
(Ｂ/Ａ)　Ｃ</t>
    <rPh sb="0" eb="2">
      <t>ケイカク</t>
    </rPh>
    <rPh sb="2" eb="4">
      <t>タッセイ</t>
    </rPh>
    <rPh sb="4" eb="5">
      <t>リツ</t>
    </rPh>
    <phoneticPr fontId="5"/>
  </si>
  <si>
    <t>再商品化量
Ｄ</t>
    <rPh sb="0" eb="5">
      <t>サイショウヒンカリョウ</t>
    </rPh>
    <phoneticPr fontId="5"/>
  </si>
  <si>
    <t>再商品化率
(Ｄ/Ｂ)　Ｅ</t>
    <rPh sb="0" eb="4">
      <t>サイショウヒンカ</t>
    </rPh>
    <rPh sb="4" eb="5">
      <t>リツ</t>
    </rPh>
    <phoneticPr fontId="5"/>
  </si>
  <si>
    <t>計画市町村数
Ｆ</t>
    <rPh sb="0" eb="2">
      <t>ケイカク</t>
    </rPh>
    <rPh sb="2" eb="5">
      <t>シチョウソン</t>
    </rPh>
    <rPh sb="5" eb="6">
      <t>スウ</t>
    </rPh>
    <phoneticPr fontId="5"/>
  </si>
  <si>
    <t>実施市町村数
Ｇ</t>
    <rPh sb="0" eb="2">
      <t>ジッシ</t>
    </rPh>
    <rPh sb="2" eb="5">
      <t>シチョウソン</t>
    </rPh>
    <rPh sb="5" eb="6">
      <t>スウ</t>
    </rPh>
    <phoneticPr fontId="5"/>
  </si>
  <si>
    <t>計画達成率
(Ｇ/Ｆ)　Ｈ</t>
    <rPh sb="0" eb="2">
      <t>ケイカク</t>
    </rPh>
    <rPh sb="2" eb="4">
      <t>タッセイ</t>
    </rPh>
    <rPh sb="4" eb="5">
      <t>リツ</t>
    </rPh>
    <phoneticPr fontId="5"/>
  </si>
  <si>
    <t>20年度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</si>
  <si>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分別収集量
前年度対比
(Ｂ/Ｉ)　J</t>
    <rPh sb="0" eb="2">
      <t>ブンベツ</t>
    </rPh>
    <rPh sb="2" eb="5">
      <t>シュウシュウリョウ</t>
    </rPh>
    <rPh sb="6" eb="9">
      <t>ゼンネンド</t>
    </rPh>
    <rPh sb="9" eb="11">
      <t>タイヒ</t>
    </rPh>
    <phoneticPr fontId="5"/>
  </si>
  <si>
    <t>特定分別基準適合物</t>
    <rPh sb="0" eb="2">
      <t>トクテイ</t>
    </rPh>
    <rPh sb="2" eb="4">
      <t>ブンベツ</t>
    </rPh>
    <rPh sb="4" eb="6">
      <t>キジュン</t>
    </rPh>
    <rPh sb="6" eb="8">
      <t>テキゴウ</t>
    </rPh>
    <rPh sb="8" eb="9">
      <t>ブツ</t>
    </rPh>
    <phoneticPr fontId="5"/>
  </si>
  <si>
    <t>①無色のガラス</t>
    <rPh sb="1" eb="3">
      <t>ムショク</t>
    </rPh>
    <phoneticPr fontId="5"/>
  </si>
  <si>
    <t>②茶色のガラス</t>
    <rPh sb="1" eb="3">
      <t>チャイロ</t>
    </rPh>
    <phoneticPr fontId="5"/>
  </si>
  <si>
    <t>③その他色のガラス</t>
    <rPh sb="3" eb="4">
      <t>タ</t>
    </rPh>
    <rPh sb="4" eb="5">
      <t>イロ</t>
    </rPh>
    <phoneticPr fontId="5"/>
  </si>
  <si>
    <t>④ペットボトル</t>
    <phoneticPr fontId="5"/>
  </si>
  <si>
    <t>⑤その他紙製容器包装</t>
    <rPh sb="3" eb="4">
      <t>タ</t>
    </rPh>
    <rPh sb="4" eb="5">
      <t>カミ</t>
    </rPh>
    <rPh sb="5" eb="6">
      <t>セイ</t>
    </rPh>
    <rPh sb="6" eb="8">
      <t>ヨウキ</t>
    </rPh>
    <rPh sb="8" eb="10">
      <t>ホウソウ</t>
    </rPh>
    <phoneticPr fontId="5"/>
  </si>
  <si>
    <t>⑥その他プラスチック製容器包装</t>
    <rPh sb="3" eb="4">
      <t>タ</t>
    </rPh>
    <rPh sb="10" eb="11">
      <t>セイ</t>
    </rPh>
    <rPh sb="11" eb="13">
      <t>ヨウキ</t>
    </rPh>
    <rPh sb="13" eb="15">
      <t>ホウソウ</t>
    </rPh>
    <phoneticPr fontId="5"/>
  </si>
  <si>
    <t>　（その他プラトレイを除く。）</t>
    <rPh sb="4" eb="5">
      <t>タ</t>
    </rPh>
    <rPh sb="11" eb="12">
      <t>ノゾ</t>
    </rPh>
    <phoneticPr fontId="5"/>
  </si>
  <si>
    <t>-</t>
    <phoneticPr fontId="5"/>
  </si>
  <si>
    <t>　（うち、白色トレイのみ）</t>
    <rPh sb="5" eb="7">
      <t>ハクショク</t>
    </rPh>
    <phoneticPr fontId="5"/>
  </si>
  <si>
    <t>　特定分別基準適合物の小計</t>
    <rPh sb="1" eb="3">
      <t>トクテイ</t>
    </rPh>
    <rPh sb="3" eb="5">
      <t>ブンベツ</t>
    </rPh>
    <rPh sb="5" eb="7">
      <t>キジュン</t>
    </rPh>
    <rPh sb="7" eb="9">
      <t>テキゴウ</t>
    </rPh>
    <rPh sb="9" eb="10">
      <t>ブツ</t>
    </rPh>
    <rPh sb="11" eb="13">
      <t>ショウケイ</t>
    </rPh>
    <phoneticPr fontId="5"/>
  </si>
  <si>
    <t>-</t>
    <phoneticPr fontId="5"/>
  </si>
  <si>
    <t>-</t>
    <phoneticPr fontId="5"/>
  </si>
  <si>
    <t>２条６項物</t>
    <rPh sb="1" eb="2">
      <t>ジョウ</t>
    </rPh>
    <rPh sb="3" eb="4">
      <t>コウ</t>
    </rPh>
    <rPh sb="4" eb="5">
      <t>モノ</t>
    </rPh>
    <phoneticPr fontId="5"/>
  </si>
  <si>
    <t>⑦スチール缶</t>
    <rPh sb="1" eb="6">
      <t>スチールカン</t>
    </rPh>
    <phoneticPr fontId="5"/>
  </si>
  <si>
    <t>⑧アルミ缶</t>
    <rPh sb="1" eb="5">
      <t>アルミカン</t>
    </rPh>
    <phoneticPr fontId="5"/>
  </si>
  <si>
    <t>⑨紙パック</t>
    <rPh sb="1" eb="2">
      <t>カミ</t>
    </rPh>
    <phoneticPr fontId="5"/>
  </si>
  <si>
    <t>⑩段ボール</t>
    <rPh sb="1" eb="2">
      <t>ダン</t>
    </rPh>
    <phoneticPr fontId="5"/>
  </si>
  <si>
    <t>　２条６項物の小計</t>
    <rPh sb="2" eb="3">
      <t>ジョウ</t>
    </rPh>
    <rPh sb="4" eb="5">
      <t>コウ</t>
    </rPh>
    <rPh sb="5" eb="6">
      <t>ブツ</t>
    </rPh>
    <rPh sb="7" eb="9">
      <t>ショウケイ</t>
    </rPh>
    <phoneticPr fontId="5"/>
  </si>
  <si>
    <t>-</t>
    <phoneticPr fontId="5"/>
  </si>
  <si>
    <t>合　　　　　計</t>
    <rPh sb="0" eb="1">
      <t>ゴウ</t>
    </rPh>
    <rPh sb="6" eb="7">
      <t>ケイ</t>
    </rPh>
    <phoneticPr fontId="5"/>
  </si>
  <si>
    <t>12年度</t>
    <rPh sb="2" eb="4">
      <t>ネンド</t>
    </rPh>
    <phoneticPr fontId="5"/>
  </si>
  <si>
    <t>13年度</t>
    <rPh sb="2" eb="4">
      <t>ネンド</t>
    </rPh>
    <phoneticPr fontId="5"/>
  </si>
  <si>
    <t>14年度</t>
    <rPh sb="2" eb="4">
      <t>ネンド</t>
    </rPh>
    <phoneticPr fontId="5"/>
  </si>
  <si>
    <t>15年度</t>
    <rPh sb="2" eb="4">
      <t>ネンド</t>
    </rPh>
    <phoneticPr fontId="5"/>
  </si>
  <si>
    <t>16年度</t>
    <rPh sb="2" eb="4">
      <t>ネンド</t>
    </rPh>
    <phoneticPr fontId="5"/>
  </si>
  <si>
    <t>17年度</t>
    <rPh sb="2" eb="4">
      <t>ネンド</t>
    </rPh>
    <phoneticPr fontId="5"/>
  </si>
  <si>
    <t>18年度</t>
    <rPh sb="2" eb="4">
      <t>ネンド</t>
    </rPh>
    <phoneticPr fontId="5"/>
  </si>
  <si>
    <t>19年度</t>
    <rPh sb="2" eb="4">
      <t>ネンド</t>
    </rPh>
    <phoneticPr fontId="5"/>
  </si>
  <si>
    <t>20年度</t>
    <rPh sb="2" eb="4">
      <t>ネンド</t>
    </rPh>
    <phoneticPr fontId="5"/>
  </si>
  <si>
    <t>21年度</t>
    <rPh sb="2" eb="4">
      <t>ネンド</t>
    </rPh>
    <phoneticPr fontId="5"/>
  </si>
  <si>
    <t>22年度</t>
    <rPh sb="2" eb="4">
      <t>ネンド</t>
    </rPh>
    <phoneticPr fontId="5"/>
  </si>
  <si>
    <t>⑦スチール缶(鋼製容器包装)</t>
    <rPh sb="1" eb="6">
      <t>スチールカン</t>
    </rPh>
    <phoneticPr fontId="5"/>
  </si>
  <si>
    <t>本県における容器包装リサイクル法の施行状況（平成22年度実績）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</si>
  <si>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21年度
分別収集量
　 Ｉ</t>
    <rPh sb="2" eb="4">
      <t>ネンド</t>
    </rPh>
    <rPh sb="5" eb="7">
      <t>ブンベツ</t>
    </rPh>
    <rPh sb="7" eb="10">
      <t>シュウシュウリョウ</t>
    </rPh>
    <phoneticPr fontId="5"/>
  </si>
  <si>
    <t>再商品化率
(Ｄ/Ｂ)
      　Ｅ</t>
    <rPh sb="0" eb="4">
      <t>サイショウヒンカ</t>
    </rPh>
    <rPh sb="4" eb="5">
      <t>リツ</t>
    </rPh>
    <phoneticPr fontId="5"/>
  </si>
  <si>
    <t>再商品化量
    Ｄ</t>
    <rPh sb="0" eb="5">
      <t>サイショウヒンカリョウ</t>
    </rPh>
    <phoneticPr fontId="5"/>
  </si>
  <si>
    <t xml:space="preserve"> 計画達成率
(Ｇ/Ｆ)
       　Ｈ</t>
    <rPh sb="1" eb="3">
      <t>ケイカク</t>
    </rPh>
    <rPh sb="3" eb="5">
      <t>タッセイ</t>
    </rPh>
    <rPh sb="5" eb="6">
      <t>リツ</t>
    </rPh>
    <phoneticPr fontId="5"/>
  </si>
  <si>
    <t>計画
市町村数
　　　　Ｆ</t>
    <rPh sb="0" eb="2">
      <t>ケイカク</t>
    </rPh>
    <rPh sb="3" eb="6">
      <t>シチョウソン</t>
    </rPh>
    <rPh sb="6" eb="7">
      <t>スウ</t>
    </rPh>
    <phoneticPr fontId="5"/>
  </si>
  <si>
    <t>実施
市町村数
      Ｇ</t>
    <rPh sb="0" eb="2">
      <t>ジッシ</t>
    </rPh>
    <rPh sb="3" eb="6">
      <t>シチョウソン</t>
    </rPh>
    <rPh sb="6" eb="7">
      <t>スウ</t>
    </rPh>
    <phoneticPr fontId="5"/>
  </si>
  <si>
    <t>本県における容器包装リサイクル法の施行状況（平成20年度実績）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</si>
  <si>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19年度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</si>
  <si>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本県における容器包装リサイクル法の施行状況（平成１９年度実績）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</si>
  <si>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1８年度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</si>
  <si>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本県における容器包装リサイクル法の施行状況（平成１８年度実績）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</si>
  <si>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1７年度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</si>
  <si>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⑩紙パック</t>
    <rPh sb="1" eb="2">
      <t>カミ</t>
    </rPh>
    <phoneticPr fontId="5"/>
  </si>
  <si>
    <t>⑨段ボール</t>
    <rPh sb="1" eb="2">
      <t>ダン</t>
    </rPh>
    <phoneticPr fontId="5"/>
  </si>
  <si>
    <t>本県における容器包装リサイクル法の施行状況（平成１７年度実績）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</si>
  <si>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16年度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</si>
  <si>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本県における容器包装リサイクル法の施行状況（平成１６年度実績）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</si>
  <si>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15年度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</si>
  <si>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本県における容器包装リサイクル法の施行状況（平成１５年度実績）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</si>
  <si>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1４年度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</si>
  <si>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本県における容器包装リサイクル法の施行状況（平成１４年度実績）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</si>
  <si>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13年度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</si>
  <si>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本県における容器包装リサイクル法の施行状況（平成１３年度実績）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</si>
  <si>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12年度
分別収集量　Ｉ</t>
    <rPh sb="2" eb="4">
      <t>ネンド</t>
    </rPh>
    <rPh sb="5" eb="7">
      <t>ブンベツ</t>
    </rPh>
    <rPh sb="7" eb="10">
      <t>シュウシュウリョウ</t>
    </rPh>
    <phoneticPr fontId="5"/>
  </si>
  <si>
    <t>本県における容器包装リサイクル法の施行状況（平成１２年度実績）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</si>
  <si>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　（うち、白色トレイのみ）欄・・・・</t>
    <phoneticPr fontId="2"/>
  </si>
  <si>
    <t>　（その他白色トレイを除く。）</t>
    <rPh sb="4" eb="5">
      <t>タ</t>
    </rPh>
    <rPh sb="5" eb="7">
      <t>ハクショク</t>
    </rPh>
    <rPh sb="11" eb="12">
      <t>ノゾ</t>
    </rPh>
    <phoneticPr fontId="5"/>
  </si>
  <si>
    <t>　（その他白色トレイを除く。）欄・・</t>
    <rPh sb="5" eb="7">
      <t>ハクショク</t>
    </rPh>
    <rPh sb="15" eb="16">
      <t>ラン</t>
    </rPh>
    <phoneticPr fontId="2"/>
  </si>
  <si>
    <t>＊⑥その他プラスチック製容器包装の欄の分別収集量・再商品化量については、次の二つの合計</t>
    <rPh sb="17" eb="18">
      <t>ラン</t>
    </rPh>
    <rPh sb="38" eb="39">
      <t>フタ</t>
    </rPh>
    <rPh sb="41" eb="43">
      <t>ゴウケイ</t>
    </rPh>
    <phoneticPr fontId="2"/>
  </si>
  <si>
    <t>白色トレイのみを収集している市町村（２）及び白色トレイとプラスチック容器を分別収集している市町村（４）の「白色トレイ」の分別収集量・再商品化量</t>
    <rPh sb="14" eb="17">
      <t>シチョウソン</t>
    </rPh>
    <rPh sb="45" eb="48">
      <t>シチョウソン</t>
    </rPh>
    <phoneticPr fontId="2"/>
  </si>
  <si>
    <t>白色トレイも含めたプラスチック容器を収集している市町村（２４）及び白色トレイとプラスチック容器を分別収集している市町村（４）の「プラスチック容器包装」の分別収集量・再商品化量</t>
    <rPh sb="0" eb="2">
      <t>ハクショク</t>
    </rPh>
    <rPh sb="6" eb="7">
      <t>フク</t>
    </rPh>
    <rPh sb="15" eb="17">
      <t>ヨウキ</t>
    </rPh>
    <rPh sb="18" eb="20">
      <t>シュウシュウ</t>
    </rPh>
    <rPh sb="24" eb="27">
      <t>シチョウソン</t>
    </rPh>
    <rPh sb="31" eb="32">
      <t>オヨ</t>
    </rPh>
    <rPh sb="56" eb="59">
      <t>シチョウソン</t>
    </rPh>
    <rPh sb="70" eb="72">
      <t>ヨウキ</t>
    </rPh>
    <rPh sb="72" eb="74">
      <t>ホウソウ</t>
    </rPh>
    <phoneticPr fontId="2"/>
  </si>
  <si>
    <t>23年度</t>
    <rPh sb="2" eb="4">
      <t>ネンド</t>
    </rPh>
    <phoneticPr fontId="5"/>
  </si>
  <si>
    <t>本県における容器包装リサイクル法の施行状況（平成23年度実績）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</si>
  <si>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24年度</t>
    <rPh sb="2" eb="4">
      <t>ネンド</t>
    </rPh>
    <phoneticPr fontId="5"/>
  </si>
  <si>
    <t>④ペットボトル</t>
    <phoneticPr fontId="5"/>
  </si>
  <si>
    <t>-</t>
    <phoneticPr fontId="5"/>
  </si>
  <si>
    <t>　（うち、白色トレイのみ）欄・・・・</t>
    <phoneticPr fontId="2"/>
  </si>
  <si>
    <t>本県における容器包装リサイクル法の施行状況（平成24年度実績）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</si>
  <si>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①</t>
    <phoneticPr fontId="5"/>
  </si>
  <si>
    <t>無色のガラス</t>
    <rPh sb="0" eb="2">
      <t>ムショク</t>
    </rPh>
    <phoneticPr fontId="5"/>
  </si>
  <si>
    <t>茶色のガラス</t>
    <rPh sb="0" eb="2">
      <t>チャイロ</t>
    </rPh>
    <phoneticPr fontId="5"/>
  </si>
  <si>
    <t>その他色のガラス</t>
    <rPh sb="2" eb="3">
      <t>タ</t>
    </rPh>
    <rPh sb="3" eb="4">
      <t>イロ</t>
    </rPh>
    <phoneticPr fontId="5"/>
  </si>
  <si>
    <t>ペットボトル</t>
    <phoneticPr fontId="5"/>
  </si>
  <si>
    <t>その他紙製容器包装</t>
    <rPh sb="2" eb="3">
      <t>タ</t>
    </rPh>
    <rPh sb="3" eb="4">
      <t>カミ</t>
    </rPh>
    <rPh sb="4" eb="5">
      <t>セイ</t>
    </rPh>
    <rPh sb="5" eb="7">
      <t>ヨウキ</t>
    </rPh>
    <rPh sb="7" eb="9">
      <t>ホウソウ</t>
    </rPh>
    <phoneticPr fontId="5"/>
  </si>
  <si>
    <t>その他プラスチック製容器包装</t>
    <rPh sb="2" eb="3">
      <t>タ</t>
    </rPh>
    <rPh sb="9" eb="10">
      <t>セイ</t>
    </rPh>
    <rPh sb="10" eb="12">
      <t>ヨウキ</t>
    </rPh>
    <rPh sb="12" eb="14">
      <t>ホウソウ</t>
    </rPh>
    <phoneticPr fontId="5"/>
  </si>
  <si>
    <t>⑥</t>
    <phoneticPr fontId="5"/>
  </si>
  <si>
    <t>⑤</t>
    <phoneticPr fontId="5"/>
  </si>
  <si>
    <t>②</t>
    <phoneticPr fontId="5"/>
  </si>
  <si>
    <t>③</t>
    <phoneticPr fontId="5"/>
  </si>
  <si>
    <t>④</t>
    <phoneticPr fontId="5"/>
  </si>
  <si>
    <t>⑩</t>
    <phoneticPr fontId="5"/>
  </si>
  <si>
    <t>⑨</t>
    <phoneticPr fontId="5"/>
  </si>
  <si>
    <t>⑦</t>
    <phoneticPr fontId="5"/>
  </si>
  <si>
    <t>⑧</t>
    <phoneticPr fontId="5"/>
  </si>
  <si>
    <t>スチール缶</t>
    <rPh sb="0" eb="5">
      <t>スチールカン</t>
    </rPh>
    <phoneticPr fontId="5"/>
  </si>
  <si>
    <t>アルミ缶</t>
    <rPh sb="0" eb="4">
      <t>アルミカン</t>
    </rPh>
    <phoneticPr fontId="5"/>
  </si>
  <si>
    <t>紙パック(飲料用）</t>
    <rPh sb="0" eb="1">
      <t>カミ</t>
    </rPh>
    <rPh sb="5" eb="8">
      <t>インリョウヨウ</t>
    </rPh>
    <phoneticPr fontId="5"/>
  </si>
  <si>
    <t>段ボール</t>
    <rPh sb="0" eb="1">
      <t>ダン</t>
    </rPh>
    <phoneticPr fontId="5"/>
  </si>
  <si>
    <t>分別品目</t>
    <phoneticPr fontId="5"/>
  </si>
  <si>
    <t>収集計画量
Ａ</t>
    <rPh sb="0" eb="2">
      <t>シュウシュウ</t>
    </rPh>
    <rPh sb="2" eb="5">
      <t>ケイカクリョウ</t>
    </rPh>
    <phoneticPr fontId="5"/>
  </si>
  <si>
    <t>再商品化率
(Ｄ/Ｂ)
Ｅ</t>
    <rPh sb="0" eb="4">
      <t>サイショウヒンカ</t>
    </rPh>
    <rPh sb="4" eb="5">
      <t>リツ</t>
    </rPh>
    <phoneticPr fontId="5"/>
  </si>
  <si>
    <t>計画
市町村数
Ｆ</t>
    <rPh sb="0" eb="2">
      <t>ケイカク</t>
    </rPh>
    <rPh sb="3" eb="6">
      <t>シチョウソン</t>
    </rPh>
    <rPh sb="6" eb="7">
      <t>スウ</t>
    </rPh>
    <phoneticPr fontId="5"/>
  </si>
  <si>
    <t>実施
市町村数
Ｇ</t>
    <rPh sb="0" eb="2">
      <t>ジッシ</t>
    </rPh>
    <rPh sb="3" eb="6">
      <t>シチョウソン</t>
    </rPh>
    <rPh sb="6" eb="7">
      <t>スウ</t>
    </rPh>
    <phoneticPr fontId="5"/>
  </si>
  <si>
    <t xml:space="preserve"> 計画達成率
(Ｇ/Ｆ)
Ｈ</t>
    <rPh sb="1" eb="3">
      <t>ケイカク</t>
    </rPh>
    <rPh sb="3" eb="5">
      <t>タッセイ</t>
    </rPh>
    <rPh sb="5" eb="6">
      <t>リツ</t>
    </rPh>
    <phoneticPr fontId="5"/>
  </si>
  <si>
    <t>23年度
分別収集量
Ｉ</t>
    <rPh sb="2" eb="4">
      <t>ネンド</t>
    </rPh>
    <rPh sb="5" eb="7">
      <t>ブンベツ</t>
    </rPh>
    <rPh sb="7" eb="10">
      <t>シュウシュウリョウ</t>
    </rPh>
    <phoneticPr fontId="5"/>
  </si>
  <si>
    <t>22年度
分別収集量
Ｉ</t>
    <rPh sb="2" eb="4">
      <t>ネンド</t>
    </rPh>
    <rPh sb="5" eb="7">
      <t>ブンベツ</t>
    </rPh>
    <rPh sb="7" eb="10">
      <t>シュウシュウリョウ</t>
    </rPh>
    <phoneticPr fontId="5"/>
  </si>
  <si>
    <t>25年度</t>
    <rPh sb="2" eb="4">
      <t>ネンド</t>
    </rPh>
    <phoneticPr fontId="5"/>
  </si>
  <si>
    <t>本県における容器包装リサイクル法の施行状況（平成25年度実績）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</si>
  <si>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24年度
分別収集量
Ｉ</t>
    <rPh sb="2" eb="4">
      <t>ネンド</t>
    </rPh>
    <rPh sb="5" eb="7">
      <t>ブンベツ</t>
    </rPh>
    <rPh sb="7" eb="10">
      <t>シュウシュウリョウ</t>
    </rPh>
    <phoneticPr fontId="5"/>
  </si>
  <si>
    <t>　（うち、白色トレイのみ）欄・・・・</t>
    <phoneticPr fontId="2"/>
  </si>
  <si>
    <t>神奈川県の容器包装廃棄物の分別収集実績</t>
  </si>
  <si>
    <t>※「⑥その他プラスチック製容器包装」の欄の分別収集量・再商品化量については、次の二つの合計</t>
    <rPh sb="19" eb="20">
      <t>ラン</t>
    </rPh>
    <rPh sb="40" eb="41">
      <t>フタ</t>
    </rPh>
    <rPh sb="43" eb="45">
      <t>ゴウケイ</t>
    </rPh>
    <phoneticPr fontId="2"/>
  </si>
  <si>
    <t>※「①無色のガラス」の分別収集量は、横浜市が分別収集した「②茶色のガラス」、「③その他色のガラス」及び「④ペットボトル」の
　うち、再商品化がされなかった量（その他処理量）を含む。</t>
    <phoneticPr fontId="2"/>
  </si>
  <si>
    <t>-</t>
    <phoneticPr fontId="5"/>
  </si>
  <si>
    <t>26年度</t>
    <rPh sb="2" eb="4">
      <t>ネンド</t>
    </rPh>
    <phoneticPr fontId="5"/>
  </si>
  <si>
    <t>本県における容器包装リサイクル法の施行状況（平成26年度実績）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</si>
  <si>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25年度
分別収集量
Ｉ</t>
    <rPh sb="2" eb="4">
      <t>ネンド</t>
    </rPh>
    <rPh sb="5" eb="7">
      <t>ブンベツ</t>
    </rPh>
    <rPh sb="7" eb="10">
      <t>シュウシュウリョウ</t>
    </rPh>
    <phoneticPr fontId="5"/>
  </si>
  <si>
    <t>白色トレイ</t>
    <rPh sb="0" eb="2">
      <t>ハクショク</t>
    </rPh>
    <phoneticPr fontId="5"/>
  </si>
  <si>
    <t>白色トレイを除くプラスチック製容器包装</t>
    <rPh sb="14" eb="15">
      <t>セイ</t>
    </rPh>
    <rPh sb="15" eb="17">
      <t>ヨウキ</t>
    </rPh>
    <rPh sb="17" eb="19">
      <t>ホウソウ</t>
    </rPh>
    <phoneticPr fontId="5"/>
  </si>
  <si>
    <t>27年度</t>
    <rPh sb="2" eb="4">
      <t>ネンド</t>
    </rPh>
    <phoneticPr fontId="5"/>
  </si>
  <si>
    <t>※平成25年度以降の「①無色のガラス」の分別収集量は、横浜市が分別収集した「②茶色のガラス」、「③その他色のガラス」及び「④ペットボトル」のうち、再商品化がされなかった量（その他処理量）を含む。</t>
  </si>
  <si>
    <t>（単位：t)</t>
  </si>
  <si>
    <t>（単位：t)</t>
    <phoneticPr fontId="5"/>
  </si>
  <si>
    <t>26年度
分別収集量
Ｉ</t>
    <rPh sb="2" eb="4">
      <t>ネンド</t>
    </rPh>
    <rPh sb="5" eb="7">
      <t>ブンベツ</t>
    </rPh>
    <rPh sb="7" eb="10">
      <t>シュウシュウリョウ</t>
    </rPh>
    <phoneticPr fontId="5"/>
  </si>
  <si>
    <t>本県における容器包装リサイクル法の施行状況（平成27年度実績）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</si>
  <si>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※「①無色のガラス」の分別収集量は、横浜市が分別収集した「②茶色のガラス」、「③その他色のガラス」及び「④ペットボトル」の
　うち、再商品化がされなかった量（その他処理量）を含む。</t>
    <phoneticPr fontId="2"/>
  </si>
  <si>
    <t>本県における容器包装リサイクル法の施行状況（平成28年度実績）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</si>
  <si>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27年度
分別収集量
Ｉ</t>
    <rPh sb="2" eb="4">
      <t>ネンド</t>
    </rPh>
    <rPh sb="5" eb="7">
      <t>ブンベツ</t>
    </rPh>
    <rPh sb="7" eb="10">
      <t>シュウシュウリョウ</t>
    </rPh>
    <phoneticPr fontId="5"/>
  </si>
  <si>
    <t>28年度</t>
    <rPh sb="2" eb="4">
      <t>ネンド</t>
    </rPh>
    <phoneticPr fontId="5"/>
  </si>
  <si>
    <t>※「①無色のガラス」の分別収集量は、横浜市が分別収集した「②茶色のガラス」、「③その他色のガラス」及び「④ペットボトル」のうち、再商品化がされなかった量（その他処理量）を含む。</t>
    <phoneticPr fontId="2"/>
  </si>
  <si>
    <t>　（その他白色トレイを除く。）欄・・・</t>
    <rPh sb="5" eb="7">
      <t>ハクショク</t>
    </rPh>
    <rPh sb="15" eb="16">
      <t>ラン</t>
    </rPh>
    <phoneticPr fontId="2"/>
  </si>
  <si>
    <t>本県における容器包装リサイクル法の施行状況（平成29年度実績）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</si>
  <si>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28年度
分別収集量
Ｉ</t>
    <rPh sb="2" eb="4">
      <t>ネンド</t>
    </rPh>
    <rPh sb="5" eb="7">
      <t>ブンベツ</t>
    </rPh>
    <rPh sb="7" eb="10">
      <t>シュウシュウリョウ</t>
    </rPh>
    <phoneticPr fontId="5"/>
  </si>
  <si>
    <t>29年度</t>
    <rPh sb="2" eb="4">
      <t>ネンド</t>
    </rPh>
    <phoneticPr fontId="5"/>
  </si>
  <si>
    <t>白色トレイも含めたプラスチック容器を収集している市町村（28）及び白色トレイとプラスチック容器を分別収集している市町村（３）の「プラスチック容器包装」の分別収集量・再商品化量</t>
    <rPh sb="0" eb="2">
      <t>ハクショク</t>
    </rPh>
    <rPh sb="6" eb="7">
      <t>フク</t>
    </rPh>
    <rPh sb="15" eb="17">
      <t>ヨウキ</t>
    </rPh>
    <rPh sb="18" eb="20">
      <t>シュウシュウ</t>
    </rPh>
    <rPh sb="24" eb="27">
      <t>シチョウソン</t>
    </rPh>
    <rPh sb="31" eb="32">
      <t>オヨ</t>
    </rPh>
    <rPh sb="33" eb="35">
      <t>ハクショク</t>
    </rPh>
    <rPh sb="45" eb="47">
      <t>ヨウキ</t>
    </rPh>
    <rPh sb="48" eb="50">
      <t>ブンベツ</t>
    </rPh>
    <rPh sb="50" eb="52">
      <t>シュウシュウ</t>
    </rPh>
    <rPh sb="56" eb="59">
      <t>シチョウソン</t>
    </rPh>
    <rPh sb="70" eb="72">
      <t>ヨウキ</t>
    </rPh>
    <rPh sb="72" eb="74">
      <t>ホウソウ</t>
    </rPh>
    <rPh sb="76" eb="78">
      <t>ブンベツ</t>
    </rPh>
    <rPh sb="78" eb="80">
      <t>シュウシュウ</t>
    </rPh>
    <rPh sb="80" eb="81">
      <t>リョウ</t>
    </rPh>
    <rPh sb="82" eb="86">
      <t>サイショウヒンカ</t>
    </rPh>
    <rPh sb="86" eb="87">
      <t>リョウ</t>
    </rPh>
    <phoneticPr fontId="2"/>
  </si>
  <si>
    <t>白色トレイとプラスチック容器を分別収集している市町村（３）の「白色トレイ」の分別収集量・再商品化量</t>
    <rPh sb="0" eb="2">
      <t>ハクショク</t>
    </rPh>
    <rPh sb="23" eb="26">
      <t>シチョウソン</t>
    </rPh>
    <phoneticPr fontId="2"/>
  </si>
  <si>
    <t>本県における容器包装リサイクル法の施行状況（平成30年度実績）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ヘイセイ</t>
    </rPh>
    <rPh sb="26" eb="28">
      <t>ネンド</t>
    </rPh>
    <rPh sb="28" eb="30">
      <t>ジッセキ</t>
    </rPh>
    <phoneticPr fontId="5"/>
  </si>
  <si>
    <t>29年度
分別収集量
Ｉ</t>
    <rPh sb="2" eb="4">
      <t>ネンド</t>
    </rPh>
    <rPh sb="5" eb="7">
      <t>ブンベツ</t>
    </rPh>
    <rPh sb="7" eb="10">
      <t>シュウシュウリョウ</t>
    </rPh>
    <phoneticPr fontId="5"/>
  </si>
  <si>
    <t>30年度</t>
    <rPh sb="2" eb="4">
      <t>ネンド</t>
    </rPh>
    <phoneticPr fontId="5"/>
  </si>
  <si>
    <t>※横浜市が分別収集した「②茶色のガラス」、「③その他色のガラス」及び「④ペットボトル」のうち、再商品化がされなかった量（その他処理量）は、平成25年度から平成29年度は「①無色のガラス」の分別収集量に、平成30年度は「③その他色のガラス」の分別収集量に含まれる。</t>
    <phoneticPr fontId="2"/>
  </si>
  <si>
    <t>本県における容器包装リサイクル法の施行状況（令和元年度実績）</t>
    <rPh sb="0" eb="2">
      <t>ホンケン</t>
    </rPh>
    <rPh sb="6" eb="8">
      <t>ヨウキ</t>
    </rPh>
    <rPh sb="8" eb="10">
      <t>ホウソウ</t>
    </rPh>
    <rPh sb="15" eb="16">
      <t>ホウ</t>
    </rPh>
    <rPh sb="17" eb="19">
      <t>セコウ</t>
    </rPh>
    <rPh sb="19" eb="21">
      <t>ジョウキョウ</t>
    </rPh>
    <rPh sb="22" eb="24">
      <t>レイワ</t>
    </rPh>
    <rPh sb="24" eb="26">
      <t>ガンネン</t>
    </rPh>
    <rPh sb="26" eb="27">
      <t>ド</t>
    </rPh>
    <rPh sb="27" eb="29">
      <t>ジッセキ</t>
    </rPh>
    <phoneticPr fontId="5"/>
  </si>
  <si>
    <t>元年度</t>
    <rPh sb="0" eb="1">
      <t>モト</t>
    </rPh>
    <rPh sb="1" eb="3">
      <t>ネンド</t>
    </rPh>
    <phoneticPr fontId="5"/>
  </si>
  <si>
    <t>30年度
分別収集量
Ｉ</t>
    <rPh sb="2" eb="4">
      <t>ネンド</t>
    </rPh>
    <rPh sb="5" eb="7">
      <t>ブンベツ</t>
    </rPh>
    <rPh sb="7" eb="10">
      <t>シュウシュウリョウ</t>
    </rPh>
    <phoneticPr fontId="5"/>
  </si>
  <si>
    <t>　（うち、白色トレイのみ）欄・・・・・</t>
    <phoneticPr fontId="2"/>
  </si>
  <si>
    <t>※横浜市が分別収集した「①無色のガラス」「②茶色のガラス」及び「④ペットボトル」のうち、再商品化されなかった量（その他処理量）は、「③その他色のガラス」の分別収集量に含まれる。</t>
    <rPh sb="13" eb="15">
      <t>ムショク</t>
    </rPh>
    <phoneticPr fontId="2"/>
  </si>
  <si>
    <t>※横浜市が平成25～29年度に分別収集した「②茶色のガラス」「③その他色のガラス」及び「④ペットボトル」のうち再商品化されなかった量（その他処理量）は「①無色のガラス」に、平成30年度以降に分別収集したは「①無色のガラス」「②茶色のガラス」及び「④ペットボトル」のうち再商品化がされなかった量（その他処理量）は「③その他色のガラス」の分別収集量に含まれる。</t>
    <rPh sb="86" eb="88">
      <t>ヘイセイ</t>
    </rPh>
    <rPh sb="90" eb="92">
      <t>ネンド</t>
    </rPh>
    <rPh sb="92" eb="94">
      <t>イコウ</t>
    </rPh>
    <rPh sb="95" eb="97">
      <t>ブンベツ</t>
    </rPh>
    <rPh sb="97" eb="99">
      <t>シュウシュウ</t>
    </rPh>
    <rPh sb="167" eb="169">
      <t>ブンベツ</t>
    </rPh>
    <rPh sb="169" eb="171">
      <t>シュウシュウ</t>
    </rPh>
    <rPh sb="171" eb="172">
      <t>リョウ</t>
    </rPh>
    <rPh sb="173" eb="174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</si>
</sst>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%"/>
    <numFmt numFmtId="178" formatCode="#,##0_ "/>
  </numFmts>
  <fonts count="14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363">
    <xf numFmtId="0" fontId="0" fillId="0" borderId="0" xfId="0">
      <alignment vertical="center"/>
    </xf>
    <xf numFmtId="0" fontId="3" fillId="2" borderId="0" xfId="6" applyFont="1" applyFill="1" applyBorder="1" applyAlignment="1">
      <alignment horizontal="left" vertical="center"/>
    </xf>
    <xf numFmtId="0" fontId="6" fillId="2" borderId="0" xfId="6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2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4" fillId="0" borderId="5" xfId="6" applyFont="1" applyBorder="1" applyAlignment="1">
      <alignment vertical="center"/>
    </xf>
    <xf numFmtId="176" fontId="4" fillId="0" borderId="6" xfId="1" applyNumberFormat="1" applyFont="1" applyBorder="1" applyAlignment="1">
      <alignment vertical="center" shrinkToFit="1"/>
    </xf>
    <xf numFmtId="38" fontId="4" fillId="0" borderId="6" xfId="1" applyFont="1" applyBorder="1">
      <alignment vertical="center"/>
    </xf>
    <xf numFmtId="177" fontId="4" fillId="0" borderId="6" xfId="1" applyNumberFormat="1" applyFont="1" applyBorder="1" applyAlignment="1">
      <alignment vertical="center"/>
    </xf>
    <xf numFmtId="177" fontId="0" fillId="0" borderId="6" xfId="0" applyNumberFormat="1" applyBorder="1">
      <alignment vertical="center"/>
    </xf>
    <xf numFmtId="38" fontId="4" fillId="3" borderId="6" xfId="1" applyFont="1" applyFill="1" applyBorder="1">
      <alignment vertical="center"/>
    </xf>
    <xf numFmtId="177" fontId="0" fillId="0" borderId="7" xfId="0" applyNumberFormat="1" applyBorder="1">
      <alignment vertical="center"/>
    </xf>
    <xf numFmtId="0" fontId="4" fillId="0" borderId="8" xfId="6" applyFont="1" applyBorder="1" applyAlignment="1">
      <alignment vertical="center"/>
    </xf>
    <xf numFmtId="38" fontId="4" fillId="0" borderId="9" xfId="1" applyFont="1" applyBorder="1">
      <alignment vertical="center"/>
    </xf>
    <xf numFmtId="177" fontId="0" fillId="0" borderId="9" xfId="0" applyNumberFormat="1" applyBorder="1">
      <alignment vertical="center"/>
    </xf>
    <xf numFmtId="38" fontId="4" fillId="3" borderId="9" xfId="1" applyFont="1" applyFill="1" applyBorder="1">
      <alignment vertical="center"/>
    </xf>
    <xf numFmtId="177" fontId="0" fillId="0" borderId="10" xfId="0" applyNumberFormat="1" applyBorder="1">
      <alignment vertical="center"/>
    </xf>
    <xf numFmtId="38" fontId="4" fillId="0" borderId="11" xfId="1" applyFont="1" applyFill="1" applyBorder="1">
      <alignment vertical="center"/>
    </xf>
    <xf numFmtId="0" fontId="4" fillId="0" borderId="8" xfId="6" applyFont="1" applyBorder="1" applyAlignment="1">
      <alignment vertical="center" shrinkToFit="1"/>
    </xf>
    <xf numFmtId="0" fontId="4" fillId="3" borderId="12" xfId="6" applyFill="1" applyBorder="1" applyAlignment="1">
      <alignment vertical="center" shrinkToFit="1"/>
    </xf>
    <xf numFmtId="38" fontId="4" fillId="3" borderId="13" xfId="1" applyFont="1" applyFill="1" applyBorder="1">
      <alignment vertical="center"/>
    </xf>
    <xf numFmtId="177" fontId="4" fillId="3" borderId="13" xfId="1" applyNumberFormat="1" applyFont="1" applyFill="1" applyBorder="1" applyAlignment="1">
      <alignment vertical="center"/>
    </xf>
    <xf numFmtId="38" fontId="4" fillId="3" borderId="11" xfId="1" applyFont="1" applyFill="1" applyBorder="1">
      <alignment vertical="center"/>
    </xf>
    <xf numFmtId="177" fontId="0" fillId="3" borderId="11" xfId="0" applyNumberFormat="1" applyFill="1" applyBorder="1">
      <alignment vertical="center"/>
    </xf>
    <xf numFmtId="38" fontId="4" fillId="3" borderId="11" xfId="1" applyFont="1" applyFill="1" applyBorder="1" applyAlignment="1">
      <alignment horizontal="center" vertical="center"/>
    </xf>
    <xf numFmtId="177" fontId="0" fillId="3" borderId="14" xfId="0" applyNumberFormat="1" applyFill="1" applyBorder="1">
      <alignment vertical="center"/>
    </xf>
    <xf numFmtId="0" fontId="4" fillId="0" borderId="15" xfId="6" applyBorder="1" applyAlignment="1">
      <alignment vertical="center" shrinkToFit="1"/>
    </xf>
    <xf numFmtId="38" fontId="4" fillId="0" borderId="16" xfId="1" applyFont="1" applyBorder="1">
      <alignment vertical="center"/>
    </xf>
    <xf numFmtId="177" fontId="4" fillId="0" borderId="16" xfId="1" applyNumberFormat="1" applyFont="1" applyBorder="1" applyAlignment="1">
      <alignment vertical="center"/>
    </xf>
    <xf numFmtId="177" fontId="0" fillId="0" borderId="16" xfId="0" applyNumberFormat="1" applyBorder="1">
      <alignment vertical="center"/>
    </xf>
    <xf numFmtId="38" fontId="4" fillId="3" borderId="16" xfId="1" applyFont="1" applyFill="1" applyBorder="1">
      <alignment vertical="center"/>
    </xf>
    <xf numFmtId="177" fontId="0" fillId="0" borderId="17" xfId="0" applyNumberFormat="1" applyBorder="1">
      <alignment vertical="center"/>
    </xf>
    <xf numFmtId="0" fontId="8" fillId="0" borderId="18" xfId="6" applyFont="1" applyBorder="1" applyAlignment="1">
      <alignment vertical="center" shrinkToFit="1"/>
    </xf>
    <xf numFmtId="38" fontId="8" fillId="0" borderId="19" xfId="1" applyFont="1" applyBorder="1">
      <alignment vertical="center"/>
    </xf>
    <xf numFmtId="177" fontId="4" fillId="0" borderId="19" xfId="1" applyNumberFormat="1" applyFont="1" applyBorder="1" applyAlignment="1">
      <alignment vertical="center"/>
    </xf>
    <xf numFmtId="177" fontId="8" fillId="0" borderId="19" xfId="0" applyNumberFormat="1" applyFont="1" applyBorder="1">
      <alignment vertical="center"/>
    </xf>
    <xf numFmtId="38" fontId="8" fillId="3" borderId="19" xfId="1" applyFont="1" applyFill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8" fillId="0" borderId="20" xfId="0" applyNumberFormat="1" applyFont="1" applyBorder="1">
      <alignment vertical="center"/>
    </xf>
    <xf numFmtId="177" fontId="4" fillId="0" borderId="9" xfId="1" applyNumberFormat="1" applyFont="1" applyBorder="1" applyAlignment="1">
      <alignment vertical="center"/>
    </xf>
    <xf numFmtId="0" fontId="4" fillId="0" borderId="15" xfId="6" applyFont="1" applyBorder="1" applyAlignment="1">
      <alignment vertical="center"/>
    </xf>
    <xf numFmtId="0" fontId="8" fillId="0" borderId="18" xfId="6" applyFont="1" applyBorder="1" applyAlignment="1">
      <alignment vertical="center"/>
    </xf>
    <xf numFmtId="177" fontId="8" fillId="0" borderId="19" xfId="1" applyNumberFormat="1" applyFont="1" applyBorder="1" applyAlignment="1">
      <alignment vertical="center"/>
    </xf>
    <xf numFmtId="0" fontId="0" fillId="0" borderId="21" xfId="0" applyBorder="1">
      <alignment vertical="center"/>
    </xf>
    <xf numFmtId="0" fontId="9" fillId="0" borderId="1" xfId="6" applyFont="1" applyBorder="1" applyAlignment="1">
      <alignment horizontal="center" vertical="center"/>
    </xf>
    <xf numFmtId="38" fontId="9" fillId="0" borderId="22" xfId="1" applyFont="1" applyBorder="1">
      <alignment vertical="center"/>
    </xf>
    <xf numFmtId="38" fontId="9" fillId="0" borderId="19" xfId="1" applyFont="1" applyBorder="1">
      <alignment vertical="center"/>
    </xf>
    <xf numFmtId="177" fontId="9" fillId="0" borderId="19" xfId="1" applyNumberFormat="1" applyFont="1" applyBorder="1" applyAlignment="1">
      <alignment vertical="center"/>
    </xf>
    <xf numFmtId="177" fontId="9" fillId="0" borderId="19" xfId="0" applyNumberFormat="1" applyFont="1" applyBorder="1">
      <alignment vertical="center"/>
    </xf>
    <xf numFmtId="38" fontId="9" fillId="3" borderId="19" xfId="1" applyFont="1" applyFill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20" xfId="0" applyNumberFormat="1" applyFont="1" applyBorder="1">
      <alignment vertical="center"/>
    </xf>
    <xf numFmtId="0" fontId="3" fillId="0" borderId="0" xfId="7" applyFont="1" applyFill="1" applyBorder="1" applyAlignment="1">
      <alignment horizontal="left" vertical="center"/>
    </xf>
    <xf numFmtId="0" fontId="0" fillId="0" borderId="0" xfId="0" applyFill="1">
      <alignment vertical="center"/>
    </xf>
    <xf numFmtId="38" fontId="4" fillId="0" borderId="6" xfId="1" applyFont="1" applyFill="1" applyBorder="1">
      <alignment vertical="center"/>
    </xf>
    <xf numFmtId="38" fontId="4" fillId="0" borderId="9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8" fillId="0" borderId="19" xfId="1" applyFont="1" applyFill="1" applyBorder="1">
      <alignment vertical="center"/>
    </xf>
    <xf numFmtId="38" fontId="4" fillId="0" borderId="23" xfId="1" applyFont="1" applyFill="1" applyBorder="1">
      <alignment vertical="center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0" fontId="4" fillId="0" borderId="0" xfId="4">
      <alignment vertical="center"/>
    </xf>
    <xf numFmtId="0" fontId="4" fillId="0" borderId="1" xfId="4" applyBorder="1">
      <alignment vertical="center"/>
    </xf>
    <xf numFmtId="177" fontId="4" fillId="0" borderId="6" xfId="4" applyNumberFormat="1" applyBorder="1">
      <alignment vertical="center"/>
    </xf>
    <xf numFmtId="177" fontId="4" fillId="0" borderId="7" xfId="4" applyNumberFormat="1" applyBorder="1">
      <alignment vertical="center"/>
    </xf>
    <xf numFmtId="176" fontId="4" fillId="0" borderId="9" xfId="4" applyNumberFormat="1" applyBorder="1" applyAlignment="1">
      <alignment vertical="center" shrinkToFit="1"/>
    </xf>
    <xf numFmtId="177" fontId="4" fillId="0" borderId="9" xfId="4" applyNumberFormat="1" applyBorder="1">
      <alignment vertical="center"/>
    </xf>
    <xf numFmtId="177" fontId="4" fillId="0" borderId="10" xfId="4" applyNumberFormat="1" applyBorder="1">
      <alignment vertical="center"/>
    </xf>
    <xf numFmtId="176" fontId="4" fillId="0" borderId="9" xfId="4" applyNumberFormat="1" applyFill="1" applyBorder="1" applyAlignment="1">
      <alignment vertical="center" shrinkToFit="1"/>
    </xf>
    <xf numFmtId="177" fontId="4" fillId="3" borderId="11" xfId="4" applyNumberFormat="1" applyFill="1" applyBorder="1">
      <alignment vertical="center"/>
    </xf>
    <xf numFmtId="177" fontId="4" fillId="3" borderId="11" xfId="4" applyNumberFormat="1" applyFill="1" applyBorder="1" applyAlignment="1">
      <alignment horizontal="center" vertical="center"/>
    </xf>
    <xf numFmtId="177" fontId="4" fillId="3" borderId="14" xfId="4" applyNumberFormat="1" applyFill="1" applyBorder="1">
      <alignment vertical="center"/>
    </xf>
    <xf numFmtId="177" fontId="4" fillId="0" borderId="16" xfId="4" applyNumberFormat="1" applyBorder="1">
      <alignment vertical="center"/>
    </xf>
    <xf numFmtId="177" fontId="4" fillId="0" borderId="17" xfId="4" applyNumberFormat="1" applyBorder="1">
      <alignment vertical="center"/>
    </xf>
    <xf numFmtId="177" fontId="8" fillId="0" borderId="19" xfId="4" applyNumberFormat="1" applyFont="1" applyBorder="1">
      <alignment vertical="center"/>
    </xf>
    <xf numFmtId="177" fontId="8" fillId="0" borderId="19" xfId="4" applyNumberFormat="1" applyFont="1" applyBorder="1" applyAlignment="1">
      <alignment horizontal="center" vertical="center"/>
    </xf>
    <xf numFmtId="177" fontId="8" fillId="0" borderId="20" xfId="4" applyNumberFormat="1" applyFont="1" applyBorder="1">
      <alignment vertical="center"/>
    </xf>
    <xf numFmtId="178" fontId="4" fillId="0" borderId="6" xfId="4" applyNumberFormat="1" applyFill="1" applyBorder="1" applyAlignment="1">
      <alignment vertical="center" shrinkToFit="1"/>
    </xf>
    <xf numFmtId="178" fontId="4" fillId="0" borderId="9" xfId="4" applyNumberFormat="1" applyBorder="1" applyAlignment="1">
      <alignment vertical="center" shrinkToFit="1"/>
    </xf>
    <xf numFmtId="0" fontId="4" fillId="0" borderId="21" xfId="4" applyBorder="1">
      <alignment vertical="center"/>
    </xf>
    <xf numFmtId="177" fontId="9" fillId="0" borderId="19" xfId="4" applyNumberFormat="1" applyFont="1" applyBorder="1">
      <alignment vertical="center"/>
    </xf>
    <xf numFmtId="177" fontId="9" fillId="0" borderId="19" xfId="4" applyNumberFormat="1" applyFont="1" applyBorder="1" applyAlignment="1">
      <alignment horizontal="center" vertical="center"/>
    </xf>
    <xf numFmtId="177" fontId="9" fillId="0" borderId="20" xfId="4" applyNumberFormat="1" applyFont="1" applyBorder="1">
      <alignment vertical="center"/>
    </xf>
    <xf numFmtId="177" fontId="4" fillId="3" borderId="11" xfId="1" applyNumberFormat="1" applyFont="1" applyFill="1" applyBorder="1" applyAlignment="1">
      <alignment vertical="center"/>
    </xf>
    <xf numFmtId="0" fontId="4" fillId="0" borderId="0" xfId="4" applyFill="1">
      <alignment vertical="center"/>
    </xf>
    <xf numFmtId="38" fontId="8" fillId="3" borderId="19" xfId="1" applyFont="1" applyFill="1" applyBorder="1">
      <alignment vertical="center"/>
    </xf>
    <xf numFmtId="0" fontId="4" fillId="0" borderId="24" xfId="6" applyFont="1" applyBorder="1" applyAlignment="1">
      <alignment vertical="center"/>
    </xf>
    <xf numFmtId="38" fontId="4" fillId="0" borderId="23" xfId="1" applyFont="1" applyBorder="1">
      <alignment vertical="center"/>
    </xf>
    <xf numFmtId="177" fontId="4" fillId="0" borderId="23" xfId="1" applyNumberFormat="1" applyFont="1" applyBorder="1" applyAlignment="1">
      <alignment vertical="center"/>
    </xf>
    <xf numFmtId="177" fontId="4" fillId="0" borderId="23" xfId="4" applyNumberFormat="1" applyBorder="1">
      <alignment vertical="center"/>
    </xf>
    <xf numFmtId="38" fontId="4" fillId="3" borderId="23" xfId="1" applyFont="1" applyFill="1" applyBorder="1">
      <alignment vertical="center"/>
    </xf>
    <xf numFmtId="177" fontId="4" fillId="0" borderId="25" xfId="4" applyNumberFormat="1" applyBorder="1">
      <alignment vertical="center"/>
    </xf>
    <xf numFmtId="38" fontId="9" fillId="3" borderId="19" xfId="1" applyFont="1" applyFill="1" applyBorder="1">
      <alignment vertical="center"/>
    </xf>
    <xf numFmtId="0" fontId="4" fillId="0" borderId="26" xfId="6" applyFont="1" applyBorder="1" applyAlignment="1">
      <alignment vertical="center"/>
    </xf>
    <xf numFmtId="38" fontId="4" fillId="0" borderId="27" xfId="1" applyFont="1" applyBorder="1">
      <alignment vertical="center"/>
    </xf>
    <xf numFmtId="177" fontId="4" fillId="0" borderId="27" xfId="1" applyNumberFormat="1" applyFont="1" applyBorder="1" applyAlignment="1">
      <alignment vertical="center"/>
    </xf>
    <xf numFmtId="177" fontId="4" fillId="0" borderId="27" xfId="4" applyNumberFormat="1" applyBorder="1">
      <alignment vertical="center"/>
    </xf>
    <xf numFmtId="38" fontId="4" fillId="3" borderId="27" xfId="1" applyFont="1" applyFill="1" applyBorder="1">
      <alignment vertical="center"/>
    </xf>
    <xf numFmtId="177" fontId="4" fillId="0" borderId="28" xfId="4" applyNumberFormat="1" applyBorder="1">
      <alignment vertical="center"/>
    </xf>
    <xf numFmtId="177" fontId="4" fillId="0" borderId="29" xfId="4" applyNumberFormat="1" applyBorder="1">
      <alignment vertical="center"/>
    </xf>
    <xf numFmtId="0" fontId="4" fillId="0" borderId="30" xfId="4" applyBorder="1">
      <alignment vertical="center"/>
    </xf>
    <xf numFmtId="0" fontId="3" fillId="2" borderId="0" xfId="5" applyFont="1" applyFill="1" applyBorder="1" applyAlignment="1">
      <alignment horizontal="left" vertical="center"/>
    </xf>
    <xf numFmtId="0" fontId="4" fillId="0" borderId="2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3" borderId="3" xfId="5" applyFont="1" applyFill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8" xfId="5" applyFont="1" applyBorder="1" applyAlignment="1">
      <alignment vertical="center" shrinkToFit="1"/>
    </xf>
    <xf numFmtId="0" fontId="4" fillId="3" borderId="12" xfId="5" applyFill="1" applyBorder="1" applyAlignment="1">
      <alignment vertical="center" shrinkToFit="1"/>
    </xf>
    <xf numFmtId="0" fontId="4" fillId="0" borderId="15" xfId="5" applyBorder="1" applyAlignment="1">
      <alignment vertical="center" shrinkToFit="1"/>
    </xf>
    <xf numFmtId="0" fontId="8" fillId="0" borderId="18" xfId="5" applyFont="1" applyBorder="1" applyAlignment="1">
      <alignment vertical="center" shrinkToFit="1"/>
    </xf>
    <xf numFmtId="0" fontId="4" fillId="0" borderId="24" xfId="5" applyFont="1" applyBorder="1" applyAlignment="1">
      <alignment vertical="center"/>
    </xf>
    <xf numFmtId="0" fontId="8" fillId="0" borderId="18" xfId="5" applyFont="1" applyBorder="1" applyAlignment="1">
      <alignment vertical="center"/>
    </xf>
    <xf numFmtId="0" fontId="9" fillId="0" borderId="1" xfId="5" applyFont="1" applyBorder="1" applyAlignment="1">
      <alignment horizontal="center" vertical="center"/>
    </xf>
    <xf numFmtId="177" fontId="4" fillId="0" borderId="16" xfId="1" applyNumberFormat="1" applyFont="1" applyFill="1" applyBorder="1" applyAlignment="1">
      <alignment vertical="center"/>
    </xf>
    <xf numFmtId="177" fontId="8" fillId="0" borderId="19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15" xfId="5" applyFont="1" applyBorder="1" applyAlignment="1">
      <alignment vertical="center"/>
    </xf>
    <xf numFmtId="0" fontId="4" fillId="0" borderId="31" xfId="5" applyFont="1" applyBorder="1" applyAlignment="1">
      <alignment vertical="center"/>
    </xf>
    <xf numFmtId="0" fontId="4" fillId="0" borderId="32" xfId="5" applyFont="1" applyBorder="1" applyAlignment="1">
      <alignment vertical="center"/>
    </xf>
    <xf numFmtId="0" fontId="4" fillId="0" borderId="33" xfId="5" applyFont="1" applyBorder="1" applyAlignment="1">
      <alignment vertical="center"/>
    </xf>
    <xf numFmtId="0" fontId="4" fillId="0" borderId="34" xfId="5" applyFont="1" applyBorder="1" applyAlignment="1">
      <alignment vertical="center"/>
    </xf>
    <xf numFmtId="0" fontId="8" fillId="0" borderId="22" xfId="5" applyFont="1" applyBorder="1" applyAlignment="1">
      <alignment vertical="center"/>
    </xf>
    <xf numFmtId="177" fontId="4" fillId="3" borderId="14" xfId="4" applyNumberFormat="1" applyFill="1" applyBorder="1" applyAlignment="1">
      <alignment horizontal="center" vertical="center"/>
    </xf>
    <xf numFmtId="177" fontId="8" fillId="0" borderId="20" xfId="4" applyNumberFormat="1" applyFont="1" applyBorder="1" applyAlignment="1">
      <alignment horizontal="center" vertical="center"/>
    </xf>
    <xf numFmtId="177" fontId="9" fillId="0" borderId="20" xfId="4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2" xfId="6" applyFont="1" applyFill="1" applyBorder="1" applyAlignment="1">
      <alignment vertical="center" shrinkToFit="1"/>
    </xf>
    <xf numFmtId="0" fontId="0" fillId="0" borderId="0" xfId="0" applyAlignment="1">
      <alignment vertical="center"/>
    </xf>
    <xf numFmtId="38" fontId="4" fillId="3" borderId="11" xfId="1" applyFont="1" applyFill="1" applyBorder="1" applyAlignment="1">
      <alignment horizontal="right" vertical="center"/>
    </xf>
    <xf numFmtId="177" fontId="0" fillId="3" borderId="11" xfId="0" applyNumberFormat="1" applyFill="1" applyBorder="1" applyAlignment="1">
      <alignment horizontal="right" vertical="center"/>
    </xf>
    <xf numFmtId="0" fontId="1" fillId="0" borderId="0" xfId="3">
      <alignment vertical="center"/>
    </xf>
    <xf numFmtId="38" fontId="4" fillId="0" borderId="6" xfId="2" applyFont="1" applyBorder="1">
      <alignment vertical="center"/>
    </xf>
    <xf numFmtId="177" fontId="4" fillId="0" borderId="6" xfId="2" applyNumberFormat="1" applyFont="1" applyBorder="1" applyAlignment="1">
      <alignment vertical="center"/>
    </xf>
    <xf numFmtId="177" fontId="1" fillId="0" borderId="6" xfId="3" applyNumberFormat="1" applyBorder="1">
      <alignment vertical="center"/>
    </xf>
    <xf numFmtId="38" fontId="4" fillId="3" borderId="6" xfId="2" applyFont="1" applyFill="1" applyBorder="1">
      <alignment vertical="center"/>
    </xf>
    <xf numFmtId="177" fontId="1" fillId="0" borderId="7" xfId="3" applyNumberFormat="1" applyBorder="1">
      <alignment vertical="center"/>
    </xf>
    <xf numFmtId="38" fontId="4" fillId="0" borderId="9" xfId="2" applyFont="1" applyBorder="1">
      <alignment vertical="center"/>
    </xf>
    <xf numFmtId="177" fontId="1" fillId="0" borderId="9" xfId="3" applyNumberFormat="1" applyBorder="1">
      <alignment vertical="center"/>
    </xf>
    <xf numFmtId="38" fontId="4" fillId="3" borderId="9" xfId="2" applyFont="1" applyFill="1" applyBorder="1">
      <alignment vertical="center"/>
    </xf>
    <xf numFmtId="177" fontId="1" fillId="0" borderId="10" xfId="3" applyNumberFormat="1" applyBorder="1">
      <alignment vertical="center"/>
    </xf>
    <xf numFmtId="38" fontId="4" fillId="0" borderId="11" xfId="2" applyFont="1" applyFill="1" applyBorder="1">
      <alignment vertical="center"/>
    </xf>
    <xf numFmtId="38" fontId="4" fillId="3" borderId="13" xfId="2" applyFont="1" applyFill="1" applyBorder="1">
      <alignment vertical="center"/>
    </xf>
    <xf numFmtId="177" fontId="4" fillId="3" borderId="13" xfId="2" applyNumberFormat="1" applyFont="1" applyFill="1" applyBorder="1" applyAlignment="1">
      <alignment vertical="center"/>
    </xf>
    <xf numFmtId="38" fontId="4" fillId="3" borderId="11" xfId="2" applyFont="1" applyFill="1" applyBorder="1">
      <alignment vertical="center"/>
    </xf>
    <xf numFmtId="177" fontId="1" fillId="3" borderId="11" xfId="3" applyNumberFormat="1" applyFill="1" applyBorder="1">
      <alignment vertical="center"/>
    </xf>
    <xf numFmtId="38" fontId="4" fillId="3" borderId="11" xfId="2" applyFont="1" applyFill="1" applyBorder="1" applyAlignment="1">
      <alignment horizontal="right" vertical="center"/>
    </xf>
    <xf numFmtId="177" fontId="1" fillId="3" borderId="11" xfId="3" applyNumberFormat="1" applyFill="1" applyBorder="1" applyAlignment="1">
      <alignment horizontal="right" vertical="center"/>
    </xf>
    <xf numFmtId="177" fontId="1" fillId="3" borderId="14" xfId="3" applyNumberFormat="1" applyFill="1" applyBorder="1">
      <alignment vertical="center"/>
    </xf>
    <xf numFmtId="38" fontId="4" fillId="0" borderId="16" xfId="2" applyFont="1" applyBorder="1">
      <alignment vertical="center"/>
    </xf>
    <xf numFmtId="177" fontId="4" fillId="0" borderId="16" xfId="2" applyNumberFormat="1" applyFont="1" applyBorder="1" applyAlignment="1">
      <alignment vertical="center"/>
    </xf>
    <xf numFmtId="177" fontId="1" fillId="0" borderId="16" xfId="3" applyNumberFormat="1" applyBorder="1">
      <alignment vertical="center"/>
    </xf>
    <xf numFmtId="38" fontId="4" fillId="3" borderId="16" xfId="2" applyFont="1" applyFill="1" applyBorder="1">
      <alignment vertical="center"/>
    </xf>
    <xf numFmtId="177" fontId="1" fillId="0" borderId="17" xfId="3" applyNumberFormat="1" applyBorder="1">
      <alignment vertical="center"/>
    </xf>
    <xf numFmtId="38" fontId="8" fillId="0" borderId="19" xfId="2" applyFont="1" applyBorder="1">
      <alignment vertical="center"/>
    </xf>
    <xf numFmtId="177" fontId="4" fillId="0" borderId="19" xfId="2" applyNumberFormat="1" applyFont="1" applyBorder="1" applyAlignment="1">
      <alignment vertical="center"/>
    </xf>
    <xf numFmtId="177" fontId="8" fillId="0" borderId="19" xfId="3" applyNumberFormat="1" applyFont="1" applyBorder="1">
      <alignment vertical="center"/>
    </xf>
    <xf numFmtId="38" fontId="8" fillId="3" borderId="19" xfId="2" applyFont="1" applyFill="1" applyBorder="1" applyAlignment="1">
      <alignment horizontal="center" vertical="center"/>
    </xf>
    <xf numFmtId="38" fontId="8" fillId="0" borderId="19" xfId="2" applyFont="1" applyBorder="1" applyAlignment="1">
      <alignment horizontal="center" vertical="center"/>
    </xf>
    <xf numFmtId="177" fontId="8" fillId="0" borderId="19" xfId="3" applyNumberFormat="1" applyFont="1" applyBorder="1" applyAlignment="1">
      <alignment horizontal="center" vertical="center"/>
    </xf>
    <xf numFmtId="177" fontId="8" fillId="0" borderId="20" xfId="3" applyNumberFormat="1" applyFont="1" applyBorder="1">
      <alignment vertical="center"/>
    </xf>
    <xf numFmtId="177" fontId="4" fillId="0" borderId="9" xfId="2" applyNumberFormat="1" applyFont="1" applyBorder="1" applyAlignment="1">
      <alignment vertical="center"/>
    </xf>
    <xf numFmtId="38" fontId="4" fillId="0" borderId="23" xfId="2" applyFont="1" applyBorder="1">
      <alignment vertical="center"/>
    </xf>
    <xf numFmtId="177" fontId="4" fillId="0" borderId="23" xfId="2" applyNumberFormat="1" applyFont="1" applyBorder="1" applyAlignment="1">
      <alignment vertical="center"/>
    </xf>
    <xf numFmtId="177" fontId="1" fillId="0" borderId="23" xfId="3" applyNumberFormat="1" applyBorder="1">
      <alignment vertical="center"/>
    </xf>
    <xf numFmtId="38" fontId="4" fillId="3" borderId="23" xfId="2" applyFont="1" applyFill="1" applyBorder="1">
      <alignment vertical="center"/>
    </xf>
    <xf numFmtId="177" fontId="1" fillId="0" borderId="25" xfId="3" applyNumberFormat="1" applyBorder="1">
      <alignment vertical="center"/>
    </xf>
    <xf numFmtId="177" fontId="8" fillId="0" borderId="19" xfId="2" applyNumberFormat="1" applyFont="1" applyBorder="1" applyAlignment="1">
      <alignment vertical="center"/>
    </xf>
    <xf numFmtId="0" fontId="1" fillId="0" borderId="21" xfId="3" applyBorder="1">
      <alignment vertical="center"/>
    </xf>
    <xf numFmtId="38" fontId="9" fillId="0" borderId="22" xfId="2" applyFont="1" applyBorder="1">
      <alignment vertical="center"/>
    </xf>
    <xf numFmtId="38" fontId="9" fillId="0" borderId="19" xfId="2" applyFont="1" applyBorder="1">
      <alignment vertical="center"/>
    </xf>
    <xf numFmtId="177" fontId="9" fillId="0" borderId="19" xfId="2" applyNumberFormat="1" applyFont="1" applyBorder="1" applyAlignment="1">
      <alignment vertical="center"/>
    </xf>
    <xf numFmtId="177" fontId="9" fillId="0" borderId="19" xfId="3" applyNumberFormat="1" applyFont="1" applyBorder="1">
      <alignment vertical="center"/>
    </xf>
    <xf numFmtId="38" fontId="9" fillId="3" borderId="19" xfId="2" applyFont="1" applyFill="1" applyBorder="1" applyAlignment="1">
      <alignment horizontal="center" vertical="center"/>
    </xf>
    <xf numFmtId="38" fontId="9" fillId="0" borderId="19" xfId="2" applyFont="1" applyBorder="1" applyAlignment="1">
      <alignment horizontal="center" vertical="center"/>
    </xf>
    <xf numFmtId="177" fontId="9" fillId="0" borderId="19" xfId="3" applyNumberFormat="1" applyFont="1" applyBorder="1" applyAlignment="1">
      <alignment horizontal="center" vertical="center"/>
    </xf>
    <xf numFmtId="177" fontId="9" fillId="0" borderId="20" xfId="3" applyNumberFormat="1" applyFont="1" applyBorder="1">
      <alignment vertical="center"/>
    </xf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0" fontId="0" fillId="0" borderId="30" xfId="0" applyBorder="1" applyAlignment="1">
      <alignment vertical="center" textRotation="255"/>
    </xf>
    <xf numFmtId="0" fontId="4" fillId="0" borderId="31" xfId="7" applyFont="1" applyFill="1" applyBorder="1" applyAlignment="1">
      <alignment vertical="center"/>
    </xf>
    <xf numFmtId="0" fontId="4" fillId="0" borderId="32" xfId="7" applyFont="1" applyFill="1" applyBorder="1" applyAlignment="1">
      <alignment vertical="center"/>
    </xf>
    <xf numFmtId="0" fontId="4" fillId="0" borderId="32" xfId="7" applyFont="1" applyFill="1" applyBorder="1" applyAlignment="1">
      <alignment vertical="center" shrinkToFit="1"/>
    </xf>
    <xf numFmtId="0" fontId="4" fillId="0" borderId="35" xfId="7" applyFont="1" applyFill="1" applyBorder="1" applyAlignment="1">
      <alignment vertical="center" shrinkToFit="1"/>
    </xf>
    <xf numFmtId="0" fontId="4" fillId="0" borderId="36" xfId="7" applyFill="1" applyBorder="1" applyAlignment="1">
      <alignment vertical="center" shrinkToFit="1"/>
    </xf>
    <xf numFmtId="0" fontId="4" fillId="0" borderId="34" xfId="7" applyFont="1" applyFill="1" applyBorder="1" applyAlignment="1">
      <alignment vertical="center"/>
    </xf>
    <xf numFmtId="0" fontId="0" fillId="0" borderId="37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0" fillId="0" borderId="39" xfId="0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4" fillId="0" borderId="41" xfId="7" applyFont="1" applyBorder="1" applyAlignment="1">
      <alignment vertical="center" wrapText="1"/>
    </xf>
    <xf numFmtId="0" fontId="4" fillId="0" borderId="42" xfId="7" applyFont="1" applyBorder="1" applyAlignment="1">
      <alignment vertical="center" wrapText="1"/>
    </xf>
    <xf numFmtId="177" fontId="0" fillId="0" borderId="23" xfId="0" applyNumberFormat="1" applyBorder="1">
      <alignment vertical="center"/>
    </xf>
    <xf numFmtId="176" fontId="4" fillId="0" borderId="6" xfId="2" applyNumberFormat="1" applyFont="1" applyBorder="1" applyAlignment="1">
      <alignment horizontal="right" vertical="center" shrinkToFit="1"/>
    </xf>
    <xf numFmtId="176" fontId="4" fillId="0" borderId="9" xfId="3" applyNumberFormat="1" applyFont="1" applyBorder="1" applyAlignment="1">
      <alignment horizontal="right" vertical="center" shrinkToFit="1"/>
    </xf>
    <xf numFmtId="176" fontId="4" fillId="0" borderId="9" xfId="3" applyNumberFormat="1" applyFont="1" applyFill="1" applyBorder="1" applyAlignment="1">
      <alignment horizontal="right" vertical="center" shrinkToFit="1"/>
    </xf>
    <xf numFmtId="38" fontId="4" fillId="0" borderId="9" xfId="2" applyFont="1" applyBorder="1" applyAlignment="1">
      <alignment horizontal="right" vertical="center"/>
    </xf>
    <xf numFmtId="38" fontId="4" fillId="3" borderId="13" xfId="2" applyFont="1" applyFill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8" fillId="0" borderId="19" xfId="2" applyFont="1" applyBorder="1" applyAlignment="1">
      <alignment horizontal="right" vertical="center"/>
    </xf>
    <xf numFmtId="178" fontId="4" fillId="0" borderId="6" xfId="3" applyNumberFormat="1" applyFont="1" applyFill="1" applyBorder="1" applyAlignment="1">
      <alignment horizontal="right" vertical="center" shrinkToFit="1"/>
    </xf>
    <xf numFmtId="178" fontId="4" fillId="0" borderId="9" xfId="3" applyNumberFormat="1" applyFont="1" applyBorder="1" applyAlignment="1">
      <alignment horizontal="right" vertical="center" shrinkToFit="1"/>
    </xf>
    <xf numFmtId="0" fontId="0" fillId="0" borderId="0" xfId="0" applyBorder="1">
      <alignment vertical="center"/>
    </xf>
    <xf numFmtId="0" fontId="9" fillId="0" borderId="0" xfId="6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177" fontId="9" fillId="0" borderId="0" xfId="1" applyNumberFormat="1" applyFont="1" applyBorder="1" applyAlignment="1">
      <alignment vertical="center"/>
    </xf>
    <xf numFmtId="177" fontId="9" fillId="0" borderId="0" xfId="0" applyNumberFormat="1" applyFont="1" applyBorder="1">
      <alignment vertical="center"/>
    </xf>
    <xf numFmtId="38" fontId="9" fillId="0" borderId="0" xfId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9" fillId="0" borderId="0" xfId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6" xfId="1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38" fontId="4" fillId="0" borderId="9" xfId="1" applyFont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 shrinkToFit="1"/>
    </xf>
    <xf numFmtId="38" fontId="4" fillId="3" borderId="13" xfId="1" applyFont="1" applyFill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8" fontId="4" fillId="0" borderId="6" xfId="0" applyNumberFormat="1" applyFont="1" applyFill="1" applyBorder="1" applyAlignment="1">
      <alignment horizontal="right" vertical="center" shrinkToFit="1"/>
    </xf>
    <xf numFmtId="178" fontId="4" fillId="0" borderId="9" xfId="0" applyNumberFormat="1" applyFont="1" applyBorder="1" applyAlignment="1">
      <alignment horizontal="right" vertical="center" shrinkToFit="1"/>
    </xf>
    <xf numFmtId="38" fontId="4" fillId="0" borderId="23" xfId="1" applyFont="1" applyBorder="1" applyAlignment="1">
      <alignment horizontal="right" vertical="center"/>
    </xf>
    <xf numFmtId="0" fontId="4" fillId="0" borderId="18" xfId="6" applyFont="1" applyBorder="1" applyAlignment="1">
      <alignment vertical="center" shrinkToFit="1"/>
    </xf>
    <xf numFmtId="38" fontId="4" fillId="0" borderId="19" xfId="1" applyFont="1" applyBorder="1" applyAlignment="1">
      <alignment horizontal="right" vertical="center"/>
    </xf>
    <xf numFmtId="38" fontId="4" fillId="0" borderId="19" xfId="1" applyFont="1" applyBorder="1">
      <alignment vertical="center"/>
    </xf>
    <xf numFmtId="177" fontId="4" fillId="0" borderId="19" xfId="0" applyNumberFormat="1" applyFont="1" applyBorder="1">
      <alignment vertical="center"/>
    </xf>
    <xf numFmtId="38" fontId="4" fillId="3" borderId="19" xfId="1" applyFont="1" applyFill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0" xfId="0" applyNumberFormat="1" applyFont="1" applyBorder="1">
      <alignment vertical="center"/>
    </xf>
    <xf numFmtId="0" fontId="0" fillId="0" borderId="0" xfId="0" applyFont="1">
      <alignment vertical="center"/>
    </xf>
    <xf numFmtId="0" fontId="4" fillId="0" borderId="18" xfId="6" applyFont="1" applyBorder="1" applyAlignment="1">
      <alignment vertical="center"/>
    </xf>
    <xf numFmtId="38" fontId="4" fillId="0" borderId="43" xfId="1" applyFont="1" applyFill="1" applyBorder="1">
      <alignment vertical="center"/>
    </xf>
    <xf numFmtId="38" fontId="4" fillId="0" borderId="44" xfId="1" applyFont="1" applyFill="1" applyBorder="1">
      <alignment vertical="center"/>
    </xf>
    <xf numFmtId="38" fontId="4" fillId="0" borderId="45" xfId="1" applyFont="1" applyFill="1" applyBorder="1">
      <alignment vertical="center"/>
    </xf>
    <xf numFmtId="38" fontId="4" fillId="0" borderId="46" xfId="1" applyFont="1" applyFill="1" applyBorder="1">
      <alignment vertical="center"/>
    </xf>
    <xf numFmtId="38" fontId="8" fillId="0" borderId="47" xfId="1" applyFont="1" applyFill="1" applyBorder="1">
      <alignment vertical="center"/>
    </xf>
    <xf numFmtId="38" fontId="4" fillId="0" borderId="29" xfId="1" applyFont="1" applyFill="1" applyBorder="1">
      <alignment vertical="center"/>
    </xf>
    <xf numFmtId="0" fontId="10" fillId="0" borderId="0" xfId="0" applyFont="1" applyAlignment="1">
      <alignment vertical="center" wrapText="1"/>
    </xf>
    <xf numFmtId="38" fontId="4" fillId="0" borderId="48" xfId="1" applyFont="1" applyFill="1" applyBorder="1">
      <alignment vertical="center"/>
    </xf>
    <xf numFmtId="38" fontId="4" fillId="0" borderId="49" xfId="1" applyFont="1" applyFill="1" applyBorder="1">
      <alignment vertical="center"/>
    </xf>
    <xf numFmtId="38" fontId="8" fillId="0" borderId="50" xfId="1" applyFont="1" applyFill="1" applyBorder="1">
      <alignment vertical="center"/>
    </xf>
    <xf numFmtId="0" fontId="10" fillId="0" borderId="5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0" xfId="7" applyFont="1" applyFill="1" applyBorder="1" applyAlignment="1">
      <alignment horizontal="right" vertical="center"/>
    </xf>
    <xf numFmtId="38" fontId="4" fillId="0" borderId="27" xfId="1" applyFont="1" applyFill="1" applyBorder="1">
      <alignment vertical="center"/>
    </xf>
    <xf numFmtId="38" fontId="4" fillId="0" borderId="52" xfId="1" applyFont="1" applyFill="1" applyBorder="1">
      <alignment vertical="center"/>
    </xf>
    <xf numFmtId="38" fontId="8" fillId="0" borderId="53" xfId="1" applyFont="1" applyFill="1" applyBorder="1">
      <alignment vertical="center"/>
    </xf>
    <xf numFmtId="0" fontId="8" fillId="0" borderId="54" xfId="7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4" fillId="0" borderId="15" xfId="6" applyFont="1" applyBorder="1" applyAlignment="1">
      <alignment vertical="center" shrinkToFit="1"/>
    </xf>
    <xf numFmtId="0" fontId="4" fillId="0" borderId="1" xfId="0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3" borderId="11" xfId="0" applyNumberFormat="1" applyFont="1" applyFill="1" applyBorder="1">
      <alignment vertical="center"/>
    </xf>
    <xf numFmtId="177" fontId="4" fillId="3" borderId="11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>
      <alignment vertical="center"/>
    </xf>
    <xf numFmtId="177" fontId="4" fillId="0" borderId="16" xfId="0" applyNumberFormat="1" applyFont="1" applyBorder="1">
      <alignment vertical="center"/>
    </xf>
    <xf numFmtId="177" fontId="4" fillId="0" borderId="17" xfId="0" applyNumberFormat="1" applyFont="1" applyBorder="1">
      <alignment vertical="center"/>
    </xf>
    <xf numFmtId="177" fontId="4" fillId="0" borderId="23" xfId="0" applyNumberFormat="1" applyFont="1" applyBorder="1">
      <alignment vertical="center"/>
    </xf>
    <xf numFmtId="0" fontId="4" fillId="0" borderId="21" xfId="0" applyFont="1" applyBorder="1">
      <alignment vertical="center"/>
    </xf>
    <xf numFmtId="0" fontId="0" fillId="5" borderId="0" xfId="0" applyFill="1">
      <alignment vertical="center"/>
    </xf>
    <xf numFmtId="0" fontId="6" fillId="2" borderId="0" xfId="6" applyFont="1" applyFill="1" applyBorder="1" applyAlignment="1">
      <alignment horizontal="right" vertical="center"/>
    </xf>
    <xf numFmtId="0" fontId="0" fillId="0" borderId="0" xfId="0" applyAlignme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4" fillId="0" borderId="5" xfId="6" applyFont="1" applyFill="1" applyBorder="1" applyAlignment="1">
      <alignment vertical="center"/>
    </xf>
    <xf numFmtId="0" fontId="4" fillId="0" borderId="8" xfId="6" applyFont="1" applyFill="1" applyBorder="1" applyAlignment="1">
      <alignment vertical="center"/>
    </xf>
    <xf numFmtId="38" fontId="4" fillId="0" borderId="44" xfId="1" applyFont="1" applyBorder="1">
      <alignment vertical="center"/>
    </xf>
    <xf numFmtId="38" fontId="4" fillId="0" borderId="49" xfId="1" applyFont="1" applyBorder="1">
      <alignment vertical="center"/>
    </xf>
    <xf numFmtId="38" fontId="8" fillId="0" borderId="47" xfId="1" applyFont="1" applyBorder="1">
      <alignment vertical="center"/>
    </xf>
    <xf numFmtId="38" fontId="4" fillId="0" borderId="43" xfId="1" applyFont="1" applyBorder="1">
      <alignment vertical="center"/>
    </xf>
    <xf numFmtId="38" fontId="4" fillId="0" borderId="48" xfId="1" applyFont="1" applyBorder="1">
      <alignment vertical="center"/>
    </xf>
    <xf numFmtId="0" fontId="4" fillId="0" borderId="55" xfId="7" applyFont="1" applyBorder="1" applyAlignment="1">
      <alignment vertical="center" wrapText="1"/>
    </xf>
    <xf numFmtId="0" fontId="7" fillId="0" borderId="56" xfId="7" applyFont="1" applyBorder="1" applyAlignment="1">
      <alignment horizontal="center" vertical="center" wrapText="1"/>
    </xf>
    <xf numFmtId="0" fontId="7" fillId="0" borderId="57" xfId="7" applyFont="1" applyBorder="1" applyAlignment="1">
      <alignment horizontal="center" vertical="center" wrapText="1"/>
    </xf>
    <xf numFmtId="38" fontId="4" fillId="0" borderId="29" xfId="1" applyFont="1" applyBorder="1">
      <alignment vertical="center"/>
    </xf>
    <xf numFmtId="38" fontId="8" fillId="0" borderId="50" xfId="1" applyFont="1" applyBorder="1">
      <alignment vertical="center"/>
    </xf>
    <xf numFmtId="0" fontId="13" fillId="0" borderId="0" xfId="0" applyFont="1">
      <alignment vertical="center"/>
    </xf>
    <xf numFmtId="0" fontId="7" fillId="0" borderId="58" xfId="7" applyFont="1" applyBorder="1" applyAlignment="1">
      <alignment horizontal="center" vertical="center" wrapText="1"/>
    </xf>
    <xf numFmtId="38" fontId="4" fillId="0" borderId="10" xfId="1" applyFont="1" applyBorder="1">
      <alignment vertical="center"/>
    </xf>
    <xf numFmtId="38" fontId="4" fillId="0" borderId="28" xfId="1" applyFont="1" applyFill="1" applyBorder="1">
      <alignment vertical="center"/>
    </xf>
    <xf numFmtId="38" fontId="4" fillId="0" borderId="59" xfId="1" applyFont="1" applyBorder="1">
      <alignment vertical="center"/>
    </xf>
    <xf numFmtId="38" fontId="8" fillId="0" borderId="20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28" xfId="1" applyFont="1" applyBorder="1">
      <alignment vertical="center"/>
    </xf>
    <xf numFmtId="38" fontId="9" fillId="0" borderId="22" xfId="1" applyFont="1" applyBorder="1" applyAlignment="1">
      <alignment horizontal="right" vertical="center"/>
    </xf>
    <xf numFmtId="38" fontId="8" fillId="0" borderId="20" xfId="1" applyFont="1" applyFill="1" applyBorder="1">
      <alignment vertical="center"/>
    </xf>
    <xf numFmtId="38" fontId="8" fillId="0" borderId="60" xfId="1" applyFont="1" applyBorder="1">
      <alignment vertical="center"/>
    </xf>
    <xf numFmtId="176" fontId="4" fillId="4" borderId="6" xfId="1" applyNumberFormat="1" applyFont="1" applyFill="1" applyBorder="1" applyAlignment="1">
      <alignment horizontal="right" vertical="center" shrinkToFit="1"/>
    </xf>
    <xf numFmtId="177" fontId="4" fillId="4" borderId="6" xfId="1" applyNumberFormat="1" applyFont="1" applyFill="1" applyBorder="1" applyAlignment="1">
      <alignment vertical="center"/>
    </xf>
    <xf numFmtId="38" fontId="4" fillId="4" borderId="6" xfId="1" applyFont="1" applyFill="1" applyBorder="1">
      <alignment vertical="center"/>
    </xf>
    <xf numFmtId="177" fontId="4" fillId="4" borderId="6" xfId="0" applyNumberFormat="1" applyFont="1" applyFill="1" applyBorder="1">
      <alignment vertical="center"/>
    </xf>
    <xf numFmtId="176" fontId="4" fillId="4" borderId="9" xfId="0" applyNumberFormat="1" applyFont="1" applyFill="1" applyBorder="1" applyAlignment="1">
      <alignment horizontal="right" vertical="center" shrinkToFit="1"/>
    </xf>
    <xf numFmtId="177" fontId="4" fillId="4" borderId="9" xfId="0" applyNumberFormat="1" applyFont="1" applyFill="1" applyBorder="1">
      <alignment vertical="center"/>
    </xf>
    <xf numFmtId="38" fontId="4" fillId="4" borderId="9" xfId="1" applyFont="1" applyFill="1" applyBorder="1">
      <alignment vertical="center"/>
    </xf>
    <xf numFmtId="38" fontId="4" fillId="4" borderId="9" xfId="1" applyFont="1" applyFill="1" applyBorder="1" applyAlignment="1">
      <alignment horizontal="right" vertical="center"/>
    </xf>
    <xf numFmtId="38" fontId="4" fillId="4" borderId="11" xfId="1" applyFont="1" applyFill="1" applyBorder="1">
      <alignment vertical="center"/>
    </xf>
    <xf numFmtId="38" fontId="4" fillId="4" borderId="23" xfId="1" applyFont="1" applyFill="1" applyBorder="1">
      <alignment vertical="center"/>
    </xf>
    <xf numFmtId="38" fontId="4" fillId="4" borderId="19" xfId="1" applyFont="1" applyFill="1" applyBorder="1">
      <alignment vertical="center"/>
    </xf>
    <xf numFmtId="0" fontId="3" fillId="0" borderId="0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0" fillId="0" borderId="0" xfId="0" applyFill="1" applyAlignment="1">
      <alignment vertical="center"/>
    </xf>
    <xf numFmtId="0" fontId="4" fillId="0" borderId="12" xfId="6" applyFont="1" applyFill="1" applyBorder="1" applyAlignment="1">
      <alignment vertical="center" shrinkToFit="1"/>
    </xf>
    <xf numFmtId="38" fontId="4" fillId="0" borderId="13" xfId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1" xfId="0" applyNumberFormat="1" applyFont="1" applyFill="1" applyBorder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38" fontId="4" fillId="0" borderId="13" xfId="1" applyFont="1" applyFill="1" applyBorder="1">
      <alignment vertical="center"/>
    </xf>
    <xf numFmtId="177" fontId="4" fillId="0" borderId="14" xfId="0" applyNumberFormat="1" applyFont="1" applyFill="1" applyBorder="1">
      <alignment vertical="center"/>
    </xf>
    <xf numFmtId="0" fontId="12" fillId="0" borderId="1" xfId="0" applyFont="1" applyBorder="1">
      <alignment vertical="center"/>
    </xf>
    <xf numFmtId="0" fontId="4" fillId="0" borderId="3" xfId="7" applyFont="1" applyBorder="1" applyAlignment="1">
      <alignment horizontal="center" vertical="center" wrapText="1"/>
    </xf>
    <xf numFmtId="0" fontId="4" fillId="0" borderId="66" xfId="7" applyFont="1" applyBorder="1" applyAlignment="1">
      <alignment horizontal="center" vertical="center" wrapText="1"/>
    </xf>
    <xf numFmtId="0" fontId="4" fillId="0" borderId="4" xfId="7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0" borderId="0" xfId="0" applyFont="1" applyBorder="1" applyAlignment="1">
      <alignment horizontal="left" vertical="center" wrapText="1"/>
    </xf>
    <xf numFmtId="0" fontId="0" fillId="0" borderId="61" xfId="0" applyBorder="1" applyAlignment="1">
      <alignment vertical="center" textRotation="255"/>
    </xf>
    <xf numFmtId="0" fontId="0" fillId="0" borderId="62" xfId="0" applyBorder="1" applyAlignment="1">
      <alignment vertical="center" textRotation="255"/>
    </xf>
    <xf numFmtId="0" fontId="0" fillId="0" borderId="63" xfId="0" applyBorder="1" applyAlignment="1">
      <alignment vertical="center" textRotation="255"/>
    </xf>
    <xf numFmtId="0" fontId="8" fillId="0" borderId="64" xfId="7" applyFont="1" applyFill="1" applyBorder="1" applyAlignment="1">
      <alignment horizontal="center" vertical="center" shrinkToFit="1"/>
    </xf>
    <xf numFmtId="0" fontId="8" fillId="0" borderId="54" xfId="7" applyFont="1" applyFill="1" applyBorder="1" applyAlignment="1">
      <alignment horizontal="center" vertical="center" shrinkToFit="1"/>
    </xf>
    <xf numFmtId="0" fontId="8" fillId="0" borderId="64" xfId="7" applyFont="1" applyFill="1" applyBorder="1" applyAlignment="1">
      <alignment horizontal="center" vertical="center"/>
    </xf>
    <xf numFmtId="0" fontId="8" fillId="0" borderId="54" xfId="7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61" xfId="0" applyFont="1" applyBorder="1" applyAlignment="1">
      <alignment vertical="center" textRotation="255"/>
    </xf>
    <xf numFmtId="0" fontId="4" fillId="0" borderId="62" xfId="0" applyFont="1" applyBorder="1" applyAlignment="1">
      <alignment vertical="center" textRotation="255"/>
    </xf>
    <xf numFmtId="0" fontId="4" fillId="0" borderId="63" xfId="0" applyFont="1" applyBorder="1" applyAlignment="1">
      <alignment vertical="center" textRotation="255"/>
    </xf>
    <xf numFmtId="0" fontId="10" fillId="0" borderId="0" xfId="6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61" xfId="3" applyBorder="1" applyAlignment="1">
      <alignment vertical="center" textRotation="255"/>
    </xf>
    <xf numFmtId="0" fontId="1" fillId="0" borderId="62" xfId="3" applyBorder="1" applyAlignment="1">
      <alignment vertical="center" textRotation="255"/>
    </xf>
    <xf numFmtId="0" fontId="1" fillId="0" borderId="63" xfId="3" applyBorder="1" applyAlignment="1">
      <alignment vertical="center" textRotation="255"/>
    </xf>
    <xf numFmtId="0" fontId="1" fillId="0" borderId="0" xfId="3" applyAlignment="1">
      <alignment vertical="center" wrapText="1"/>
    </xf>
    <xf numFmtId="0" fontId="4" fillId="0" borderId="61" xfId="4" applyBorder="1" applyAlignment="1">
      <alignment vertical="center" textRotation="255"/>
    </xf>
    <xf numFmtId="0" fontId="4" fillId="0" borderId="62" xfId="4" applyBorder="1" applyAlignment="1">
      <alignment vertical="center" textRotation="255"/>
    </xf>
    <xf numFmtId="0" fontId="4" fillId="0" borderId="63" xfId="4" applyBorder="1" applyAlignment="1">
      <alignment vertical="center" textRotation="255"/>
    </xf>
    <xf numFmtId="0" fontId="4" fillId="0" borderId="30" xfId="4" applyBorder="1" applyAlignment="1">
      <alignment vertical="center" textRotation="255"/>
    </xf>
    <xf numFmtId="38" fontId="4" fillId="0" borderId="20" xfId="1" applyFont="1" applyBorder="1">
      <alignment vertical="center"/>
    </xf>
    <xf numFmtId="0" fontId="4" fillId="0" borderId="41" xfId="7" applyFont="1" applyBorder="1" applyAlignment="1">
      <alignment horizontal="center" vertical="center"/>
    </xf>
    <xf numFmtId="0" fontId="4" fillId="0" borderId="65" xfId="7" applyFont="1" applyBorder="1" applyAlignment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3" xfId="3"/>
    <cellStyle name="標準_38552" xfId="4"/>
    <cellStyle name="標準_Sheet1" xfId="5"/>
    <cellStyle name="標準_Sheet1_4 容リ法に基づく分別収集実績（環境省実績報告公表値）" xfId="6"/>
    <cellStyle name="標準_Sheet1_4 容リ法に基づく分別収集実績（環境省実績報告公表値）_4 容リ法に基づく分別収集実績（環境省実績報告公表値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神奈川県の容器包装廃棄物の分別収集実績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403655367363387E-2"/>
          <c:y val="8.3634406458686333E-2"/>
          <c:w val="0.83478122983886649"/>
          <c:h val="0.73698195953353929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グラフ用データ!$A$2</c:f>
              <c:strCache>
                <c:ptCount val="1"/>
                <c:pt idx="0">
                  <c:v>無色のガラス</c:v>
                </c:pt>
              </c:strCache>
            </c:strRef>
          </c:tx>
          <c:spPr>
            <a:ln w="22225" cap="rnd">
              <a:solidFill>
                <a:srgbClr val="009900"/>
              </a:solidFill>
              <a:miter lim="800000"/>
            </a:ln>
            <a:effectLst/>
          </c:spPr>
          <c:marker>
            <c:symbol val="x"/>
            <c:size val="5"/>
            <c:spPr>
              <a:solidFill>
                <a:srgbClr val="0099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グラフ用データ!$B$2:$U$2</c:f>
              <c:numCache>
                <c:formatCode>#,##0_);[Red]\(#,##0\)</c:formatCode>
                <c:ptCount val="20"/>
                <c:pt idx="0">
                  <c:v>30718</c:v>
                </c:pt>
                <c:pt idx="1">
                  <c:v>30744</c:v>
                </c:pt>
                <c:pt idx="2">
                  <c:v>29537</c:v>
                </c:pt>
                <c:pt idx="3">
                  <c:v>28989</c:v>
                </c:pt>
                <c:pt idx="4">
                  <c:v>27845</c:v>
                </c:pt>
                <c:pt idx="5">
                  <c:v>28484</c:v>
                </c:pt>
                <c:pt idx="6">
                  <c:v>27772</c:v>
                </c:pt>
                <c:pt idx="7">
                  <c:v>28287</c:v>
                </c:pt>
                <c:pt idx="8">
                  <c:v>27907</c:v>
                </c:pt>
                <c:pt idx="9">
                  <c:v>28293.58</c:v>
                </c:pt>
                <c:pt idx="10">
                  <c:v>28548.44</c:v>
                </c:pt>
                <c:pt idx="11">
                  <c:v>28419</c:v>
                </c:pt>
                <c:pt idx="12">
                  <c:v>28065.230000000014</c:v>
                </c:pt>
                <c:pt idx="13">
                  <c:v>39239.926000000014</c:v>
                </c:pt>
                <c:pt idx="14">
                  <c:v>39454</c:v>
                </c:pt>
                <c:pt idx="15">
                  <c:v>40761</c:v>
                </c:pt>
                <c:pt idx="16">
                  <c:v>38786.79</c:v>
                </c:pt>
                <c:pt idx="17">
                  <c:v>38848.17</c:v>
                </c:pt>
                <c:pt idx="18">
                  <c:v>25620.33166299999</c:v>
                </c:pt>
                <c:pt idx="19">
                  <c:v>24195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グラフ用データ!$A$3</c:f>
              <c:strCache>
                <c:ptCount val="1"/>
                <c:pt idx="0">
                  <c:v>茶色のガラス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グラフ用データ!$B$3:$U$3</c:f>
              <c:numCache>
                <c:formatCode>#,##0_);[Red]\(#,##0\)</c:formatCode>
                <c:ptCount val="20"/>
                <c:pt idx="0">
                  <c:v>19182</c:v>
                </c:pt>
                <c:pt idx="1">
                  <c:v>19061</c:v>
                </c:pt>
                <c:pt idx="2">
                  <c:v>18165</c:v>
                </c:pt>
                <c:pt idx="3">
                  <c:v>17858</c:v>
                </c:pt>
                <c:pt idx="4">
                  <c:v>17251</c:v>
                </c:pt>
                <c:pt idx="5">
                  <c:v>17109</c:v>
                </c:pt>
                <c:pt idx="6">
                  <c:v>16911</c:v>
                </c:pt>
                <c:pt idx="7">
                  <c:v>17914</c:v>
                </c:pt>
                <c:pt idx="8">
                  <c:v>17941</c:v>
                </c:pt>
                <c:pt idx="9">
                  <c:v>18166.14</c:v>
                </c:pt>
                <c:pt idx="10">
                  <c:v>17970.900000000001</c:v>
                </c:pt>
                <c:pt idx="11">
                  <c:v>17746.740000000002</c:v>
                </c:pt>
                <c:pt idx="12">
                  <c:v>17625.080000000002</c:v>
                </c:pt>
                <c:pt idx="13">
                  <c:v>17928.681000000004</c:v>
                </c:pt>
                <c:pt idx="14">
                  <c:v>17090</c:v>
                </c:pt>
                <c:pt idx="15">
                  <c:v>17381</c:v>
                </c:pt>
                <c:pt idx="16">
                  <c:v>16318.37</c:v>
                </c:pt>
                <c:pt idx="17">
                  <c:v>15243.36</c:v>
                </c:pt>
                <c:pt idx="18">
                  <c:v>14936.551310999997</c:v>
                </c:pt>
                <c:pt idx="19">
                  <c:v>14551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グラフ用データ!$A$4</c:f>
              <c:strCache>
                <c:ptCount val="1"/>
                <c:pt idx="0">
                  <c:v>その他色のガラス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グラフ用データ!$B$4:$U$4</c:f>
              <c:numCache>
                <c:formatCode>#,##0_);[Red]\(#,##0\)</c:formatCode>
                <c:ptCount val="20"/>
                <c:pt idx="0">
                  <c:v>12934</c:v>
                </c:pt>
                <c:pt idx="1">
                  <c:v>12934</c:v>
                </c:pt>
                <c:pt idx="2">
                  <c:v>12397</c:v>
                </c:pt>
                <c:pt idx="3">
                  <c:v>12531</c:v>
                </c:pt>
                <c:pt idx="4">
                  <c:v>11860</c:v>
                </c:pt>
                <c:pt idx="5">
                  <c:v>12353</c:v>
                </c:pt>
                <c:pt idx="6">
                  <c:v>12115</c:v>
                </c:pt>
                <c:pt idx="7">
                  <c:v>12643</c:v>
                </c:pt>
                <c:pt idx="8">
                  <c:v>12756</c:v>
                </c:pt>
                <c:pt idx="9">
                  <c:v>12920.94</c:v>
                </c:pt>
                <c:pt idx="10">
                  <c:v>13191.03</c:v>
                </c:pt>
                <c:pt idx="11">
                  <c:v>13553.439999999997</c:v>
                </c:pt>
                <c:pt idx="12">
                  <c:v>13951.360000000004</c:v>
                </c:pt>
                <c:pt idx="13">
                  <c:v>14336.134999999997</c:v>
                </c:pt>
                <c:pt idx="14">
                  <c:v>14856</c:v>
                </c:pt>
                <c:pt idx="15">
                  <c:v>16141</c:v>
                </c:pt>
                <c:pt idx="16">
                  <c:v>15732.54</c:v>
                </c:pt>
                <c:pt idx="17">
                  <c:v>15248.880000000001</c:v>
                </c:pt>
                <c:pt idx="18">
                  <c:v>25768.497026000005</c:v>
                </c:pt>
                <c:pt idx="19">
                  <c:v>26085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グラフ用データ!$A$5</c:f>
              <c:strCache>
                <c:ptCount val="1"/>
                <c:pt idx="0">
                  <c:v>ペットボトル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グラフ用データ!$B$5:$U$5</c:f>
              <c:numCache>
                <c:formatCode>#,##0_);[Red]\(#,##0\)</c:formatCode>
                <c:ptCount val="20"/>
                <c:pt idx="0">
                  <c:v>8703</c:v>
                </c:pt>
                <c:pt idx="1">
                  <c:v>12773</c:v>
                </c:pt>
                <c:pt idx="2">
                  <c:v>16598</c:v>
                </c:pt>
                <c:pt idx="3">
                  <c:v>18892</c:v>
                </c:pt>
                <c:pt idx="4">
                  <c:v>20876</c:v>
                </c:pt>
                <c:pt idx="5">
                  <c:v>23969</c:v>
                </c:pt>
                <c:pt idx="6">
                  <c:v>26635</c:v>
                </c:pt>
                <c:pt idx="7">
                  <c:v>28852</c:v>
                </c:pt>
                <c:pt idx="8">
                  <c:v>28130</c:v>
                </c:pt>
                <c:pt idx="9">
                  <c:v>28013.240999999998</c:v>
                </c:pt>
                <c:pt idx="10">
                  <c:v>28811.71</c:v>
                </c:pt>
                <c:pt idx="11">
                  <c:v>29345.119000000002</c:v>
                </c:pt>
                <c:pt idx="12">
                  <c:v>28813.264999999999</c:v>
                </c:pt>
                <c:pt idx="13">
                  <c:v>28620.79</c:v>
                </c:pt>
                <c:pt idx="14">
                  <c:v>27745</c:v>
                </c:pt>
                <c:pt idx="15">
                  <c:v>27786</c:v>
                </c:pt>
                <c:pt idx="16">
                  <c:v>28063.72</c:v>
                </c:pt>
                <c:pt idx="17">
                  <c:v>28061.555</c:v>
                </c:pt>
                <c:pt idx="18">
                  <c:v>29992.21000000001</c:v>
                </c:pt>
                <c:pt idx="19">
                  <c:v>30276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グラフ用データ!$A$6</c:f>
              <c:strCache>
                <c:ptCount val="1"/>
                <c:pt idx="0">
                  <c:v>その他紙製容器包装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7"/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グラフ用データ!$B$6:$U$6</c:f>
              <c:numCache>
                <c:formatCode>#,##0_);[Red]\(#,##0\)</c:formatCode>
                <c:ptCount val="20"/>
                <c:pt idx="0">
                  <c:v>1105</c:v>
                </c:pt>
                <c:pt idx="1">
                  <c:v>3747</c:v>
                </c:pt>
                <c:pt idx="2">
                  <c:v>3718</c:v>
                </c:pt>
                <c:pt idx="3">
                  <c:v>4460</c:v>
                </c:pt>
                <c:pt idx="4">
                  <c:v>3315</c:v>
                </c:pt>
                <c:pt idx="5">
                  <c:v>2143</c:v>
                </c:pt>
                <c:pt idx="6">
                  <c:v>2407</c:v>
                </c:pt>
                <c:pt idx="7">
                  <c:v>5000</c:v>
                </c:pt>
                <c:pt idx="8">
                  <c:v>5325</c:v>
                </c:pt>
                <c:pt idx="9">
                  <c:v>5306.28</c:v>
                </c:pt>
                <c:pt idx="10">
                  <c:v>4912.78</c:v>
                </c:pt>
                <c:pt idx="11">
                  <c:v>4973.6999999999989</c:v>
                </c:pt>
                <c:pt idx="12">
                  <c:v>5062.0549999999994</c:v>
                </c:pt>
                <c:pt idx="13">
                  <c:v>5078.1699999999992</c:v>
                </c:pt>
                <c:pt idx="14">
                  <c:v>4893</c:v>
                </c:pt>
                <c:pt idx="15">
                  <c:v>4804.9800000000005</c:v>
                </c:pt>
                <c:pt idx="16">
                  <c:v>5261.34</c:v>
                </c:pt>
                <c:pt idx="17">
                  <c:v>5379.3400000000011</c:v>
                </c:pt>
                <c:pt idx="18">
                  <c:v>5274.4400000000023</c:v>
                </c:pt>
                <c:pt idx="19">
                  <c:v>5085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グラフ用データ!$A$7</c:f>
              <c:strCache>
                <c:ptCount val="1"/>
                <c:pt idx="0">
                  <c:v>その他プラスチック製容器包装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グラフ用データ!$B$7:$U$7</c:f>
              <c:numCache>
                <c:formatCode>#,##0_);[Red]\(#,##0\)</c:formatCode>
                <c:ptCount val="20"/>
                <c:pt idx="0">
                  <c:v>3490</c:v>
                </c:pt>
                <c:pt idx="1">
                  <c:v>14646</c:v>
                </c:pt>
                <c:pt idx="2">
                  <c:v>18687</c:v>
                </c:pt>
                <c:pt idx="3">
                  <c:v>23884</c:v>
                </c:pt>
                <c:pt idx="4">
                  <c:v>36011</c:v>
                </c:pt>
                <c:pt idx="5">
                  <c:v>63967</c:v>
                </c:pt>
                <c:pt idx="6">
                  <c:v>82782</c:v>
                </c:pt>
                <c:pt idx="7">
                  <c:v>87898</c:v>
                </c:pt>
                <c:pt idx="8">
                  <c:v>88491</c:v>
                </c:pt>
                <c:pt idx="9">
                  <c:v>90459.530829999989</c:v>
                </c:pt>
                <c:pt idx="10">
                  <c:v>92172.17</c:v>
                </c:pt>
                <c:pt idx="11">
                  <c:v>95119.724999999962</c:v>
                </c:pt>
                <c:pt idx="12">
                  <c:v>97903.000000000015</c:v>
                </c:pt>
                <c:pt idx="13">
                  <c:v>101090.46</c:v>
                </c:pt>
                <c:pt idx="14">
                  <c:v>102939</c:v>
                </c:pt>
                <c:pt idx="15">
                  <c:v>108868.11000000002</c:v>
                </c:pt>
                <c:pt idx="16">
                  <c:v>106337.52</c:v>
                </c:pt>
                <c:pt idx="17">
                  <c:v>110007.64</c:v>
                </c:pt>
                <c:pt idx="18">
                  <c:v>109829.8149999999</c:v>
                </c:pt>
                <c:pt idx="19">
                  <c:v>108569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グラフ用データ!$A$8</c:f>
              <c:strCache>
                <c:ptCount val="1"/>
                <c:pt idx="0">
                  <c:v>白色トレイを除くプラスチック製容器包装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グラフ用データ!$B$8:$U$8</c:f>
            </c:numRef>
          </c:val>
          <c:smooth val="0"/>
        </c:ser>
        <c:ser>
          <c:idx val="7"/>
          <c:order val="7"/>
          <c:tx>
            <c:strRef>
              <c:f>グラフ用データ!$A$9</c:f>
              <c:strCache>
                <c:ptCount val="1"/>
                <c:pt idx="0">
                  <c:v>白色トレイ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グラフ用データ!$B$9:$U$9</c:f>
              <c:numCache>
                <c:formatCode>#,##0_);[Red]\(#,##0\)</c:formatCode>
                <c:ptCount val="20"/>
                <c:pt idx="0">
                  <c:v>46</c:v>
                </c:pt>
                <c:pt idx="1">
                  <c:v>106</c:v>
                </c:pt>
                <c:pt idx="2">
                  <c:v>79</c:v>
                </c:pt>
                <c:pt idx="3">
                  <c:v>74</c:v>
                </c:pt>
                <c:pt idx="4">
                  <c:v>74</c:v>
                </c:pt>
                <c:pt idx="5">
                  <c:v>66</c:v>
                </c:pt>
                <c:pt idx="6">
                  <c:v>81</c:v>
                </c:pt>
                <c:pt idx="7">
                  <c:v>79</c:v>
                </c:pt>
                <c:pt idx="8">
                  <c:v>70.64</c:v>
                </c:pt>
                <c:pt idx="9">
                  <c:v>52.009800000000006</c:v>
                </c:pt>
                <c:pt idx="10">
                  <c:v>33.36</c:v>
                </c:pt>
                <c:pt idx="11">
                  <c:v>30.870000000000005</c:v>
                </c:pt>
                <c:pt idx="12">
                  <c:v>41.24</c:v>
                </c:pt>
                <c:pt idx="13">
                  <c:v>24.05</c:v>
                </c:pt>
                <c:pt idx="14">
                  <c:v>22</c:v>
                </c:pt>
                <c:pt idx="15">
                  <c:v>26.2</c:v>
                </c:pt>
                <c:pt idx="16">
                  <c:v>25.82</c:v>
                </c:pt>
                <c:pt idx="17">
                  <c:v>25.344999999999999</c:v>
                </c:pt>
                <c:pt idx="18">
                  <c:v>25.344999999999999</c:v>
                </c:pt>
                <c:pt idx="19">
                  <c:v>153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グラフ用データ!$A$10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グラフ用データ!$B$10:$U$10</c:f>
            </c:numRef>
          </c:val>
          <c:smooth val="0"/>
        </c:ser>
        <c:ser>
          <c:idx val="9"/>
          <c:order val="9"/>
          <c:tx>
            <c:strRef>
              <c:f>グラフ用データ!$A$11</c:f>
              <c:strCache>
                <c:ptCount val="1"/>
                <c:pt idx="0">
                  <c:v>スチール缶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グラフ用データ!$B$11:$U$11</c:f>
              <c:numCache>
                <c:formatCode>#,##0_);[Red]\(#,##0\)</c:formatCode>
                <c:ptCount val="20"/>
                <c:pt idx="0">
                  <c:v>29225</c:v>
                </c:pt>
                <c:pt idx="1">
                  <c:v>29701</c:v>
                </c:pt>
                <c:pt idx="2">
                  <c:v>25268</c:v>
                </c:pt>
                <c:pt idx="3">
                  <c:v>23648</c:v>
                </c:pt>
                <c:pt idx="4">
                  <c:v>21470</c:v>
                </c:pt>
                <c:pt idx="5">
                  <c:v>20170</c:v>
                </c:pt>
                <c:pt idx="6">
                  <c:v>18889</c:v>
                </c:pt>
                <c:pt idx="7">
                  <c:v>17525</c:v>
                </c:pt>
                <c:pt idx="8">
                  <c:v>16586</c:v>
                </c:pt>
                <c:pt idx="9">
                  <c:v>16090.26</c:v>
                </c:pt>
                <c:pt idx="10">
                  <c:v>15534.87</c:v>
                </c:pt>
                <c:pt idx="11">
                  <c:v>15105.449999999999</c:v>
                </c:pt>
                <c:pt idx="12">
                  <c:v>14360.905000000002</c:v>
                </c:pt>
                <c:pt idx="13">
                  <c:v>13175.659999999998</c:v>
                </c:pt>
                <c:pt idx="14">
                  <c:v>12651</c:v>
                </c:pt>
                <c:pt idx="15">
                  <c:v>11861.632999999996</c:v>
                </c:pt>
                <c:pt idx="16">
                  <c:v>11291.4</c:v>
                </c:pt>
                <c:pt idx="17">
                  <c:v>11099.322000000002</c:v>
                </c:pt>
                <c:pt idx="18">
                  <c:v>10765.24</c:v>
                </c:pt>
                <c:pt idx="19">
                  <c:v>10508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グラフ用データ!$A$12</c:f>
              <c:strCache>
                <c:ptCount val="1"/>
                <c:pt idx="0">
                  <c:v>アルミ缶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グラフ用データ!$B$12:$U$12</c:f>
              <c:numCache>
                <c:formatCode>#,##0_);[Red]\(#,##0\)</c:formatCode>
                <c:ptCount val="20"/>
                <c:pt idx="0">
                  <c:v>8921</c:v>
                </c:pt>
                <c:pt idx="1">
                  <c:v>9794</c:v>
                </c:pt>
                <c:pt idx="2">
                  <c:v>9958</c:v>
                </c:pt>
                <c:pt idx="3">
                  <c:v>9914</c:v>
                </c:pt>
                <c:pt idx="4">
                  <c:v>10692</c:v>
                </c:pt>
                <c:pt idx="5">
                  <c:v>10910</c:v>
                </c:pt>
                <c:pt idx="6">
                  <c:v>10975</c:v>
                </c:pt>
                <c:pt idx="7">
                  <c:v>10991</c:v>
                </c:pt>
                <c:pt idx="8">
                  <c:v>11099</c:v>
                </c:pt>
                <c:pt idx="9">
                  <c:v>11555.761</c:v>
                </c:pt>
                <c:pt idx="10">
                  <c:v>11680.13</c:v>
                </c:pt>
                <c:pt idx="11">
                  <c:v>11576.560000000003</c:v>
                </c:pt>
                <c:pt idx="12">
                  <c:v>11712.469999999996</c:v>
                </c:pt>
                <c:pt idx="13">
                  <c:v>12261.510999999999</c:v>
                </c:pt>
                <c:pt idx="14">
                  <c:v>11671</c:v>
                </c:pt>
                <c:pt idx="15">
                  <c:v>11868.373</c:v>
                </c:pt>
                <c:pt idx="16">
                  <c:v>12020.69</c:v>
                </c:pt>
                <c:pt idx="17">
                  <c:v>12018.707000000002</c:v>
                </c:pt>
                <c:pt idx="18">
                  <c:v>12185.968999999996</c:v>
                </c:pt>
                <c:pt idx="19">
                  <c:v>12655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グラフ用データ!$A$13</c:f>
              <c:strCache>
                <c:ptCount val="1"/>
                <c:pt idx="0">
                  <c:v>紙パック(飲料用）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グラフ用データ!$B$13:$U$13</c:f>
              <c:numCache>
                <c:formatCode>#,##0_);[Red]\(#,##0\)</c:formatCode>
                <c:ptCount val="20"/>
                <c:pt idx="0">
                  <c:v>932</c:v>
                </c:pt>
                <c:pt idx="1">
                  <c:v>994</c:v>
                </c:pt>
                <c:pt idx="2">
                  <c:v>1068</c:v>
                </c:pt>
                <c:pt idx="3">
                  <c:v>1118</c:v>
                </c:pt>
                <c:pt idx="4">
                  <c:v>1233</c:v>
                </c:pt>
                <c:pt idx="5">
                  <c:v>1418</c:v>
                </c:pt>
                <c:pt idx="6">
                  <c:v>1507</c:v>
                </c:pt>
                <c:pt idx="7">
                  <c:v>1602</c:v>
                </c:pt>
                <c:pt idx="8">
                  <c:v>1484</c:v>
                </c:pt>
                <c:pt idx="9">
                  <c:v>1513.0819999999999</c:v>
                </c:pt>
                <c:pt idx="10">
                  <c:v>1550.98</c:v>
                </c:pt>
                <c:pt idx="11">
                  <c:v>1431.5099999999991</c:v>
                </c:pt>
                <c:pt idx="12">
                  <c:v>1354.1219999999996</c:v>
                </c:pt>
                <c:pt idx="13">
                  <c:v>1314.3139999999996</c:v>
                </c:pt>
                <c:pt idx="14">
                  <c:v>1211</c:v>
                </c:pt>
                <c:pt idx="15">
                  <c:v>1252.1220000000001</c:v>
                </c:pt>
                <c:pt idx="16">
                  <c:v>1173.74</c:v>
                </c:pt>
                <c:pt idx="17">
                  <c:v>1163.7929999999997</c:v>
                </c:pt>
                <c:pt idx="18">
                  <c:v>1126.4600000000003</c:v>
                </c:pt>
                <c:pt idx="19">
                  <c:v>1102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グラフ用データ!$A$14</c:f>
              <c:strCache>
                <c:ptCount val="1"/>
                <c:pt idx="0">
                  <c:v>段ボール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8"/>
            <c:bubble3D val="0"/>
            <c:spPr>
              <a:ln w="22225" cap="rnd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dPt>
          <c:cat>
            <c:strRef>
              <c:f>グラフ用データ!$B$1:$U$1</c:f>
              <c:strCache>
                <c:ptCount val="20"/>
                <c:pt idx="0">
                  <c:v>12年度</c:v>
                </c:pt>
                <c:pt idx="1">
                  <c:v>13年度</c:v>
                </c:pt>
                <c:pt idx="2">
                  <c:v>14年度</c:v>
                </c:pt>
                <c:pt idx="3">
                  <c:v>15年度</c:v>
                </c:pt>
                <c:pt idx="4">
                  <c:v>16年度</c:v>
                </c:pt>
                <c:pt idx="5">
                  <c:v>17年度</c:v>
                </c:pt>
                <c:pt idx="6">
                  <c:v>18年度</c:v>
                </c:pt>
                <c:pt idx="7">
                  <c:v>19年度</c:v>
                </c:pt>
                <c:pt idx="8">
                  <c:v>20年度</c:v>
                </c:pt>
                <c:pt idx="9">
                  <c:v>21年度</c:v>
                </c:pt>
                <c:pt idx="10">
                  <c:v>22年度</c:v>
                </c:pt>
                <c:pt idx="11">
                  <c:v>23年度</c:v>
                </c:pt>
                <c:pt idx="12">
                  <c:v>24年度</c:v>
                </c:pt>
                <c:pt idx="13">
                  <c:v>25年度</c:v>
                </c:pt>
                <c:pt idx="14">
                  <c:v>26年度</c:v>
                </c:pt>
                <c:pt idx="15">
                  <c:v>27年度</c:v>
                </c:pt>
                <c:pt idx="16">
                  <c:v>28年度</c:v>
                </c:pt>
                <c:pt idx="17">
                  <c:v>29年度</c:v>
                </c:pt>
                <c:pt idx="18">
                  <c:v>30年度</c:v>
                </c:pt>
                <c:pt idx="19">
                  <c:v>元年度</c:v>
                </c:pt>
              </c:strCache>
            </c:strRef>
          </c:cat>
          <c:val>
            <c:numRef>
              <c:f>グラフ用データ!$B$14:$U$14</c:f>
              <c:numCache>
                <c:formatCode>#,##0_);[Red]\(#,##0\)</c:formatCode>
                <c:ptCount val="20"/>
                <c:pt idx="0">
                  <c:v>25448</c:v>
                </c:pt>
                <c:pt idx="1">
                  <c:v>31849</c:v>
                </c:pt>
                <c:pt idx="2">
                  <c:v>32441</c:v>
                </c:pt>
                <c:pt idx="3">
                  <c:v>33219</c:v>
                </c:pt>
                <c:pt idx="4">
                  <c:v>34446</c:v>
                </c:pt>
                <c:pt idx="5">
                  <c:v>42228</c:v>
                </c:pt>
                <c:pt idx="6">
                  <c:v>46018</c:v>
                </c:pt>
                <c:pt idx="7">
                  <c:v>47998</c:v>
                </c:pt>
                <c:pt idx="8">
                  <c:v>41571</c:v>
                </c:pt>
                <c:pt idx="9">
                  <c:v>37201.981</c:v>
                </c:pt>
                <c:pt idx="10">
                  <c:v>37201.449999999997</c:v>
                </c:pt>
                <c:pt idx="11">
                  <c:v>37344.975000000006</c:v>
                </c:pt>
                <c:pt idx="12">
                  <c:v>36630.009000000005</c:v>
                </c:pt>
                <c:pt idx="13">
                  <c:v>34790.547000000006</c:v>
                </c:pt>
                <c:pt idx="14">
                  <c:v>33957</c:v>
                </c:pt>
                <c:pt idx="15">
                  <c:v>44945.655999999988</c:v>
                </c:pt>
                <c:pt idx="16">
                  <c:v>34536.29</c:v>
                </c:pt>
                <c:pt idx="17">
                  <c:v>45588.331000000006</c:v>
                </c:pt>
                <c:pt idx="18">
                  <c:v>45598.84000000004</c:v>
                </c:pt>
                <c:pt idx="19">
                  <c:v>46387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75712"/>
        <c:axId val="137276096"/>
      </c:lineChart>
      <c:catAx>
        <c:axId val="1372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276096"/>
        <c:crosses val="autoZero"/>
        <c:auto val="1"/>
        <c:lblAlgn val="ctr"/>
        <c:lblOffset val="100"/>
        <c:noMultiLvlLbl val="0"/>
      </c:catAx>
      <c:valAx>
        <c:axId val="13727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275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313328137178488E-2"/>
          <c:y val="9.2184368737474959E-2"/>
          <c:w val="0.20109129480404975"/>
          <c:h val="0.4418838990316591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14</xdr:col>
      <xdr:colOff>388620</xdr:colOff>
      <xdr:row>41</xdr:row>
      <xdr:rowOff>144780</xdr:rowOff>
    </xdr:to>
    <xdr:graphicFrame macro="">
      <xdr:nvGraphicFramePr>
        <xdr:cNvPr id="1491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573113</xdr:colOff>
      <xdr:row>26</xdr:row>
      <xdr:rowOff>112835</xdr:rowOff>
    </xdr:from>
    <xdr:to>
      <xdr:col>14</xdr:col>
      <xdr:colOff>140761</xdr:colOff>
      <xdr:row>27</xdr:row>
      <xdr:rowOff>162658</xdr:rowOff>
    </xdr:to>
    <xdr:sp macro="" textlink="">
      <xdr:nvSpPr>
        <xdr:cNvPr id="3" name="テキスト ボックス 1"/>
        <xdr:cNvSpPr txBox="1"/>
      </xdr:nvSpPr>
      <xdr:spPr>
        <a:xfrm>
          <a:off x="8853122" y="4875335"/>
          <a:ext cx="929787" cy="23299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無色のガラス</a:t>
          </a:r>
        </a:p>
      </xdr:txBody>
    </xdr:sp>
    <xdr:clientData/>
  </xdr:twoCellAnchor>
  <xdr:twoCellAnchor>
    <xdr:from>
      <xdr:col>12</xdr:col>
      <xdr:colOff>584835</xdr:colOff>
      <xdr:row>21</xdr:row>
      <xdr:rowOff>179070</xdr:rowOff>
    </xdr:from>
    <xdr:to>
      <xdr:col>14</xdr:col>
      <xdr:colOff>152352</xdr:colOff>
      <xdr:row>23</xdr:row>
      <xdr:rowOff>38051</xdr:rowOff>
    </xdr:to>
    <xdr:sp macro="" textlink="">
      <xdr:nvSpPr>
        <xdr:cNvPr id="4" name="テキスト ボックス 1"/>
        <xdr:cNvSpPr txBox="1"/>
      </xdr:nvSpPr>
      <xdr:spPr>
        <a:xfrm>
          <a:off x="8829675" y="3971925"/>
          <a:ext cx="92392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段ボール</a:t>
          </a:r>
        </a:p>
      </xdr:txBody>
    </xdr:sp>
    <xdr:clientData/>
  </xdr:twoCellAnchor>
  <xdr:twoCellAnchor>
    <xdr:from>
      <xdr:col>12</xdr:col>
      <xdr:colOff>577508</xdr:colOff>
      <xdr:row>25</xdr:row>
      <xdr:rowOff>144341</xdr:rowOff>
    </xdr:from>
    <xdr:to>
      <xdr:col>14</xdr:col>
      <xdr:colOff>145156</xdr:colOff>
      <xdr:row>27</xdr:row>
      <xdr:rowOff>8793</xdr:rowOff>
    </xdr:to>
    <xdr:sp macro="" textlink="">
      <xdr:nvSpPr>
        <xdr:cNvPr id="5" name="テキスト ボックス 1"/>
        <xdr:cNvSpPr txBox="1"/>
      </xdr:nvSpPr>
      <xdr:spPr>
        <a:xfrm>
          <a:off x="8857517" y="4723668"/>
          <a:ext cx="929787" cy="2307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ペットボトル</a:t>
          </a:r>
        </a:p>
      </xdr:txBody>
    </xdr:sp>
    <xdr:clientData/>
  </xdr:twoCellAnchor>
  <xdr:twoCellAnchor>
    <xdr:from>
      <xdr:col>12</xdr:col>
      <xdr:colOff>546735</xdr:colOff>
      <xdr:row>29</xdr:row>
      <xdr:rowOff>47625</xdr:rowOff>
    </xdr:from>
    <xdr:to>
      <xdr:col>14</xdr:col>
      <xdr:colOff>114252</xdr:colOff>
      <xdr:row>30</xdr:row>
      <xdr:rowOff>95250</xdr:rowOff>
    </xdr:to>
    <xdr:sp macro="" textlink="">
      <xdr:nvSpPr>
        <xdr:cNvPr id="6" name="テキスト ボックス 1"/>
        <xdr:cNvSpPr txBox="1"/>
      </xdr:nvSpPr>
      <xdr:spPr>
        <a:xfrm>
          <a:off x="8791575" y="5295900"/>
          <a:ext cx="92392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茶色のガラス</a:t>
          </a:r>
        </a:p>
      </xdr:txBody>
    </xdr:sp>
    <xdr:clientData/>
  </xdr:twoCellAnchor>
  <xdr:twoCellAnchor>
    <xdr:from>
      <xdr:col>12</xdr:col>
      <xdr:colOff>556260</xdr:colOff>
      <xdr:row>27</xdr:row>
      <xdr:rowOff>114300</xdr:rowOff>
    </xdr:from>
    <xdr:to>
      <xdr:col>14</xdr:col>
      <xdr:colOff>478161</xdr:colOff>
      <xdr:row>28</xdr:row>
      <xdr:rowOff>152400</xdr:rowOff>
    </xdr:to>
    <xdr:sp macro="" textlink="">
      <xdr:nvSpPr>
        <xdr:cNvPr id="7" name="テキスト ボックス 1"/>
        <xdr:cNvSpPr txBox="1"/>
      </xdr:nvSpPr>
      <xdr:spPr>
        <a:xfrm>
          <a:off x="8801100" y="5000625"/>
          <a:ext cx="1285875" cy="2190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その他色のガラス</a:t>
          </a:r>
        </a:p>
      </xdr:txBody>
    </xdr:sp>
    <xdr:clientData/>
  </xdr:twoCellAnchor>
  <xdr:twoCellAnchor>
    <xdr:from>
      <xdr:col>12</xdr:col>
      <xdr:colOff>546735</xdr:colOff>
      <xdr:row>31</xdr:row>
      <xdr:rowOff>19050</xdr:rowOff>
    </xdr:from>
    <xdr:to>
      <xdr:col>14</xdr:col>
      <xdr:colOff>114252</xdr:colOff>
      <xdr:row>32</xdr:row>
      <xdr:rowOff>66675</xdr:rowOff>
    </xdr:to>
    <xdr:sp macro="" textlink="">
      <xdr:nvSpPr>
        <xdr:cNvPr id="8" name="テキスト ボックス 1"/>
        <xdr:cNvSpPr txBox="1"/>
      </xdr:nvSpPr>
      <xdr:spPr>
        <a:xfrm>
          <a:off x="8791575" y="5629275"/>
          <a:ext cx="92392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スチール缶</a:t>
          </a:r>
          <a:endParaRPr lang="en-US" altLang="ja-JP" sz="900"/>
        </a:p>
      </xdr:txBody>
    </xdr:sp>
    <xdr:clientData/>
  </xdr:twoCellAnchor>
  <xdr:twoCellAnchor>
    <xdr:from>
      <xdr:col>12</xdr:col>
      <xdr:colOff>546736</xdr:colOff>
      <xdr:row>30</xdr:row>
      <xdr:rowOff>19050</xdr:rowOff>
    </xdr:from>
    <xdr:to>
      <xdr:col>13</xdr:col>
      <xdr:colOff>584836</xdr:colOff>
      <xdr:row>31</xdr:row>
      <xdr:rowOff>85725</xdr:rowOff>
    </xdr:to>
    <xdr:sp macro="" textlink="">
      <xdr:nvSpPr>
        <xdr:cNvPr id="9" name="テキスト ボックス 1"/>
        <xdr:cNvSpPr txBox="1"/>
      </xdr:nvSpPr>
      <xdr:spPr>
        <a:xfrm>
          <a:off x="8791576" y="5448300"/>
          <a:ext cx="72390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アルミ缶</a:t>
          </a:r>
          <a:endParaRPr lang="en-US" altLang="ja-JP" sz="900"/>
        </a:p>
      </xdr:txBody>
    </xdr:sp>
    <xdr:clientData/>
  </xdr:twoCellAnchor>
  <xdr:twoCellAnchor>
    <xdr:from>
      <xdr:col>12</xdr:col>
      <xdr:colOff>537210</xdr:colOff>
      <xdr:row>32</xdr:row>
      <xdr:rowOff>28575</xdr:rowOff>
    </xdr:from>
    <xdr:to>
      <xdr:col>14</xdr:col>
      <xdr:colOff>506747</xdr:colOff>
      <xdr:row>33</xdr:row>
      <xdr:rowOff>64938</xdr:rowOff>
    </xdr:to>
    <xdr:sp macro="" textlink="">
      <xdr:nvSpPr>
        <xdr:cNvPr id="10" name="テキスト ボックス 1"/>
        <xdr:cNvSpPr txBox="1"/>
      </xdr:nvSpPr>
      <xdr:spPr>
        <a:xfrm>
          <a:off x="8782050" y="5819775"/>
          <a:ext cx="1333500" cy="2095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その他紙製容器包装</a:t>
          </a:r>
          <a:endParaRPr lang="en-US" altLang="ja-JP" sz="900"/>
        </a:p>
      </xdr:txBody>
    </xdr:sp>
    <xdr:clientData/>
  </xdr:twoCellAnchor>
  <xdr:twoCellAnchor>
    <xdr:from>
      <xdr:col>12</xdr:col>
      <xdr:colOff>556260</xdr:colOff>
      <xdr:row>33</xdr:row>
      <xdr:rowOff>28574</xdr:rowOff>
    </xdr:from>
    <xdr:to>
      <xdr:col>14</xdr:col>
      <xdr:colOff>373349</xdr:colOff>
      <xdr:row>34</xdr:row>
      <xdr:rowOff>85724</xdr:rowOff>
    </xdr:to>
    <xdr:sp macro="" textlink="">
      <xdr:nvSpPr>
        <xdr:cNvPr id="11" name="テキスト ボックス 1"/>
        <xdr:cNvSpPr txBox="1"/>
      </xdr:nvSpPr>
      <xdr:spPr>
        <a:xfrm>
          <a:off x="8801100" y="6000749"/>
          <a:ext cx="11811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紙パック（飲料用）</a:t>
          </a:r>
          <a:endParaRPr lang="en-US" altLang="ja-JP" sz="900"/>
        </a:p>
      </xdr:txBody>
    </xdr:sp>
    <xdr:clientData/>
  </xdr:twoCellAnchor>
  <xdr:twoCellAnchor>
    <xdr:from>
      <xdr:col>12</xdr:col>
      <xdr:colOff>537210</xdr:colOff>
      <xdr:row>34</xdr:row>
      <xdr:rowOff>0</xdr:rowOff>
    </xdr:from>
    <xdr:to>
      <xdr:col>14</xdr:col>
      <xdr:colOff>354350</xdr:colOff>
      <xdr:row>35</xdr:row>
      <xdr:rowOff>64855</xdr:rowOff>
    </xdr:to>
    <xdr:sp macro="" textlink="">
      <xdr:nvSpPr>
        <xdr:cNvPr id="12" name="テキスト ボックス 1"/>
        <xdr:cNvSpPr txBox="1"/>
      </xdr:nvSpPr>
      <xdr:spPr>
        <a:xfrm>
          <a:off x="8782050" y="6153150"/>
          <a:ext cx="11811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/>
            <a:t>白色トレイ</a:t>
          </a:r>
          <a:endParaRPr lang="en-US" altLang="ja-JP" sz="900"/>
        </a:p>
        <a:p>
          <a:endParaRPr lang="en-US" altLang="ja-JP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0.0115</cdr:y>
    </cdr:from>
    <cdr:to>
      <cdr:x>0</cdr:x>
      <cdr:y>0.0115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91" y="136975"/>
          <a:ext cx="554640" cy="308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（トン）</a:t>
          </a:r>
        </a:p>
      </cdr:txBody>
    </cdr:sp>
  </cdr:relSizeAnchor>
  <cdr:relSizeAnchor xmlns:cdr="http://schemas.openxmlformats.org/drawingml/2006/chartDrawing">
    <cdr:from>
      <cdr:x>0.88599</cdr:x>
      <cdr:y>0.14675</cdr:y>
    </cdr:from>
    <cdr:to>
      <cdr:x>1</cdr:x>
      <cdr:y>0.23032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8553449" y="1085675"/>
          <a:ext cx="1095376" cy="628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その他プラスチック</a:t>
          </a:r>
          <a:endParaRPr lang="en-US" altLang="ja-JP" sz="900"/>
        </a:p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製容器包装</a:t>
          </a:r>
        </a:p>
      </cdr:txBody>
    </cdr:sp>
  </cdr:relSizeAnchor>
  <cdr:relSizeAnchor xmlns:cdr="http://schemas.openxmlformats.org/drawingml/2006/chartDrawing">
    <cdr:from>
      <cdr:x>0</cdr:x>
      <cdr:y>0.0225</cdr:y>
    </cdr:from>
    <cdr:to>
      <cdr:x>0</cdr:x>
      <cdr:y>0.0225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0" y="219075"/>
          <a:ext cx="704850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>
              <a:solidFill>
                <a:schemeClr val="tx1"/>
              </a:solidFill>
            </a:rPr>
            <a:t>(</a:t>
          </a:r>
          <a:r>
            <a:rPr lang="ja-JP" altLang="en-US">
              <a:solidFill>
                <a:schemeClr val="tx1"/>
              </a:solidFill>
            </a:rPr>
            <a:t>単位：ｔ</a:t>
          </a:r>
          <a:r>
            <a:rPr lang="en-US" altLang="ja-JP">
              <a:solidFill>
                <a:schemeClr val="tx1"/>
              </a:solidFill>
            </a:rPr>
            <a:t>)</a:t>
          </a:r>
          <a:endParaRPr lang="ja-JP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0"/>
  <sheetViews>
    <sheetView view="pageBreakPreview" topLeftCell="E1" zoomScale="130" zoomScaleNormal="100" zoomScaleSheetLayoutView="130" workbookViewId="0">
      <selection activeCell="O26" sqref="O26"/>
    </sheetView>
  </sheetViews>
  <sheetFormatPr defaultRowHeight="14.4"/>
  <sheetData>
    <row r="1" spans="1:19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</row>
    <row r="4" spans="1:19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</row>
    <row r="5" spans="1:19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</row>
    <row r="6" spans="1:19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</row>
    <row r="7" spans="1:19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</row>
    <row r="8" spans="1:19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</row>
    <row r="9" spans="1:19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</row>
    <row r="10" spans="1:19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</row>
    <row r="11" spans="1:19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</row>
    <row r="12" spans="1:19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</row>
    <row r="13" spans="1:19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</row>
    <row r="14" spans="1:19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</row>
    <row r="15" spans="1:19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</row>
    <row r="16" spans="1:19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</row>
    <row r="17" spans="1:19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</row>
    <row r="18" spans="1:19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</row>
    <row r="19" spans="1:19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</row>
    <row r="20" spans="1:19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</row>
    <row r="21" spans="1:19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</row>
    <row r="22" spans="1:19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</row>
    <row r="23" spans="1:19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</row>
    <row r="24" spans="1:19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</row>
    <row r="25" spans="1:19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</row>
    <row r="26" spans="1:19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</row>
    <row r="27" spans="1:19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</row>
    <row r="28" spans="1:19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</row>
    <row r="29" spans="1:19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</row>
    <row r="30" spans="1:19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</row>
    <row r="31" spans="1:19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</row>
    <row r="32" spans="1:19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</row>
    <row r="33" spans="1:19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</row>
    <row r="34" spans="1:19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</row>
    <row r="35" spans="1:19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</row>
    <row r="36" spans="1:19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</row>
    <row r="37" spans="1:19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</row>
    <row r="38" spans="1:19">
      <c r="A38" s="262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</row>
    <row r="39" spans="1:19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</row>
    <row r="40" spans="1:19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</row>
    <row r="41" spans="1:19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</row>
    <row r="42" spans="1:19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</row>
    <row r="43" spans="1:19">
      <c r="A43" s="262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</row>
    <row r="44" spans="1:19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</row>
    <row r="45" spans="1:19">
      <c r="A45" s="262"/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</row>
    <row r="46" spans="1:19">
      <c r="A46" s="262"/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</row>
    <row r="47" spans="1:19">
      <c r="A47" s="262"/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</row>
    <row r="48" spans="1:19">
      <c r="A48" s="262"/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</row>
    <row r="49" spans="1:19">
      <c r="A49" s="262"/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</row>
    <row r="50" spans="1:19">
      <c r="A50" s="262"/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</row>
    <row r="51" spans="1:19">
      <c r="A51" s="262"/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</row>
    <row r="52" spans="1:19">
      <c r="A52" s="262"/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</row>
    <row r="53" spans="1:19">
      <c r="A53" s="262"/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</row>
    <row r="54" spans="1:19">
      <c r="A54" s="262"/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</row>
    <row r="55" spans="1:19">
      <c r="A55" s="262"/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</row>
    <row r="56" spans="1:19">
      <c r="A56" s="262"/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</row>
    <row r="57" spans="1:19">
      <c r="A57" s="262"/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</row>
    <row r="58" spans="1:19">
      <c r="A58" s="262"/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</row>
    <row r="59" spans="1:19">
      <c r="A59" s="262"/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</row>
    <row r="60" spans="1:19">
      <c r="A60" s="262"/>
      <c r="B60" s="262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</row>
    <row r="61" spans="1:19">
      <c r="A61" s="262"/>
      <c r="B61" s="262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</row>
    <row r="62" spans="1:19">
      <c r="A62" s="262"/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</row>
    <row r="63" spans="1:19">
      <c r="A63" s="262"/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</row>
    <row r="64" spans="1:19">
      <c r="A64" s="262"/>
      <c r="B64" s="262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</row>
    <row r="65" spans="1:19">
      <c r="A65" s="262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</row>
    <row r="66" spans="1:19">
      <c r="A66" s="262"/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</row>
    <row r="67" spans="1:19">
      <c r="A67" s="262"/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</row>
    <row r="68" spans="1:19">
      <c r="A68" s="262"/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</row>
    <row r="69" spans="1:19">
      <c r="A69" s="262"/>
      <c r="B69" s="262"/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</row>
    <row r="70" spans="1:19">
      <c r="A70" s="262"/>
      <c r="B70" s="262"/>
      <c r="C70" s="262"/>
      <c r="D70" s="262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</row>
    <row r="71" spans="1:19">
      <c r="A71" s="262"/>
      <c r="B71" s="262"/>
      <c r="C71" s="262"/>
      <c r="D71" s="262"/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</row>
    <row r="72" spans="1:19">
      <c r="A72" s="262"/>
      <c r="B72" s="262"/>
      <c r="C72" s="262"/>
      <c r="D72" s="262"/>
      <c r="E72" s="262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</row>
    <row r="73" spans="1:19">
      <c r="A73" s="262"/>
      <c r="B73" s="262"/>
      <c r="C73" s="262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</row>
    <row r="74" spans="1:19">
      <c r="A74" s="262"/>
      <c r="B74" s="262"/>
      <c r="C74" s="262"/>
      <c r="D74" s="262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</row>
    <row r="75" spans="1:19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</row>
    <row r="76" spans="1:19">
      <c r="A76" s="262"/>
      <c r="B76" s="262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</row>
    <row r="77" spans="1:19">
      <c r="A77" s="262"/>
      <c r="B77" s="262"/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</row>
    <row r="78" spans="1:19">
      <c r="A78" s="262"/>
      <c r="B78" s="262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</row>
    <row r="79" spans="1:19">
      <c r="A79" s="262"/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</row>
    <row r="80" spans="1:19">
      <c r="A80" s="262"/>
      <c r="B80" s="262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</row>
    <row r="81" spans="1:19">
      <c r="A81" s="262"/>
      <c r="B81" s="262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</row>
    <row r="82" spans="1:19">
      <c r="A82" s="262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</row>
    <row r="83" spans="1:19">
      <c r="A83" s="262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</row>
    <row r="84" spans="1:19">
      <c r="A84" s="262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</row>
    <row r="85" spans="1:19">
      <c r="A85" s="262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</row>
    <row r="86" spans="1:19">
      <c r="A86" s="262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</row>
    <row r="87" spans="1:19">
      <c r="A87" s="262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</row>
    <row r="88" spans="1:19">
      <c r="A88" s="262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</row>
    <row r="89" spans="1:19">
      <c r="A89" s="262"/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</row>
    <row r="90" spans="1:19">
      <c r="A90" s="262"/>
      <c r="B90" s="262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</row>
    <row r="91" spans="1:19">
      <c r="A91" s="262"/>
      <c r="B91" s="262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</row>
    <row r="92" spans="1:19">
      <c r="A92" s="262"/>
      <c r="B92" s="262"/>
      <c r="C92" s="262"/>
      <c r="D92" s="262"/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</row>
    <row r="93" spans="1:19">
      <c r="A93" s="262"/>
      <c r="B93" s="262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</row>
    <row r="94" spans="1:19">
      <c r="A94" s="262"/>
      <c r="B94" s="262"/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</row>
    <row r="95" spans="1:19">
      <c r="A95" s="262"/>
      <c r="B95" s="262"/>
      <c r="C95" s="262"/>
      <c r="D95" s="262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</row>
    <row r="96" spans="1:19">
      <c r="A96" s="262"/>
      <c r="B96" s="262"/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</row>
    <row r="97" spans="1:19">
      <c r="A97" s="262"/>
      <c r="B97" s="262"/>
      <c r="C97" s="262"/>
      <c r="D97" s="262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</row>
    <row r="98" spans="1:19">
      <c r="A98" s="262"/>
      <c r="B98" s="262"/>
      <c r="C98" s="262"/>
      <c r="D98" s="262"/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</row>
    <row r="99" spans="1:19">
      <c r="A99" s="262"/>
      <c r="B99" s="262"/>
      <c r="C99" s="262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</row>
    <row r="100" spans="1:19">
      <c r="A100" s="262"/>
      <c r="B100" s="262"/>
      <c r="C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</row>
    <row r="101" spans="1:19">
      <c r="A101" s="262"/>
      <c r="B101" s="262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</row>
    <row r="102" spans="1:19">
      <c r="A102" s="262"/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</row>
    <row r="103" spans="1:19">
      <c r="A103" s="262"/>
      <c r="B103" s="262"/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</row>
    <row r="104" spans="1:19">
      <c r="A104" s="262"/>
      <c r="B104" s="262"/>
      <c r="C104" s="262"/>
      <c r="D104" s="262"/>
      <c r="E104" s="262"/>
      <c r="F104" s="262"/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</row>
    <row r="105" spans="1:19">
      <c r="A105" s="262"/>
      <c r="B105" s="262"/>
      <c r="C105" s="262"/>
      <c r="D105" s="262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</row>
    <row r="106" spans="1:19">
      <c r="A106" s="262"/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</row>
    <row r="107" spans="1:19">
      <c r="A107" s="262"/>
      <c r="B107" s="262"/>
      <c r="C107" s="262"/>
      <c r="D107" s="262"/>
      <c r="E107" s="262"/>
      <c r="F107" s="262"/>
      <c r="G107" s="262"/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</row>
    <row r="108" spans="1:19">
      <c r="A108" s="262"/>
      <c r="B108" s="262"/>
      <c r="C108" s="262"/>
      <c r="D108" s="262"/>
      <c r="E108" s="262"/>
      <c r="F108" s="262"/>
      <c r="G108" s="262"/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</row>
    <row r="109" spans="1:19">
      <c r="A109" s="262"/>
      <c r="B109" s="262"/>
      <c r="C109" s="262"/>
      <c r="D109" s="262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</row>
    <row r="110" spans="1:19">
      <c r="A110" s="262"/>
      <c r="B110" s="262"/>
      <c r="C110" s="262"/>
      <c r="D110" s="262"/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</row>
  </sheetData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4" zoomScaleNormal="100" zoomScaleSheetLayoutView="100" workbookViewId="0">
      <selection activeCell="B19" sqref="B19:L20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9" width="7.3984375" customWidth="1"/>
    <col min="10" max="10" width="9.3984375" customWidth="1"/>
    <col min="11" max="11" width="10" customWidth="1"/>
    <col min="12" max="12" width="9.3984375" customWidth="1"/>
  </cols>
  <sheetData>
    <row r="1" spans="1:14" ht="23.25" customHeight="1" thickBot="1">
      <c r="B1" s="1" t="s">
        <v>114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4" ht="35.25" customHeight="1" thickBot="1">
      <c r="A2" s="3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6" t="s">
        <v>108</v>
      </c>
      <c r="I2" s="5" t="s">
        <v>109</v>
      </c>
      <c r="J2" s="5" t="s">
        <v>110</v>
      </c>
      <c r="K2" s="7" t="s">
        <v>115</v>
      </c>
      <c r="L2" s="8" t="s">
        <v>12</v>
      </c>
    </row>
    <row r="3" spans="1:14" ht="17.25" customHeight="1">
      <c r="A3" s="336" t="s">
        <v>13</v>
      </c>
      <c r="B3" s="9" t="s">
        <v>14</v>
      </c>
      <c r="C3" s="225">
        <v>28817</v>
      </c>
      <c r="D3" s="11">
        <v>39239.926000000014</v>
      </c>
      <c r="E3" s="12">
        <f t="shared" ref="E3:E17" si="0">ROUND(D3/C3,3)</f>
        <v>1.3620000000000001</v>
      </c>
      <c r="F3" s="11">
        <v>27291.077999999998</v>
      </c>
      <c r="G3" s="13">
        <f t="shared" ref="G3:G17" si="1">ROUND(F3/D3,3)</f>
        <v>0.69499999999999995</v>
      </c>
      <c r="H3" s="14">
        <v>33</v>
      </c>
      <c r="I3" s="11">
        <v>33</v>
      </c>
      <c r="J3" s="13">
        <f t="shared" ref="J3:J9" si="2">ROUND(I3/H3,3)</f>
        <v>1</v>
      </c>
      <c r="K3" s="11">
        <v>28065.230000000014</v>
      </c>
      <c r="L3" s="15">
        <f t="shared" ref="L3:L17" si="3">ROUND(D3/K3,3)</f>
        <v>1.3979999999999999</v>
      </c>
    </row>
    <row r="4" spans="1:14" ht="17.25" customHeight="1">
      <c r="A4" s="337"/>
      <c r="B4" s="16" t="s">
        <v>15</v>
      </c>
      <c r="C4" s="226">
        <v>18280</v>
      </c>
      <c r="D4" s="17">
        <v>17928.681000000004</v>
      </c>
      <c r="E4" s="12">
        <f t="shared" si="0"/>
        <v>0.98099999999999998</v>
      </c>
      <c r="F4" s="11">
        <v>17674.401000000009</v>
      </c>
      <c r="G4" s="18">
        <f t="shared" si="1"/>
        <v>0.98599999999999999</v>
      </c>
      <c r="H4" s="19">
        <v>33</v>
      </c>
      <c r="I4" s="17">
        <v>33</v>
      </c>
      <c r="J4" s="18">
        <f t="shared" si="2"/>
        <v>1</v>
      </c>
      <c r="K4" s="17">
        <v>17625.080000000002</v>
      </c>
      <c r="L4" s="20">
        <f t="shared" si="3"/>
        <v>1.0169999999999999</v>
      </c>
    </row>
    <row r="5" spans="1:14" ht="17.25" customHeight="1">
      <c r="A5" s="337"/>
      <c r="B5" s="16" t="s">
        <v>16</v>
      </c>
      <c r="C5" s="226">
        <v>13456</v>
      </c>
      <c r="D5" s="21">
        <v>14336.134999999997</v>
      </c>
      <c r="E5" s="12">
        <f t="shared" si="0"/>
        <v>1.0649999999999999</v>
      </c>
      <c r="F5" s="17">
        <v>14081.584999999994</v>
      </c>
      <c r="G5" s="18">
        <f>ROUND(F5/D5,3)</f>
        <v>0.98199999999999998</v>
      </c>
      <c r="H5" s="19">
        <v>33</v>
      </c>
      <c r="I5" s="17">
        <v>33</v>
      </c>
      <c r="J5" s="18">
        <f t="shared" si="2"/>
        <v>1</v>
      </c>
      <c r="K5" s="17">
        <v>13951.360000000004</v>
      </c>
      <c r="L5" s="20">
        <f t="shared" si="3"/>
        <v>1.028</v>
      </c>
    </row>
    <row r="6" spans="1:14" ht="17.25" customHeight="1">
      <c r="A6" s="337"/>
      <c r="B6" s="16" t="s">
        <v>17</v>
      </c>
      <c r="C6" s="227">
        <v>29235</v>
      </c>
      <c r="D6" s="17">
        <v>28620.79</v>
      </c>
      <c r="E6" s="12">
        <f>ROUND(D6/C6,3)</f>
        <v>0.97899999999999998</v>
      </c>
      <c r="F6" s="17">
        <v>28425.920000000006</v>
      </c>
      <c r="G6" s="18">
        <f t="shared" si="1"/>
        <v>0.99299999999999999</v>
      </c>
      <c r="H6" s="19">
        <v>33</v>
      </c>
      <c r="I6" s="17">
        <v>33</v>
      </c>
      <c r="J6" s="18">
        <f t="shared" si="2"/>
        <v>1</v>
      </c>
      <c r="K6" s="17">
        <v>28813.264999999999</v>
      </c>
      <c r="L6" s="20">
        <f t="shared" si="3"/>
        <v>0.99299999999999999</v>
      </c>
      <c r="N6" s="224"/>
    </row>
    <row r="7" spans="1:14" ht="17.25" customHeight="1">
      <c r="A7" s="337"/>
      <c r="B7" s="16" t="s">
        <v>18</v>
      </c>
      <c r="C7" s="228">
        <v>5318</v>
      </c>
      <c r="D7" s="17">
        <v>5078.1699999999992</v>
      </c>
      <c r="E7" s="12">
        <f t="shared" si="0"/>
        <v>0.95499999999999996</v>
      </c>
      <c r="F7" s="17">
        <v>5078.17</v>
      </c>
      <c r="G7" s="18">
        <f t="shared" si="1"/>
        <v>1</v>
      </c>
      <c r="H7" s="19">
        <v>6</v>
      </c>
      <c r="I7" s="17">
        <v>6</v>
      </c>
      <c r="J7" s="18">
        <f t="shared" si="2"/>
        <v>1</v>
      </c>
      <c r="K7" s="17">
        <v>5062.0549999999994</v>
      </c>
      <c r="L7" s="20">
        <f t="shared" si="3"/>
        <v>1.0029999999999999</v>
      </c>
    </row>
    <row r="8" spans="1:14" ht="17.25" customHeight="1">
      <c r="A8" s="337"/>
      <c r="B8" s="22" t="s">
        <v>19</v>
      </c>
      <c r="C8" s="227">
        <v>110805</v>
      </c>
      <c r="D8" s="17">
        <v>101090.46</v>
      </c>
      <c r="E8" s="12">
        <f t="shared" si="0"/>
        <v>0.91200000000000003</v>
      </c>
      <c r="F8" s="17">
        <v>100384.26000000001</v>
      </c>
      <c r="G8" s="18">
        <f t="shared" si="1"/>
        <v>0.99299999999999999</v>
      </c>
      <c r="H8" s="19">
        <v>31</v>
      </c>
      <c r="I8" s="17">
        <v>31</v>
      </c>
      <c r="J8" s="18">
        <f t="shared" si="2"/>
        <v>1</v>
      </c>
      <c r="K8" s="17">
        <v>97903.000000000015</v>
      </c>
      <c r="L8" s="20">
        <f t="shared" si="3"/>
        <v>1.0329999999999999</v>
      </c>
    </row>
    <row r="9" spans="1:14" ht="17.25" customHeight="1">
      <c r="A9" s="337"/>
      <c r="B9" s="139" t="s">
        <v>73</v>
      </c>
      <c r="C9" s="229">
        <f>C8-C10</f>
        <v>110774</v>
      </c>
      <c r="D9" s="24">
        <f>D8-D10</f>
        <v>101066.41</v>
      </c>
      <c r="E9" s="25">
        <f t="shared" si="0"/>
        <v>0.91200000000000003</v>
      </c>
      <c r="F9" s="26">
        <f>F8-F10</f>
        <v>100360.96000000001</v>
      </c>
      <c r="G9" s="27">
        <f t="shared" si="1"/>
        <v>0.99299999999999999</v>
      </c>
      <c r="H9" s="141">
        <v>31</v>
      </c>
      <c r="I9" s="141">
        <v>31</v>
      </c>
      <c r="J9" s="142">
        <f t="shared" si="2"/>
        <v>1</v>
      </c>
      <c r="K9" s="26">
        <v>97861.760000000009</v>
      </c>
      <c r="L9" s="29">
        <f t="shared" si="3"/>
        <v>1.0329999999999999</v>
      </c>
    </row>
    <row r="10" spans="1:14" ht="17.25" customHeight="1" thickBot="1">
      <c r="A10" s="337"/>
      <c r="B10" s="30" t="s">
        <v>22</v>
      </c>
      <c r="C10" s="230">
        <v>31</v>
      </c>
      <c r="D10" s="31">
        <v>24.05</v>
      </c>
      <c r="E10" s="32">
        <f t="shared" si="0"/>
        <v>0.77600000000000002</v>
      </c>
      <c r="F10" s="31">
        <v>23.3</v>
      </c>
      <c r="G10" s="33">
        <f t="shared" si="1"/>
        <v>0.96899999999999997</v>
      </c>
      <c r="H10" s="34">
        <v>4</v>
      </c>
      <c r="I10" s="31">
        <v>3</v>
      </c>
      <c r="J10" s="33">
        <f>ROUND(I10/H10,3)</f>
        <v>0.75</v>
      </c>
      <c r="K10" s="31">
        <v>41.24</v>
      </c>
      <c r="L10" s="35">
        <f t="shared" si="3"/>
        <v>0.58299999999999996</v>
      </c>
    </row>
    <row r="11" spans="1:14" s="242" customFormat="1" ht="17.25" customHeight="1" thickTop="1" thickBot="1">
      <c r="A11" s="338"/>
      <c r="B11" s="234" t="s">
        <v>23</v>
      </c>
      <c r="C11" s="235">
        <f>SUM(C3:C8)</f>
        <v>205911</v>
      </c>
      <c r="D11" s="236">
        <f>SUM(D3:D8)</f>
        <v>206294.16200000001</v>
      </c>
      <c r="E11" s="38">
        <f>ROUND(D11/C11,3)</f>
        <v>1.002</v>
      </c>
      <c r="F11" s="236">
        <f>SUM(F3:F8)</f>
        <v>192935.41399999999</v>
      </c>
      <c r="G11" s="237">
        <f t="shared" si="1"/>
        <v>0.93500000000000005</v>
      </c>
      <c r="H11" s="238" t="s">
        <v>120</v>
      </c>
      <c r="I11" s="239" t="s">
        <v>120</v>
      </c>
      <c r="J11" s="240" t="s">
        <v>120</v>
      </c>
      <c r="K11" s="236">
        <v>191419.99000000002</v>
      </c>
      <c r="L11" s="241">
        <f t="shared" si="3"/>
        <v>1.0780000000000001</v>
      </c>
    </row>
    <row r="12" spans="1:14" ht="17.25" customHeight="1">
      <c r="A12" s="336" t="s">
        <v>26</v>
      </c>
      <c r="B12" s="9" t="s">
        <v>45</v>
      </c>
      <c r="C12" s="231">
        <v>17696</v>
      </c>
      <c r="D12" s="11">
        <v>13175.659999999998</v>
      </c>
      <c r="E12" s="12">
        <f t="shared" si="0"/>
        <v>0.745</v>
      </c>
      <c r="F12" s="11">
        <v>13173.67</v>
      </c>
      <c r="G12" s="13">
        <f t="shared" si="1"/>
        <v>1</v>
      </c>
      <c r="H12" s="14">
        <v>33</v>
      </c>
      <c r="I12" s="11">
        <v>33</v>
      </c>
      <c r="J12" s="13">
        <f>ROUND(I12/H12,3)</f>
        <v>1</v>
      </c>
      <c r="K12" s="11">
        <v>14360.905000000002</v>
      </c>
      <c r="L12" s="15">
        <f t="shared" si="3"/>
        <v>0.91700000000000004</v>
      </c>
    </row>
    <row r="13" spans="1:14" ht="17.25" customHeight="1">
      <c r="A13" s="337"/>
      <c r="B13" s="16" t="s">
        <v>28</v>
      </c>
      <c r="C13" s="232">
        <v>12961</v>
      </c>
      <c r="D13" s="17">
        <v>12261.510999999999</v>
      </c>
      <c r="E13" s="44">
        <f t="shared" si="0"/>
        <v>0.94599999999999995</v>
      </c>
      <c r="F13" s="17">
        <v>12254.080999999998</v>
      </c>
      <c r="G13" s="18">
        <f t="shared" si="1"/>
        <v>0.999</v>
      </c>
      <c r="H13" s="19">
        <v>33</v>
      </c>
      <c r="I13" s="17">
        <v>33</v>
      </c>
      <c r="J13" s="18">
        <f>ROUND(I13/H13,3)</f>
        <v>1</v>
      </c>
      <c r="K13" s="17">
        <v>11712.469999999996</v>
      </c>
      <c r="L13" s="20">
        <f t="shared" si="3"/>
        <v>1.0469999999999999</v>
      </c>
    </row>
    <row r="14" spans="1:14" ht="17.25" customHeight="1">
      <c r="A14" s="337"/>
      <c r="B14" s="16" t="s">
        <v>29</v>
      </c>
      <c r="C14" s="227">
        <v>1496</v>
      </c>
      <c r="D14" s="17">
        <v>1314.3139999999996</v>
      </c>
      <c r="E14" s="44">
        <f t="shared" si="0"/>
        <v>0.879</v>
      </c>
      <c r="F14" s="17">
        <v>1314.3139999999996</v>
      </c>
      <c r="G14" s="18">
        <f t="shared" si="1"/>
        <v>1</v>
      </c>
      <c r="H14" s="19">
        <v>33</v>
      </c>
      <c r="I14" s="17">
        <v>33</v>
      </c>
      <c r="J14" s="18">
        <f>ROUND(I14/H14,3)</f>
        <v>1</v>
      </c>
      <c r="K14" s="17">
        <v>1354.1219999999996</v>
      </c>
      <c r="L14" s="20">
        <f t="shared" si="3"/>
        <v>0.97099999999999997</v>
      </c>
    </row>
    <row r="15" spans="1:14" ht="17.25" customHeight="1" thickBot="1">
      <c r="A15" s="337"/>
      <c r="B15" s="94" t="s">
        <v>30</v>
      </c>
      <c r="C15" s="233">
        <v>44049</v>
      </c>
      <c r="D15" s="95">
        <v>34790.547000000006</v>
      </c>
      <c r="E15" s="96">
        <f>ROUND(D15/C15,3)</f>
        <v>0.79</v>
      </c>
      <c r="F15" s="95">
        <v>34790.547000000006</v>
      </c>
      <c r="G15" s="204">
        <f>ROUND(F15/D15,3)</f>
        <v>1</v>
      </c>
      <c r="H15" s="98">
        <v>33</v>
      </c>
      <c r="I15" s="95">
        <v>33</v>
      </c>
      <c r="J15" s="33">
        <f>ROUND(I15/H15,3)</f>
        <v>1</v>
      </c>
      <c r="K15" s="31">
        <v>36630.009000000005</v>
      </c>
      <c r="L15" s="35">
        <f t="shared" si="3"/>
        <v>0.95</v>
      </c>
    </row>
    <row r="16" spans="1:14" s="242" customFormat="1" ht="17.25" customHeight="1" thickTop="1" thickBot="1">
      <c r="A16" s="337"/>
      <c r="B16" s="243" t="s">
        <v>31</v>
      </c>
      <c r="C16" s="236">
        <f>SUM(C12:C15)</f>
        <v>76202</v>
      </c>
      <c r="D16" s="236">
        <f>SUM(D12:D15)</f>
        <v>61542.031999999999</v>
      </c>
      <c r="E16" s="38">
        <f t="shared" si="0"/>
        <v>0.80800000000000005</v>
      </c>
      <c r="F16" s="236">
        <f>SUM(F12:F15)</f>
        <v>61532.612000000001</v>
      </c>
      <c r="G16" s="237">
        <f t="shared" si="1"/>
        <v>1</v>
      </c>
      <c r="H16" s="238" t="s">
        <v>120</v>
      </c>
      <c r="I16" s="239" t="s">
        <v>120</v>
      </c>
      <c r="J16" s="240" t="s">
        <v>120</v>
      </c>
      <c r="K16" s="236">
        <v>64057.506000000008</v>
      </c>
      <c r="L16" s="241">
        <f t="shared" si="3"/>
        <v>0.96099999999999997</v>
      </c>
    </row>
    <row r="17" spans="1:12" ht="17.25" customHeight="1" thickBot="1">
      <c r="A17" s="48"/>
      <c r="B17" s="49" t="s">
        <v>33</v>
      </c>
      <c r="C17" s="50">
        <f>SUM(C11,C16)</f>
        <v>282113</v>
      </c>
      <c r="D17" s="51">
        <f>SUM(D11,D16)</f>
        <v>267836.19400000002</v>
      </c>
      <c r="E17" s="52">
        <f t="shared" si="0"/>
        <v>0.94899999999999995</v>
      </c>
      <c r="F17" s="51">
        <f>SUM(F11,F16)</f>
        <v>254468.02599999998</v>
      </c>
      <c r="G17" s="53">
        <f t="shared" si="1"/>
        <v>0.95</v>
      </c>
      <c r="H17" s="54" t="s">
        <v>21</v>
      </c>
      <c r="I17" s="55" t="s">
        <v>21</v>
      </c>
      <c r="J17" s="56" t="s">
        <v>21</v>
      </c>
      <c r="K17" s="51">
        <v>255477.49600000004</v>
      </c>
      <c r="L17" s="57">
        <f t="shared" si="3"/>
        <v>1.048</v>
      </c>
    </row>
    <row r="18" spans="1:12" ht="17.25" customHeight="1">
      <c r="A18" s="214"/>
      <c r="B18" s="215"/>
      <c r="C18" s="216"/>
      <c r="D18" s="216"/>
      <c r="E18" s="217"/>
      <c r="F18" s="216"/>
      <c r="G18" s="218"/>
      <c r="H18" s="223"/>
      <c r="I18" s="219"/>
      <c r="J18" s="220"/>
      <c r="K18" s="216"/>
      <c r="L18" s="218"/>
    </row>
    <row r="19" spans="1:12">
      <c r="B19" s="349" t="s">
        <v>119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</row>
    <row r="20" spans="1:12"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</row>
    <row r="21" spans="1:12">
      <c r="B21" s="222" t="s">
        <v>118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</row>
    <row r="22" spans="1:12">
      <c r="B22" s="222" t="s">
        <v>74</v>
      </c>
      <c r="C22" s="221"/>
      <c r="D22" s="345" t="s">
        <v>77</v>
      </c>
      <c r="E22" s="345"/>
      <c r="F22" s="345"/>
      <c r="G22" s="345"/>
      <c r="H22" s="345"/>
      <c r="I22" s="345"/>
      <c r="J22" s="345"/>
      <c r="K22" s="345"/>
      <c r="L22" s="345"/>
    </row>
    <row r="23" spans="1:12">
      <c r="B23" s="222"/>
      <c r="C23" s="221"/>
      <c r="D23" s="345"/>
      <c r="E23" s="345"/>
      <c r="F23" s="345"/>
      <c r="G23" s="345"/>
      <c r="H23" s="345"/>
      <c r="I23" s="345"/>
      <c r="J23" s="345"/>
      <c r="K23" s="345"/>
      <c r="L23" s="345"/>
    </row>
    <row r="24" spans="1:12" ht="9" customHeight="1">
      <c r="B24" s="222"/>
      <c r="C24" s="221"/>
      <c r="D24" s="345"/>
      <c r="E24" s="345"/>
      <c r="F24" s="345"/>
      <c r="G24" s="345"/>
      <c r="H24" s="345"/>
      <c r="I24" s="345"/>
      <c r="J24" s="345"/>
      <c r="K24" s="345"/>
      <c r="L24" s="345"/>
    </row>
    <row r="25" spans="1:12">
      <c r="B25" s="222" t="s">
        <v>116</v>
      </c>
      <c r="C25" s="221"/>
      <c r="D25" s="345" t="s">
        <v>76</v>
      </c>
      <c r="E25" s="345"/>
      <c r="F25" s="345"/>
      <c r="G25" s="345"/>
      <c r="H25" s="345"/>
      <c r="I25" s="345"/>
      <c r="J25" s="345"/>
      <c r="K25" s="345"/>
      <c r="L25" s="345"/>
    </row>
    <row r="26" spans="1:12">
      <c r="B26" s="222"/>
      <c r="C26" s="221"/>
      <c r="D26" s="345"/>
      <c r="E26" s="345"/>
      <c r="F26" s="345"/>
      <c r="G26" s="345"/>
      <c r="H26" s="345"/>
      <c r="I26" s="345"/>
      <c r="J26" s="345"/>
      <c r="K26" s="345"/>
      <c r="L26" s="345"/>
    </row>
    <row r="27" spans="1:12">
      <c r="D27" s="140"/>
      <c r="E27" s="140"/>
      <c r="F27" s="140"/>
      <c r="G27" s="140"/>
      <c r="H27" s="140"/>
      <c r="I27" s="140"/>
      <c r="J27" s="140"/>
      <c r="K27" s="140"/>
      <c r="L27" s="140"/>
    </row>
  </sheetData>
  <mergeCells count="5">
    <mergeCell ref="A3:A11"/>
    <mergeCell ref="A12:A16"/>
    <mergeCell ref="D22:L24"/>
    <mergeCell ref="D25:L26"/>
    <mergeCell ref="B19:L20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zoomScaleNormal="100" zoomScaleSheetLayoutView="100" workbookViewId="0">
      <selection activeCell="E25" sqref="E25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9" width="7.3984375" customWidth="1"/>
    <col min="10" max="10" width="9.3984375" customWidth="1"/>
    <col min="11" max="11" width="10" customWidth="1"/>
    <col min="12" max="12" width="9.3984375" customWidth="1"/>
  </cols>
  <sheetData>
    <row r="1" spans="1:12" ht="23.25" customHeight="1" thickBot="1">
      <c r="B1" s="1" t="s">
        <v>84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2" ht="35.25" customHeight="1" thickBot="1">
      <c r="A2" s="3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6" t="s">
        <v>108</v>
      </c>
      <c r="I2" s="5" t="s">
        <v>109</v>
      </c>
      <c r="J2" s="5" t="s">
        <v>110</v>
      </c>
      <c r="K2" s="7" t="s">
        <v>111</v>
      </c>
      <c r="L2" s="8" t="s">
        <v>12</v>
      </c>
    </row>
    <row r="3" spans="1:12" ht="17.25" customHeight="1">
      <c r="A3" s="336" t="s">
        <v>13</v>
      </c>
      <c r="B3" s="9" t="s">
        <v>14</v>
      </c>
      <c r="C3" s="10">
        <v>28889</v>
      </c>
      <c r="D3" s="11">
        <v>28065.230000000014</v>
      </c>
      <c r="E3" s="12">
        <f t="shared" ref="E3:E17" si="0">ROUND(D3/C3,3)</f>
        <v>0.97099999999999997</v>
      </c>
      <c r="F3" s="11">
        <v>27641.810000000009</v>
      </c>
      <c r="G3" s="13">
        <f t="shared" ref="G3:G17" si="1">ROUND(F3/D3,3)</f>
        <v>0.98499999999999999</v>
      </c>
      <c r="H3" s="14">
        <v>33</v>
      </c>
      <c r="I3" s="11">
        <v>33</v>
      </c>
      <c r="J3" s="13">
        <f t="shared" ref="J3:J9" si="2">ROUND(I3/H3,3)</f>
        <v>1</v>
      </c>
      <c r="K3" s="11">
        <v>28419</v>
      </c>
      <c r="L3" s="15">
        <f t="shared" ref="L3:L17" si="3">ROUND(D3/K3,3)</f>
        <v>0.98799999999999999</v>
      </c>
    </row>
    <row r="4" spans="1:12" ht="17.25" customHeight="1">
      <c r="A4" s="337"/>
      <c r="B4" s="16" t="s">
        <v>15</v>
      </c>
      <c r="C4" s="67">
        <v>18289</v>
      </c>
      <c r="D4" s="17">
        <v>17625.080000000002</v>
      </c>
      <c r="E4" s="12">
        <f t="shared" si="0"/>
        <v>0.96399999999999997</v>
      </c>
      <c r="F4" s="11">
        <v>17409.27</v>
      </c>
      <c r="G4" s="18">
        <f t="shared" si="1"/>
        <v>0.98799999999999999</v>
      </c>
      <c r="H4" s="19">
        <v>33</v>
      </c>
      <c r="I4" s="17">
        <v>33</v>
      </c>
      <c r="J4" s="18">
        <f t="shared" si="2"/>
        <v>1</v>
      </c>
      <c r="K4" s="17">
        <v>17746.740000000002</v>
      </c>
      <c r="L4" s="20">
        <f t="shared" si="3"/>
        <v>0.99299999999999999</v>
      </c>
    </row>
    <row r="5" spans="1:12" ht="17.25" customHeight="1">
      <c r="A5" s="337"/>
      <c r="B5" s="16" t="s">
        <v>16</v>
      </c>
      <c r="C5" s="67">
        <v>13414</v>
      </c>
      <c r="D5" s="21">
        <v>13951.360000000004</v>
      </c>
      <c r="E5" s="12">
        <f t="shared" si="0"/>
        <v>1.04</v>
      </c>
      <c r="F5" s="17">
        <v>13679.890000000001</v>
      </c>
      <c r="G5" s="18">
        <f>ROUND(F5/D5,3)</f>
        <v>0.98099999999999998</v>
      </c>
      <c r="H5" s="19">
        <v>33</v>
      </c>
      <c r="I5" s="17">
        <v>33</v>
      </c>
      <c r="J5" s="18">
        <f t="shared" si="2"/>
        <v>1</v>
      </c>
      <c r="K5" s="17">
        <v>13553.439999999997</v>
      </c>
      <c r="L5" s="20">
        <f t="shared" si="3"/>
        <v>1.0289999999999999</v>
      </c>
    </row>
    <row r="6" spans="1:12" ht="17.25" customHeight="1">
      <c r="A6" s="337"/>
      <c r="B6" s="16" t="s">
        <v>17</v>
      </c>
      <c r="C6" s="68">
        <v>28933</v>
      </c>
      <c r="D6" s="17">
        <v>28813.264999999999</v>
      </c>
      <c r="E6" s="12">
        <f t="shared" si="0"/>
        <v>0.996</v>
      </c>
      <c r="F6" s="17">
        <v>28633.224999999991</v>
      </c>
      <c r="G6" s="18">
        <f t="shared" si="1"/>
        <v>0.99399999999999999</v>
      </c>
      <c r="H6" s="19">
        <v>33</v>
      </c>
      <c r="I6" s="17">
        <v>33</v>
      </c>
      <c r="J6" s="18">
        <f t="shared" si="2"/>
        <v>1</v>
      </c>
      <c r="K6" s="17">
        <v>29345.119000000002</v>
      </c>
      <c r="L6" s="20">
        <f t="shared" si="3"/>
        <v>0.98199999999999998</v>
      </c>
    </row>
    <row r="7" spans="1:12" ht="17.25" customHeight="1">
      <c r="A7" s="337"/>
      <c r="B7" s="16" t="s">
        <v>18</v>
      </c>
      <c r="C7" s="17">
        <v>5301</v>
      </c>
      <c r="D7" s="17">
        <v>5062.0549999999994</v>
      </c>
      <c r="E7" s="12">
        <f t="shared" si="0"/>
        <v>0.95499999999999996</v>
      </c>
      <c r="F7" s="17">
        <v>5062.0549999999994</v>
      </c>
      <c r="G7" s="18">
        <f t="shared" si="1"/>
        <v>1</v>
      </c>
      <c r="H7" s="19">
        <v>6</v>
      </c>
      <c r="I7" s="17">
        <v>6</v>
      </c>
      <c r="J7" s="18">
        <f t="shared" si="2"/>
        <v>1</v>
      </c>
      <c r="K7" s="17">
        <v>4973.6999999999989</v>
      </c>
      <c r="L7" s="20">
        <f t="shared" si="3"/>
        <v>1.018</v>
      </c>
    </row>
    <row r="8" spans="1:12" ht="17.25" customHeight="1">
      <c r="A8" s="337"/>
      <c r="B8" s="22" t="s">
        <v>19</v>
      </c>
      <c r="C8" s="17">
        <v>103071</v>
      </c>
      <c r="D8" s="17">
        <v>97903.000000000015</v>
      </c>
      <c r="E8" s="12">
        <f t="shared" si="0"/>
        <v>0.95</v>
      </c>
      <c r="F8" s="17">
        <v>97526.48000000001</v>
      </c>
      <c r="G8" s="18">
        <f t="shared" si="1"/>
        <v>0.996</v>
      </c>
      <c r="H8" s="19">
        <v>31</v>
      </c>
      <c r="I8" s="17">
        <v>31</v>
      </c>
      <c r="J8" s="18">
        <f t="shared" si="2"/>
        <v>1</v>
      </c>
      <c r="K8" s="17">
        <v>95119.724999999962</v>
      </c>
      <c r="L8" s="20">
        <f t="shared" si="3"/>
        <v>1.0289999999999999</v>
      </c>
    </row>
    <row r="9" spans="1:12" ht="17.25" customHeight="1">
      <c r="A9" s="337"/>
      <c r="B9" s="139" t="s">
        <v>73</v>
      </c>
      <c r="C9" s="24">
        <f>C8-C10</f>
        <v>103015</v>
      </c>
      <c r="D9" s="24">
        <f>D8-D10</f>
        <v>97861.760000000009</v>
      </c>
      <c r="E9" s="25">
        <f t="shared" si="0"/>
        <v>0.95</v>
      </c>
      <c r="F9" s="26">
        <f>F8-F10</f>
        <v>97485.190000000017</v>
      </c>
      <c r="G9" s="27">
        <f t="shared" si="1"/>
        <v>0.996</v>
      </c>
      <c r="H9" s="141">
        <v>30</v>
      </c>
      <c r="I9" s="141">
        <v>31</v>
      </c>
      <c r="J9" s="142">
        <f t="shared" si="2"/>
        <v>1.0329999999999999</v>
      </c>
      <c r="K9" s="26">
        <v>95088.854999999967</v>
      </c>
      <c r="L9" s="29">
        <f t="shared" si="3"/>
        <v>1.0289999999999999</v>
      </c>
    </row>
    <row r="10" spans="1:12" ht="17.25" customHeight="1" thickBot="1">
      <c r="A10" s="337"/>
      <c r="B10" s="30" t="s">
        <v>22</v>
      </c>
      <c r="C10" s="31">
        <v>56</v>
      </c>
      <c r="D10" s="31">
        <v>41.24</v>
      </c>
      <c r="E10" s="32">
        <f t="shared" si="0"/>
        <v>0.73599999999999999</v>
      </c>
      <c r="F10" s="31">
        <v>41.29</v>
      </c>
      <c r="G10" s="33">
        <f t="shared" si="1"/>
        <v>1.0009999999999999</v>
      </c>
      <c r="H10" s="34">
        <v>7</v>
      </c>
      <c r="I10" s="31">
        <v>6</v>
      </c>
      <c r="J10" s="33">
        <f>ROUND(I10/H10,3)</f>
        <v>0.85699999999999998</v>
      </c>
      <c r="K10" s="31">
        <v>30.870000000000005</v>
      </c>
      <c r="L10" s="35">
        <f t="shared" si="3"/>
        <v>1.3360000000000001</v>
      </c>
    </row>
    <row r="11" spans="1:12" ht="17.25" customHeight="1" thickTop="1" thickBot="1">
      <c r="A11" s="338"/>
      <c r="B11" s="36" t="s">
        <v>23</v>
      </c>
      <c r="C11" s="37">
        <f>SUM(C3:C8)</f>
        <v>197897</v>
      </c>
      <c r="D11" s="37">
        <f>SUM(D3:D8)</f>
        <v>191419.99000000002</v>
      </c>
      <c r="E11" s="38">
        <f>ROUND(D11/C11,3)</f>
        <v>0.96699999999999997</v>
      </c>
      <c r="F11" s="37">
        <f>SUM(F3:F8)</f>
        <v>189952.73</v>
      </c>
      <c r="G11" s="39">
        <f t="shared" si="1"/>
        <v>0.99199999999999999</v>
      </c>
      <c r="H11" s="40" t="s">
        <v>21</v>
      </c>
      <c r="I11" s="41" t="s">
        <v>21</v>
      </c>
      <c r="J11" s="42" t="s">
        <v>21</v>
      </c>
      <c r="K11" s="37">
        <v>189157.72399999996</v>
      </c>
      <c r="L11" s="43">
        <f t="shared" si="3"/>
        <v>1.012</v>
      </c>
    </row>
    <row r="12" spans="1:12" ht="17.25" customHeight="1">
      <c r="A12" s="336" t="s">
        <v>26</v>
      </c>
      <c r="B12" s="9" t="s">
        <v>45</v>
      </c>
      <c r="C12" s="65">
        <v>18196</v>
      </c>
      <c r="D12" s="11">
        <v>14360.905000000002</v>
      </c>
      <c r="E12" s="12">
        <f t="shared" si="0"/>
        <v>0.78900000000000003</v>
      </c>
      <c r="F12" s="11">
        <v>14373.265000000003</v>
      </c>
      <c r="G12" s="13">
        <f t="shared" si="1"/>
        <v>1.0009999999999999</v>
      </c>
      <c r="H12" s="14">
        <v>33</v>
      </c>
      <c r="I12" s="11">
        <v>33</v>
      </c>
      <c r="J12" s="13">
        <f>ROUND(I12/H12,3)</f>
        <v>1</v>
      </c>
      <c r="K12" s="11">
        <v>15105.449999999999</v>
      </c>
      <c r="L12" s="15">
        <f t="shared" si="3"/>
        <v>0.95099999999999996</v>
      </c>
    </row>
    <row r="13" spans="1:12" ht="17.25" customHeight="1">
      <c r="A13" s="337"/>
      <c r="B13" s="16" t="s">
        <v>28</v>
      </c>
      <c r="C13" s="66">
        <v>12997</v>
      </c>
      <c r="D13" s="17">
        <v>11712.469999999996</v>
      </c>
      <c r="E13" s="44">
        <f t="shared" si="0"/>
        <v>0.90100000000000002</v>
      </c>
      <c r="F13" s="17">
        <v>11710.983999999997</v>
      </c>
      <c r="G13" s="18">
        <f t="shared" si="1"/>
        <v>1</v>
      </c>
      <c r="H13" s="19">
        <v>33</v>
      </c>
      <c r="I13" s="17">
        <v>33</v>
      </c>
      <c r="J13" s="18">
        <f>ROUND(I13/H13,3)</f>
        <v>1</v>
      </c>
      <c r="K13" s="17">
        <v>11576.560000000003</v>
      </c>
      <c r="L13" s="20">
        <f t="shared" si="3"/>
        <v>1.012</v>
      </c>
    </row>
    <row r="14" spans="1:12" ht="17.25" customHeight="1">
      <c r="A14" s="337"/>
      <c r="B14" s="16" t="s">
        <v>29</v>
      </c>
      <c r="C14" s="17">
        <v>1497</v>
      </c>
      <c r="D14" s="17">
        <v>1354.1219999999996</v>
      </c>
      <c r="E14" s="44">
        <f t="shared" si="0"/>
        <v>0.90500000000000003</v>
      </c>
      <c r="F14" s="17">
        <v>1354.1219999999996</v>
      </c>
      <c r="G14" s="18">
        <f t="shared" si="1"/>
        <v>1</v>
      </c>
      <c r="H14" s="19">
        <v>33</v>
      </c>
      <c r="I14" s="17">
        <v>33</v>
      </c>
      <c r="J14" s="18">
        <f>ROUND(I14/H14,3)</f>
        <v>1</v>
      </c>
      <c r="K14" s="17">
        <v>1431.5099999999991</v>
      </c>
      <c r="L14" s="20">
        <f t="shared" si="3"/>
        <v>0.94599999999999995</v>
      </c>
    </row>
    <row r="15" spans="1:12" ht="17.25" customHeight="1" thickBot="1">
      <c r="A15" s="337"/>
      <c r="B15" s="94" t="s">
        <v>30</v>
      </c>
      <c r="C15" s="95">
        <v>45096</v>
      </c>
      <c r="D15" s="95">
        <v>36630.009000000005</v>
      </c>
      <c r="E15" s="96">
        <f>ROUND(D15/C15,3)</f>
        <v>0.81200000000000006</v>
      </c>
      <c r="F15" s="95">
        <v>36630.009000000005</v>
      </c>
      <c r="G15" s="204">
        <f>ROUND(F15/D15,3)</f>
        <v>1</v>
      </c>
      <c r="H15" s="98">
        <v>33</v>
      </c>
      <c r="I15" s="95">
        <v>33</v>
      </c>
      <c r="J15" s="33">
        <f>ROUND(I15/H15,3)</f>
        <v>1</v>
      </c>
      <c r="K15" s="31">
        <v>37344.975000000006</v>
      </c>
      <c r="L15" s="35">
        <f t="shared" si="3"/>
        <v>0.98099999999999998</v>
      </c>
    </row>
    <row r="16" spans="1:12" ht="17.25" customHeight="1" thickTop="1" thickBot="1">
      <c r="A16" s="337"/>
      <c r="B16" s="46" t="s">
        <v>31</v>
      </c>
      <c r="C16" s="37">
        <f>SUM(C12:C15)</f>
        <v>77786</v>
      </c>
      <c r="D16" s="37">
        <f>SUM(D12:D15)</f>
        <v>64057.506000000008</v>
      </c>
      <c r="E16" s="47">
        <f t="shared" si="0"/>
        <v>0.82399999999999995</v>
      </c>
      <c r="F16" s="37">
        <f>SUM(F12:F15)</f>
        <v>64068.380000000005</v>
      </c>
      <c r="G16" s="39">
        <f t="shared" si="1"/>
        <v>1</v>
      </c>
      <c r="H16" s="40" t="s">
        <v>21</v>
      </c>
      <c r="I16" s="41" t="s">
        <v>21</v>
      </c>
      <c r="J16" s="42" t="s">
        <v>21</v>
      </c>
      <c r="K16" s="37">
        <v>65458.49500000001</v>
      </c>
      <c r="L16" s="43">
        <f t="shared" si="3"/>
        <v>0.97899999999999998</v>
      </c>
    </row>
    <row r="17" spans="1:12" ht="17.25" customHeight="1" thickBot="1">
      <c r="A17" s="48"/>
      <c r="B17" s="49" t="s">
        <v>33</v>
      </c>
      <c r="C17" s="50">
        <f>SUM(C11,C16)</f>
        <v>275683</v>
      </c>
      <c r="D17" s="51">
        <f>SUM(D11,D16)</f>
        <v>255477.49600000004</v>
      </c>
      <c r="E17" s="52">
        <f t="shared" si="0"/>
        <v>0.92700000000000005</v>
      </c>
      <c r="F17" s="51">
        <f>SUM(F11,F16)</f>
        <v>254021.11000000002</v>
      </c>
      <c r="G17" s="53">
        <f t="shared" si="1"/>
        <v>0.99399999999999999</v>
      </c>
      <c r="H17" s="54" t="s">
        <v>21</v>
      </c>
      <c r="I17" s="55" t="s">
        <v>21</v>
      </c>
      <c r="J17" s="56" t="s">
        <v>21</v>
      </c>
      <c r="K17" s="51">
        <v>254616.21899999998</v>
      </c>
      <c r="L17" s="57">
        <f t="shared" si="3"/>
        <v>1.0029999999999999</v>
      </c>
    </row>
    <row r="19" spans="1:12">
      <c r="B19" s="138" t="s">
        <v>75</v>
      </c>
    </row>
    <row r="20" spans="1:12">
      <c r="B20" s="138" t="s">
        <v>74</v>
      </c>
      <c r="D20" s="351" t="s">
        <v>77</v>
      </c>
      <c r="E20" s="351"/>
      <c r="F20" s="351"/>
      <c r="G20" s="351"/>
      <c r="H20" s="351"/>
      <c r="I20" s="351"/>
      <c r="J20" s="351"/>
      <c r="K20" s="351"/>
      <c r="L20" s="351"/>
    </row>
    <row r="21" spans="1:12">
      <c r="B21" s="138"/>
      <c r="D21" s="351"/>
      <c r="E21" s="351"/>
      <c r="F21" s="351"/>
      <c r="G21" s="351"/>
      <c r="H21" s="351"/>
      <c r="I21" s="351"/>
      <c r="J21" s="351"/>
      <c r="K21" s="351"/>
      <c r="L21" s="351"/>
    </row>
    <row r="22" spans="1:12">
      <c r="B22" s="138"/>
      <c r="D22" s="351"/>
      <c r="E22" s="351"/>
      <c r="F22" s="351"/>
      <c r="G22" s="351"/>
      <c r="H22" s="351"/>
      <c r="I22" s="351"/>
      <c r="J22" s="351"/>
      <c r="K22" s="351"/>
      <c r="L22" s="351"/>
    </row>
    <row r="23" spans="1:12">
      <c r="B23" s="138" t="s">
        <v>72</v>
      </c>
      <c r="D23" s="351" t="s">
        <v>76</v>
      </c>
      <c r="E23" s="351"/>
      <c r="F23" s="351"/>
      <c r="G23" s="351"/>
      <c r="H23" s="351"/>
      <c r="I23" s="351"/>
      <c r="J23" s="351"/>
      <c r="K23" s="351"/>
      <c r="L23" s="351"/>
    </row>
    <row r="24" spans="1:12">
      <c r="B24" s="138"/>
      <c r="D24" s="351"/>
      <c r="E24" s="351"/>
      <c r="F24" s="351"/>
      <c r="G24" s="351"/>
      <c r="H24" s="351"/>
      <c r="I24" s="351"/>
      <c r="J24" s="351"/>
      <c r="K24" s="351"/>
      <c r="L24" s="351"/>
    </row>
    <row r="25" spans="1:12">
      <c r="D25" s="140"/>
      <c r="E25" s="140"/>
      <c r="F25" s="140"/>
      <c r="G25" s="140"/>
      <c r="H25" s="140"/>
      <c r="I25" s="140"/>
      <c r="J25" s="140"/>
      <c r="K25" s="140"/>
      <c r="L25" s="140"/>
    </row>
  </sheetData>
  <mergeCells count="4">
    <mergeCell ref="A3:A11"/>
    <mergeCell ref="A12:A16"/>
    <mergeCell ref="D20:L22"/>
    <mergeCell ref="D23:L24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Normal="100" workbookViewId="0">
      <selection activeCell="O11" sqref="O11"/>
    </sheetView>
  </sheetViews>
  <sheetFormatPr defaultColWidth="9" defaultRowHeight="14.4"/>
  <cols>
    <col min="1" max="1" width="3.5" style="143" customWidth="1"/>
    <col min="2" max="2" width="26.59765625" style="143" customWidth="1"/>
    <col min="3" max="7" width="10" style="143" customWidth="1"/>
    <col min="8" max="9" width="7.3984375" style="143" customWidth="1"/>
    <col min="10" max="10" width="9.3984375" style="143" customWidth="1"/>
    <col min="11" max="11" width="10" style="143" customWidth="1"/>
    <col min="12" max="12" width="9.3984375" style="143" customWidth="1"/>
    <col min="13" max="16384" width="9" style="143"/>
  </cols>
  <sheetData>
    <row r="1" spans="1:14" ht="23.25" customHeight="1" thickBot="1">
      <c r="B1" s="1" t="s">
        <v>79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4" customFormat="1" ht="35.25" customHeight="1" thickBot="1">
      <c r="A2" s="3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6" t="s">
        <v>108</v>
      </c>
      <c r="I2" s="5" t="s">
        <v>109</v>
      </c>
      <c r="J2" s="5" t="s">
        <v>110</v>
      </c>
      <c r="K2" s="7" t="s">
        <v>112</v>
      </c>
      <c r="L2" s="8" t="s">
        <v>12</v>
      </c>
    </row>
    <row r="3" spans="1:14" ht="17.25" customHeight="1">
      <c r="A3" s="352" t="s">
        <v>13</v>
      </c>
      <c r="B3" s="9" t="s">
        <v>14</v>
      </c>
      <c r="C3" s="205">
        <v>28938</v>
      </c>
      <c r="D3" s="144">
        <v>28419</v>
      </c>
      <c r="E3" s="145">
        <f t="shared" ref="E3:E17" si="0">ROUND(D3/C3,3)</f>
        <v>0.98199999999999998</v>
      </c>
      <c r="F3" s="144">
        <v>27933.189999999995</v>
      </c>
      <c r="G3" s="146">
        <f t="shared" ref="G3:G17" si="1">ROUND(F3/D3,3)</f>
        <v>0.98299999999999998</v>
      </c>
      <c r="H3" s="147">
        <v>33</v>
      </c>
      <c r="I3" s="144">
        <v>33</v>
      </c>
      <c r="J3" s="146">
        <f t="shared" ref="J3:J10" si="2">ROUND(I3/H3,3)</f>
        <v>1</v>
      </c>
      <c r="K3" s="144">
        <v>28548.44</v>
      </c>
      <c r="L3" s="148">
        <f t="shared" ref="L3:L17" si="3">ROUND(D3/K3,3)</f>
        <v>0.995</v>
      </c>
    </row>
    <row r="4" spans="1:14" ht="17.25" customHeight="1">
      <c r="A4" s="353"/>
      <c r="B4" s="16" t="s">
        <v>15</v>
      </c>
      <c r="C4" s="206">
        <v>18323</v>
      </c>
      <c r="D4" s="149">
        <v>17746.740000000002</v>
      </c>
      <c r="E4" s="145">
        <f t="shared" si="0"/>
        <v>0.96899999999999997</v>
      </c>
      <c r="F4" s="144">
        <v>17489.080000000002</v>
      </c>
      <c r="G4" s="150">
        <f t="shared" si="1"/>
        <v>0.98499999999999999</v>
      </c>
      <c r="H4" s="151">
        <v>33</v>
      </c>
      <c r="I4" s="149">
        <v>33</v>
      </c>
      <c r="J4" s="150">
        <f t="shared" si="2"/>
        <v>1</v>
      </c>
      <c r="K4" s="149">
        <v>17970.900000000001</v>
      </c>
      <c r="L4" s="152">
        <f t="shared" si="3"/>
        <v>0.98799999999999999</v>
      </c>
    </row>
    <row r="5" spans="1:14" ht="17.25" customHeight="1">
      <c r="A5" s="353"/>
      <c r="B5" s="16" t="s">
        <v>16</v>
      </c>
      <c r="C5" s="206">
        <v>13363</v>
      </c>
      <c r="D5" s="153">
        <v>13553.439999999997</v>
      </c>
      <c r="E5" s="145">
        <f t="shared" si="0"/>
        <v>1.014</v>
      </c>
      <c r="F5" s="149">
        <v>13315.88</v>
      </c>
      <c r="G5" s="150">
        <f t="shared" si="1"/>
        <v>0.98199999999999998</v>
      </c>
      <c r="H5" s="151">
        <v>33</v>
      </c>
      <c r="I5" s="149">
        <v>33</v>
      </c>
      <c r="J5" s="150">
        <f t="shared" si="2"/>
        <v>1</v>
      </c>
      <c r="K5" s="149">
        <v>13191.03</v>
      </c>
      <c r="L5" s="152">
        <f t="shared" si="3"/>
        <v>1.0269999999999999</v>
      </c>
    </row>
    <row r="6" spans="1:14" ht="17.25" customHeight="1">
      <c r="A6" s="353"/>
      <c r="B6" s="16" t="s">
        <v>81</v>
      </c>
      <c r="C6" s="207">
        <v>28734</v>
      </c>
      <c r="D6" s="149">
        <v>29345.119000000002</v>
      </c>
      <c r="E6" s="145">
        <f t="shared" si="0"/>
        <v>1.0209999999999999</v>
      </c>
      <c r="F6" s="149">
        <v>29146.404000000002</v>
      </c>
      <c r="G6" s="150">
        <f t="shared" si="1"/>
        <v>0.99299999999999999</v>
      </c>
      <c r="H6" s="151">
        <v>33</v>
      </c>
      <c r="I6" s="149">
        <v>33</v>
      </c>
      <c r="J6" s="150">
        <f t="shared" si="2"/>
        <v>1</v>
      </c>
      <c r="K6" s="149">
        <v>28811.71</v>
      </c>
      <c r="L6" s="152">
        <f t="shared" si="3"/>
        <v>1.0189999999999999</v>
      </c>
      <c r="N6"/>
    </row>
    <row r="7" spans="1:14" ht="17.25" customHeight="1">
      <c r="A7" s="353"/>
      <c r="B7" s="16" t="s">
        <v>18</v>
      </c>
      <c r="C7" s="208">
        <v>5285</v>
      </c>
      <c r="D7" s="149">
        <v>4973.6999999999989</v>
      </c>
      <c r="E7" s="145">
        <f t="shared" si="0"/>
        <v>0.94099999999999995</v>
      </c>
      <c r="F7" s="149">
        <v>4973.7</v>
      </c>
      <c r="G7" s="150">
        <f t="shared" si="1"/>
        <v>1</v>
      </c>
      <c r="H7" s="151">
        <v>6</v>
      </c>
      <c r="I7" s="149">
        <v>6</v>
      </c>
      <c r="J7" s="150">
        <f t="shared" si="2"/>
        <v>1</v>
      </c>
      <c r="K7" s="149">
        <v>4912.78</v>
      </c>
      <c r="L7" s="152">
        <f t="shared" si="3"/>
        <v>1.012</v>
      </c>
    </row>
    <row r="8" spans="1:14" ht="17.25" customHeight="1">
      <c r="A8" s="353"/>
      <c r="B8" s="22" t="s">
        <v>19</v>
      </c>
      <c r="C8" s="208">
        <v>99660</v>
      </c>
      <c r="D8" s="149">
        <v>95119.724999999962</v>
      </c>
      <c r="E8" s="145">
        <f t="shared" si="0"/>
        <v>0.95399999999999996</v>
      </c>
      <c r="F8" s="149">
        <v>91720.465000000011</v>
      </c>
      <c r="G8" s="150">
        <f t="shared" si="1"/>
        <v>0.96399999999999997</v>
      </c>
      <c r="H8" s="151">
        <v>31</v>
      </c>
      <c r="I8" s="149">
        <v>30</v>
      </c>
      <c r="J8" s="150">
        <f t="shared" si="2"/>
        <v>0.96799999999999997</v>
      </c>
      <c r="K8" s="149">
        <v>92172.17</v>
      </c>
      <c r="L8" s="152">
        <f t="shared" si="3"/>
        <v>1.032</v>
      </c>
    </row>
    <row r="9" spans="1:14" ht="17.25" customHeight="1">
      <c r="A9" s="353"/>
      <c r="B9" s="139" t="s">
        <v>73</v>
      </c>
      <c r="C9" s="209">
        <f>C8-C10</f>
        <v>99591</v>
      </c>
      <c r="D9" s="154">
        <f>D8-D10</f>
        <v>95088.854999999967</v>
      </c>
      <c r="E9" s="155">
        <f t="shared" si="0"/>
        <v>0.95499999999999996</v>
      </c>
      <c r="F9" s="156">
        <f>F8-F10</f>
        <v>91689.115000000005</v>
      </c>
      <c r="G9" s="157">
        <f t="shared" si="1"/>
        <v>0.96399999999999997</v>
      </c>
      <c r="H9" s="158">
        <v>29</v>
      </c>
      <c r="I9" s="158">
        <v>28</v>
      </c>
      <c r="J9" s="159">
        <f t="shared" si="2"/>
        <v>0.96599999999999997</v>
      </c>
      <c r="K9" s="156">
        <v>92138.81</v>
      </c>
      <c r="L9" s="160">
        <f t="shared" si="3"/>
        <v>1.032</v>
      </c>
    </row>
    <row r="10" spans="1:14" ht="17.25" customHeight="1" thickBot="1">
      <c r="A10" s="353"/>
      <c r="B10" s="30" t="s">
        <v>22</v>
      </c>
      <c r="C10" s="210">
        <v>69</v>
      </c>
      <c r="D10" s="161">
        <v>30.870000000000005</v>
      </c>
      <c r="E10" s="162">
        <f t="shared" si="0"/>
        <v>0.44700000000000001</v>
      </c>
      <c r="F10" s="161">
        <v>31.35</v>
      </c>
      <c r="G10" s="163">
        <f t="shared" si="1"/>
        <v>1.016</v>
      </c>
      <c r="H10" s="164">
        <v>7</v>
      </c>
      <c r="I10" s="161">
        <v>5</v>
      </c>
      <c r="J10" s="163">
        <f t="shared" si="2"/>
        <v>0.71399999999999997</v>
      </c>
      <c r="K10" s="161">
        <v>33.36</v>
      </c>
      <c r="L10" s="165">
        <f t="shared" si="3"/>
        <v>0.92500000000000004</v>
      </c>
    </row>
    <row r="11" spans="1:14" ht="17.25" customHeight="1" thickTop="1" thickBot="1">
      <c r="A11" s="354"/>
      <c r="B11" s="36" t="s">
        <v>23</v>
      </c>
      <c r="C11" s="211">
        <f>SUM(C3:C8)</f>
        <v>194303</v>
      </c>
      <c r="D11" s="166">
        <f>SUM(D3:D8)</f>
        <v>189157.72399999996</v>
      </c>
      <c r="E11" s="167">
        <f t="shared" si="0"/>
        <v>0.97399999999999998</v>
      </c>
      <c r="F11" s="166">
        <f>SUM(F3:F8)</f>
        <v>184578.71900000001</v>
      </c>
      <c r="G11" s="168">
        <f t="shared" si="1"/>
        <v>0.97599999999999998</v>
      </c>
      <c r="H11" s="169" t="s">
        <v>82</v>
      </c>
      <c r="I11" s="170" t="s">
        <v>82</v>
      </c>
      <c r="J11" s="171" t="s">
        <v>82</v>
      </c>
      <c r="K11" s="166">
        <v>185607.02999999997</v>
      </c>
      <c r="L11" s="172">
        <f t="shared" si="3"/>
        <v>1.0189999999999999</v>
      </c>
    </row>
    <row r="12" spans="1:14" ht="17.25" customHeight="1">
      <c r="A12" s="352" t="s">
        <v>26</v>
      </c>
      <c r="B12" s="9" t="s">
        <v>45</v>
      </c>
      <c r="C12" s="212">
        <v>18559</v>
      </c>
      <c r="D12" s="144">
        <v>15105.449999999999</v>
      </c>
      <c r="E12" s="145">
        <f t="shared" si="0"/>
        <v>0.81399999999999995</v>
      </c>
      <c r="F12" s="144">
        <v>15126.51</v>
      </c>
      <c r="G12" s="146">
        <f t="shared" si="1"/>
        <v>1.0009999999999999</v>
      </c>
      <c r="H12" s="147">
        <v>33</v>
      </c>
      <c r="I12" s="144">
        <v>33</v>
      </c>
      <c r="J12" s="146">
        <f>ROUND(I12/H12,3)</f>
        <v>1</v>
      </c>
      <c r="K12" s="144">
        <v>15534.87</v>
      </c>
      <c r="L12" s="148">
        <f t="shared" si="3"/>
        <v>0.97199999999999998</v>
      </c>
    </row>
    <row r="13" spans="1:14" ht="17.25" customHeight="1">
      <c r="A13" s="353"/>
      <c r="B13" s="16" t="s">
        <v>28</v>
      </c>
      <c r="C13" s="213">
        <v>12992</v>
      </c>
      <c r="D13" s="149">
        <v>11576.560000000003</v>
      </c>
      <c r="E13" s="173">
        <f t="shared" si="0"/>
        <v>0.89100000000000001</v>
      </c>
      <c r="F13" s="149">
        <v>11607.890000000001</v>
      </c>
      <c r="G13" s="150">
        <f t="shared" si="1"/>
        <v>1.0029999999999999</v>
      </c>
      <c r="H13" s="151">
        <v>33</v>
      </c>
      <c r="I13" s="149">
        <v>33</v>
      </c>
      <c r="J13" s="150">
        <f>ROUND(I13/H13,3)</f>
        <v>1</v>
      </c>
      <c r="K13" s="149">
        <v>11680.13</v>
      </c>
      <c r="L13" s="152">
        <f t="shared" si="3"/>
        <v>0.99099999999999999</v>
      </c>
    </row>
    <row r="14" spans="1:14" ht="17.25" customHeight="1">
      <c r="A14" s="353"/>
      <c r="B14" s="16" t="s">
        <v>29</v>
      </c>
      <c r="C14" s="208">
        <v>1497</v>
      </c>
      <c r="D14" s="149">
        <v>1431.5099999999991</v>
      </c>
      <c r="E14" s="173">
        <f>ROUND(D14/C14,3)</f>
        <v>0.95599999999999996</v>
      </c>
      <c r="F14" s="149">
        <v>1431.5099999999991</v>
      </c>
      <c r="G14" s="150">
        <f t="shared" si="1"/>
        <v>1</v>
      </c>
      <c r="H14" s="151">
        <v>32</v>
      </c>
      <c r="I14" s="149">
        <v>32</v>
      </c>
      <c r="J14" s="150">
        <f>ROUND(I14/H14,3)</f>
        <v>1</v>
      </c>
      <c r="K14" s="149">
        <v>1550.98</v>
      </c>
      <c r="L14" s="152">
        <f t="shared" si="3"/>
        <v>0.92300000000000004</v>
      </c>
    </row>
    <row r="15" spans="1:14" ht="17.25" customHeight="1" thickBot="1">
      <c r="A15" s="353"/>
      <c r="B15" s="94" t="s">
        <v>30</v>
      </c>
      <c r="C15" s="210">
        <v>45648</v>
      </c>
      <c r="D15" s="174">
        <v>37344.975000000006</v>
      </c>
      <c r="E15" s="175">
        <f>ROUND(D15/C15,3)</f>
        <v>0.81799999999999995</v>
      </c>
      <c r="F15" s="174">
        <v>37344.975000000006</v>
      </c>
      <c r="G15" s="176">
        <f t="shared" si="1"/>
        <v>1</v>
      </c>
      <c r="H15" s="177">
        <v>33</v>
      </c>
      <c r="I15" s="174">
        <v>33</v>
      </c>
      <c r="J15" s="176">
        <f>ROUND(I15/H15,3)</f>
        <v>1</v>
      </c>
      <c r="K15" s="174">
        <v>37201.449999999997</v>
      </c>
      <c r="L15" s="178">
        <f t="shared" si="3"/>
        <v>1.004</v>
      </c>
    </row>
    <row r="16" spans="1:14" ht="17.25" customHeight="1" thickTop="1" thickBot="1">
      <c r="A16" s="353"/>
      <c r="B16" s="46" t="s">
        <v>31</v>
      </c>
      <c r="C16" s="166">
        <f>SUM(C12:C15)</f>
        <v>78696</v>
      </c>
      <c r="D16" s="166">
        <f>SUM(D12:D15)</f>
        <v>65458.49500000001</v>
      </c>
      <c r="E16" s="179">
        <f t="shared" si="0"/>
        <v>0.83199999999999996</v>
      </c>
      <c r="F16" s="166">
        <f>SUM(F12:F15)</f>
        <v>65510.885000000009</v>
      </c>
      <c r="G16" s="168">
        <f t="shared" si="1"/>
        <v>1.0009999999999999</v>
      </c>
      <c r="H16" s="169" t="s">
        <v>82</v>
      </c>
      <c r="I16" s="170" t="s">
        <v>82</v>
      </c>
      <c r="J16" s="171" t="s">
        <v>82</v>
      </c>
      <c r="K16" s="166">
        <v>65967.429999999993</v>
      </c>
      <c r="L16" s="172">
        <f t="shared" si="3"/>
        <v>0.99199999999999999</v>
      </c>
    </row>
    <row r="17" spans="1:12" ht="17.25" customHeight="1" thickBot="1">
      <c r="A17" s="180"/>
      <c r="B17" s="49" t="s">
        <v>33</v>
      </c>
      <c r="C17" s="181">
        <f>SUM(C11,C16)</f>
        <v>272999</v>
      </c>
      <c r="D17" s="182">
        <f>SUM(D11,D16)</f>
        <v>254616.21899999998</v>
      </c>
      <c r="E17" s="183">
        <f t="shared" si="0"/>
        <v>0.93300000000000005</v>
      </c>
      <c r="F17" s="182">
        <f>SUM(F11,F16)</f>
        <v>250089.60400000002</v>
      </c>
      <c r="G17" s="184">
        <f t="shared" si="1"/>
        <v>0.98199999999999998</v>
      </c>
      <c r="H17" s="185" t="s">
        <v>82</v>
      </c>
      <c r="I17" s="186" t="s">
        <v>82</v>
      </c>
      <c r="J17" s="187" t="s">
        <v>82</v>
      </c>
      <c r="K17" s="182">
        <v>251574.45999999996</v>
      </c>
      <c r="L17" s="188">
        <f t="shared" si="3"/>
        <v>1.012</v>
      </c>
    </row>
    <row r="19" spans="1:12">
      <c r="B19" s="189" t="s">
        <v>75</v>
      </c>
    </row>
    <row r="20" spans="1:12">
      <c r="B20" s="189" t="s">
        <v>74</v>
      </c>
      <c r="D20" s="355" t="s">
        <v>77</v>
      </c>
      <c r="E20" s="355"/>
      <c r="F20" s="355"/>
      <c r="G20" s="355"/>
      <c r="H20" s="355"/>
      <c r="I20" s="355"/>
      <c r="J20" s="355"/>
      <c r="K20" s="355"/>
      <c r="L20" s="355"/>
    </row>
    <row r="21" spans="1:12">
      <c r="B21" s="189"/>
      <c r="D21" s="355"/>
      <c r="E21" s="355"/>
      <c r="F21" s="355"/>
      <c r="G21" s="355"/>
      <c r="H21" s="355"/>
      <c r="I21" s="355"/>
      <c r="J21" s="355"/>
      <c r="K21" s="355"/>
      <c r="L21" s="355"/>
    </row>
    <row r="22" spans="1:12">
      <c r="B22" s="189"/>
      <c r="D22" s="355"/>
      <c r="E22" s="355"/>
      <c r="F22" s="355"/>
      <c r="G22" s="355"/>
      <c r="H22" s="355"/>
      <c r="I22" s="355"/>
      <c r="J22" s="355"/>
      <c r="K22" s="355"/>
      <c r="L22" s="355"/>
    </row>
    <row r="23" spans="1:12">
      <c r="B23" s="189" t="s">
        <v>83</v>
      </c>
      <c r="D23" s="355" t="s">
        <v>76</v>
      </c>
      <c r="E23" s="355"/>
      <c r="F23" s="355"/>
      <c r="G23" s="355"/>
      <c r="H23" s="355"/>
      <c r="I23" s="355"/>
      <c r="J23" s="355"/>
      <c r="K23" s="355"/>
      <c r="L23" s="355"/>
    </row>
    <row r="24" spans="1:12">
      <c r="B24" s="189"/>
      <c r="D24" s="355"/>
      <c r="E24" s="355"/>
      <c r="F24" s="355"/>
      <c r="G24" s="355"/>
      <c r="H24" s="355"/>
      <c r="I24" s="355"/>
      <c r="J24" s="355"/>
      <c r="K24" s="355"/>
      <c r="L24" s="355"/>
    </row>
    <row r="25" spans="1:12">
      <c r="D25" s="190"/>
      <c r="E25" s="190"/>
      <c r="F25" s="190"/>
      <c r="G25" s="190"/>
      <c r="H25" s="190"/>
      <c r="I25" s="190"/>
      <c r="J25" s="190"/>
      <c r="K25" s="190"/>
      <c r="L25" s="190"/>
    </row>
    <row r="30" spans="1:12">
      <c r="C30"/>
    </row>
  </sheetData>
  <mergeCells count="4">
    <mergeCell ref="A3:A11"/>
    <mergeCell ref="A12:A16"/>
    <mergeCell ref="D20:L22"/>
    <mergeCell ref="D23:L24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H10" sqref="H10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9" width="7.3984375" customWidth="1"/>
    <col min="10" max="10" width="9.3984375" customWidth="1"/>
    <col min="11" max="11" width="10" customWidth="1"/>
    <col min="12" max="12" width="9.3984375" customWidth="1"/>
  </cols>
  <sheetData>
    <row r="1" spans="1:12" ht="23.25" customHeight="1" thickBot="1">
      <c r="B1" s="1" t="s">
        <v>46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2" ht="35.25" customHeight="1" thickBot="1">
      <c r="A2" s="3"/>
      <c r="B2" s="4" t="s">
        <v>2</v>
      </c>
      <c r="C2" s="5" t="s">
        <v>3</v>
      </c>
      <c r="D2" s="5" t="s">
        <v>4</v>
      </c>
      <c r="E2" s="5" t="s">
        <v>5</v>
      </c>
      <c r="F2" s="5" t="s">
        <v>49</v>
      </c>
      <c r="G2" s="5" t="s">
        <v>48</v>
      </c>
      <c r="H2" s="6" t="s">
        <v>51</v>
      </c>
      <c r="I2" s="5" t="s">
        <v>52</v>
      </c>
      <c r="J2" s="5" t="s">
        <v>50</v>
      </c>
      <c r="K2" s="7" t="s">
        <v>47</v>
      </c>
      <c r="L2" s="8" t="s">
        <v>12</v>
      </c>
    </row>
    <row r="3" spans="1:12" ht="17.25" customHeight="1">
      <c r="A3" s="336" t="s">
        <v>13</v>
      </c>
      <c r="B3" s="9" t="s">
        <v>14</v>
      </c>
      <c r="C3" s="10">
        <v>28347</v>
      </c>
      <c r="D3" s="11">
        <v>28548.44</v>
      </c>
      <c r="E3" s="12">
        <f t="shared" ref="E3:E17" si="0">ROUND(D3/C3,3)</f>
        <v>1.0069999999999999</v>
      </c>
      <c r="F3" s="11">
        <v>28087.61</v>
      </c>
      <c r="G3" s="13">
        <f t="shared" ref="G3:G17" si="1">ROUND(F3/D3,3)</f>
        <v>0.98399999999999999</v>
      </c>
      <c r="H3" s="14">
        <v>33</v>
      </c>
      <c r="I3" s="11">
        <v>33</v>
      </c>
      <c r="J3" s="13">
        <f t="shared" ref="J3:J9" si="2">ROUND(I3/H3,3)</f>
        <v>1</v>
      </c>
      <c r="K3" s="11">
        <v>28293.58</v>
      </c>
      <c r="L3" s="15">
        <f t="shared" ref="L3:L17" si="3">ROUND(D3/K3,3)</f>
        <v>1.0089999999999999</v>
      </c>
    </row>
    <row r="4" spans="1:12" ht="17.25" customHeight="1">
      <c r="A4" s="337"/>
      <c r="B4" s="16" t="s">
        <v>15</v>
      </c>
      <c r="C4" s="67">
        <v>17905</v>
      </c>
      <c r="D4" s="17">
        <v>17970.900000000001</v>
      </c>
      <c r="E4" s="12">
        <f t="shared" si="0"/>
        <v>1.004</v>
      </c>
      <c r="F4" s="11">
        <v>17735.990000000002</v>
      </c>
      <c r="G4" s="18">
        <f t="shared" si="1"/>
        <v>0.98699999999999999</v>
      </c>
      <c r="H4" s="19">
        <v>33</v>
      </c>
      <c r="I4" s="17">
        <v>33</v>
      </c>
      <c r="J4" s="18">
        <f t="shared" si="2"/>
        <v>1</v>
      </c>
      <c r="K4" s="17">
        <v>18166.14</v>
      </c>
      <c r="L4" s="20">
        <f t="shared" si="3"/>
        <v>0.98899999999999999</v>
      </c>
    </row>
    <row r="5" spans="1:12" ht="17.25" customHeight="1">
      <c r="A5" s="337"/>
      <c r="B5" s="16" t="s">
        <v>16</v>
      </c>
      <c r="C5" s="67">
        <v>12086</v>
      </c>
      <c r="D5" s="21">
        <v>13191.03</v>
      </c>
      <c r="E5" s="12">
        <f t="shared" si="0"/>
        <v>1.091</v>
      </c>
      <c r="F5" s="17">
        <v>12949.62</v>
      </c>
      <c r="G5" s="18">
        <f>ROUND(F5/D5,3)</f>
        <v>0.98199999999999998</v>
      </c>
      <c r="H5" s="19">
        <v>33</v>
      </c>
      <c r="I5" s="17">
        <v>33</v>
      </c>
      <c r="J5" s="18">
        <f t="shared" si="2"/>
        <v>1</v>
      </c>
      <c r="K5" s="17">
        <v>12920.94</v>
      </c>
      <c r="L5" s="20">
        <f t="shared" si="3"/>
        <v>1.0209999999999999</v>
      </c>
    </row>
    <row r="6" spans="1:12" ht="17.25" customHeight="1">
      <c r="A6" s="337"/>
      <c r="B6" s="16" t="s">
        <v>17</v>
      </c>
      <c r="C6" s="17">
        <v>30859</v>
      </c>
      <c r="D6" s="17">
        <v>28811.71</v>
      </c>
      <c r="E6" s="12">
        <f t="shared" si="0"/>
        <v>0.93400000000000005</v>
      </c>
      <c r="F6" s="17">
        <v>28752.06</v>
      </c>
      <c r="G6" s="18">
        <f t="shared" si="1"/>
        <v>0.998</v>
      </c>
      <c r="H6" s="19">
        <v>33</v>
      </c>
      <c r="I6" s="17">
        <v>33</v>
      </c>
      <c r="J6" s="18">
        <f t="shared" si="2"/>
        <v>1</v>
      </c>
      <c r="K6" s="17">
        <v>28013.24</v>
      </c>
      <c r="L6" s="20">
        <f t="shared" si="3"/>
        <v>1.0289999999999999</v>
      </c>
    </row>
    <row r="7" spans="1:12" ht="17.25" customHeight="1">
      <c r="A7" s="337"/>
      <c r="B7" s="16" t="s">
        <v>18</v>
      </c>
      <c r="C7" s="68">
        <v>4529</v>
      </c>
      <c r="D7" s="17">
        <v>4912.78</v>
      </c>
      <c r="E7" s="12">
        <f t="shared" si="0"/>
        <v>1.085</v>
      </c>
      <c r="F7" s="17">
        <v>4912.78</v>
      </c>
      <c r="G7" s="18">
        <f t="shared" si="1"/>
        <v>1</v>
      </c>
      <c r="H7" s="19">
        <v>7</v>
      </c>
      <c r="I7" s="17">
        <v>6</v>
      </c>
      <c r="J7" s="18">
        <f t="shared" si="2"/>
        <v>0.85699999999999998</v>
      </c>
      <c r="K7" s="17">
        <v>5306.28</v>
      </c>
      <c r="L7" s="20">
        <f t="shared" si="3"/>
        <v>0.92600000000000005</v>
      </c>
    </row>
    <row r="8" spans="1:12" ht="17.25" customHeight="1">
      <c r="A8" s="337"/>
      <c r="B8" s="22" t="s">
        <v>19</v>
      </c>
      <c r="C8" s="17">
        <v>100537</v>
      </c>
      <c r="D8" s="17">
        <v>92172.17</v>
      </c>
      <c r="E8" s="12">
        <f t="shared" si="0"/>
        <v>0.91700000000000004</v>
      </c>
      <c r="F8" s="17">
        <v>88817.91</v>
      </c>
      <c r="G8" s="18">
        <f t="shared" si="1"/>
        <v>0.96399999999999997</v>
      </c>
      <c r="H8" s="19">
        <v>30</v>
      </c>
      <c r="I8" s="17">
        <v>30</v>
      </c>
      <c r="J8" s="18">
        <f t="shared" si="2"/>
        <v>1</v>
      </c>
      <c r="K8" s="17">
        <v>90459.53</v>
      </c>
      <c r="L8" s="20">
        <f t="shared" si="3"/>
        <v>1.0189999999999999</v>
      </c>
    </row>
    <row r="9" spans="1:12" ht="17.25" customHeight="1">
      <c r="A9" s="337"/>
      <c r="B9" s="139" t="s">
        <v>73</v>
      </c>
      <c r="C9" s="24">
        <f>C8-C10</f>
        <v>100481</v>
      </c>
      <c r="D9" s="24">
        <f>D8-D10</f>
        <v>92138.81</v>
      </c>
      <c r="E9" s="25">
        <f t="shared" si="0"/>
        <v>0.91700000000000004</v>
      </c>
      <c r="F9" s="26">
        <f>F8-F10</f>
        <v>88784.84</v>
      </c>
      <c r="G9" s="27">
        <f t="shared" si="1"/>
        <v>0.96399999999999997</v>
      </c>
      <c r="H9" s="141">
        <v>29</v>
      </c>
      <c r="I9" s="141">
        <v>28</v>
      </c>
      <c r="J9" s="142">
        <f t="shared" si="2"/>
        <v>0.96599999999999997</v>
      </c>
      <c r="K9" s="26">
        <f>K8-K10</f>
        <v>90407.53</v>
      </c>
      <c r="L9" s="29">
        <f t="shared" si="3"/>
        <v>1.0189999999999999</v>
      </c>
    </row>
    <row r="10" spans="1:12" ht="17.25" customHeight="1" thickBot="1">
      <c r="A10" s="337"/>
      <c r="B10" s="30" t="s">
        <v>22</v>
      </c>
      <c r="C10" s="31">
        <v>56</v>
      </c>
      <c r="D10" s="31">
        <v>33.36</v>
      </c>
      <c r="E10" s="32">
        <f t="shared" si="0"/>
        <v>0.59599999999999997</v>
      </c>
      <c r="F10" s="31">
        <v>33.07</v>
      </c>
      <c r="G10" s="33">
        <f t="shared" si="1"/>
        <v>0.99099999999999999</v>
      </c>
      <c r="H10" s="34">
        <v>6</v>
      </c>
      <c r="I10" s="31">
        <v>6</v>
      </c>
      <c r="J10" s="33">
        <f>ROUND(I10/H10,3)</f>
        <v>1</v>
      </c>
      <c r="K10" s="31">
        <v>52</v>
      </c>
      <c r="L10" s="35">
        <f t="shared" si="3"/>
        <v>0.64200000000000002</v>
      </c>
    </row>
    <row r="11" spans="1:12" ht="17.25" customHeight="1" thickTop="1" thickBot="1">
      <c r="A11" s="338"/>
      <c r="B11" s="36" t="s">
        <v>23</v>
      </c>
      <c r="C11" s="37">
        <f>SUM(C3:C8)</f>
        <v>194263</v>
      </c>
      <c r="D11" s="37">
        <f>SUM(D3:D8)</f>
        <v>185607.02999999997</v>
      </c>
      <c r="E11" s="38">
        <f>ROUND(D11/C11,3)</f>
        <v>0.95499999999999996</v>
      </c>
      <c r="F11" s="37">
        <f>SUM(F3:F8)</f>
        <v>181255.97000000003</v>
      </c>
      <c r="G11" s="39">
        <f t="shared" si="1"/>
        <v>0.97699999999999998</v>
      </c>
      <c r="H11" s="40" t="s">
        <v>25</v>
      </c>
      <c r="I11" s="41" t="s">
        <v>25</v>
      </c>
      <c r="J11" s="42" t="s">
        <v>25</v>
      </c>
      <c r="K11" s="37">
        <f>SUM(K3:K8)</f>
        <v>183159.71000000002</v>
      </c>
      <c r="L11" s="43">
        <f t="shared" si="3"/>
        <v>1.0129999999999999</v>
      </c>
    </row>
    <row r="12" spans="1:12" ht="17.25" customHeight="1">
      <c r="A12" s="336" t="s">
        <v>26</v>
      </c>
      <c r="B12" s="9" t="s">
        <v>45</v>
      </c>
      <c r="C12" s="65">
        <v>21581</v>
      </c>
      <c r="D12" s="11">
        <v>15534.87</v>
      </c>
      <c r="E12" s="12">
        <f t="shared" si="0"/>
        <v>0.72</v>
      </c>
      <c r="F12" s="11">
        <v>15521.76</v>
      </c>
      <c r="G12" s="13">
        <f t="shared" si="1"/>
        <v>0.999</v>
      </c>
      <c r="H12" s="14">
        <v>33</v>
      </c>
      <c r="I12" s="11">
        <v>33</v>
      </c>
      <c r="J12" s="13">
        <f>ROUND(I12/H12,3)</f>
        <v>1</v>
      </c>
      <c r="K12" s="11">
        <v>16090.26</v>
      </c>
      <c r="L12" s="15">
        <f t="shared" si="3"/>
        <v>0.96499999999999997</v>
      </c>
    </row>
    <row r="13" spans="1:12" ht="17.25" customHeight="1">
      <c r="A13" s="337"/>
      <c r="B13" s="16" t="s">
        <v>28</v>
      </c>
      <c r="C13" s="66">
        <v>13735</v>
      </c>
      <c r="D13" s="17">
        <v>11680.13</v>
      </c>
      <c r="E13" s="44">
        <f t="shared" si="0"/>
        <v>0.85</v>
      </c>
      <c r="F13" s="17">
        <v>11678.96</v>
      </c>
      <c r="G13" s="18">
        <f t="shared" si="1"/>
        <v>1</v>
      </c>
      <c r="H13" s="19">
        <v>33</v>
      </c>
      <c r="I13" s="17">
        <v>33</v>
      </c>
      <c r="J13" s="18">
        <f>ROUND(I13/H13,3)</f>
        <v>1</v>
      </c>
      <c r="K13" s="17">
        <v>11555.76</v>
      </c>
      <c r="L13" s="20">
        <f t="shared" si="3"/>
        <v>1.0109999999999999</v>
      </c>
    </row>
    <row r="14" spans="1:12" ht="17.25" customHeight="1">
      <c r="A14" s="337"/>
      <c r="B14" s="16" t="s">
        <v>29</v>
      </c>
      <c r="C14" s="17">
        <v>1881</v>
      </c>
      <c r="D14" s="17">
        <v>1550.98</v>
      </c>
      <c r="E14" s="44">
        <f t="shared" si="0"/>
        <v>0.82499999999999996</v>
      </c>
      <c r="F14" s="17">
        <v>1550.98</v>
      </c>
      <c r="G14" s="18">
        <f t="shared" si="1"/>
        <v>1</v>
      </c>
      <c r="H14" s="19">
        <v>33</v>
      </c>
      <c r="I14" s="17">
        <v>32</v>
      </c>
      <c r="J14" s="18">
        <f>ROUND(I14/H14,3)</f>
        <v>0.97</v>
      </c>
      <c r="K14" s="17">
        <v>1513.08</v>
      </c>
      <c r="L14" s="20">
        <f t="shared" si="3"/>
        <v>1.0249999999999999</v>
      </c>
    </row>
    <row r="15" spans="1:12" ht="17.25" customHeight="1" thickBot="1">
      <c r="A15" s="337"/>
      <c r="B15" s="45" t="s">
        <v>30</v>
      </c>
      <c r="C15" s="31">
        <v>53647</v>
      </c>
      <c r="D15" s="31">
        <v>37201.449999999997</v>
      </c>
      <c r="E15" s="32">
        <f t="shared" si="0"/>
        <v>0.69299999999999995</v>
      </c>
      <c r="F15" s="31">
        <v>37201.449999999997</v>
      </c>
      <c r="G15" s="33">
        <f t="shared" si="1"/>
        <v>1</v>
      </c>
      <c r="H15" s="34">
        <v>33</v>
      </c>
      <c r="I15" s="31">
        <v>33</v>
      </c>
      <c r="J15" s="33">
        <f>ROUND(I15/H15,3)</f>
        <v>1</v>
      </c>
      <c r="K15" s="31">
        <v>37201.980000000003</v>
      </c>
      <c r="L15" s="35">
        <f t="shared" si="3"/>
        <v>1</v>
      </c>
    </row>
    <row r="16" spans="1:12" ht="17.25" customHeight="1" thickTop="1" thickBot="1">
      <c r="A16" s="337"/>
      <c r="B16" s="46" t="s">
        <v>31</v>
      </c>
      <c r="C16" s="37">
        <f>SUM(C12:C15)</f>
        <v>90844</v>
      </c>
      <c r="D16" s="37">
        <f>SUM(D12:D15)</f>
        <v>65967.429999999993</v>
      </c>
      <c r="E16" s="47">
        <f t="shared" si="0"/>
        <v>0.72599999999999998</v>
      </c>
      <c r="F16" s="37">
        <f>SUM(F12:F15)</f>
        <v>65953.149999999994</v>
      </c>
      <c r="G16" s="39">
        <f t="shared" si="1"/>
        <v>1</v>
      </c>
      <c r="H16" s="40" t="s">
        <v>32</v>
      </c>
      <c r="I16" s="41" t="s">
        <v>32</v>
      </c>
      <c r="J16" s="42" t="s">
        <v>32</v>
      </c>
      <c r="K16" s="37">
        <f>SUM(K12:K15)</f>
        <v>66361.08</v>
      </c>
      <c r="L16" s="43">
        <f t="shared" si="3"/>
        <v>0.99399999999999999</v>
      </c>
    </row>
    <row r="17" spans="1:12" ht="17.25" customHeight="1" thickBot="1">
      <c r="A17" s="48"/>
      <c r="B17" s="49" t="s">
        <v>33</v>
      </c>
      <c r="C17" s="50">
        <f>SUM(C11,C16)</f>
        <v>285107</v>
      </c>
      <c r="D17" s="51">
        <f>SUM(D11,D16)</f>
        <v>251574.45999999996</v>
      </c>
      <c r="E17" s="52">
        <f t="shared" si="0"/>
        <v>0.88200000000000001</v>
      </c>
      <c r="F17" s="51">
        <f>SUM(F11,F16)</f>
        <v>247209.12000000002</v>
      </c>
      <c r="G17" s="53">
        <f t="shared" si="1"/>
        <v>0.98299999999999998</v>
      </c>
      <c r="H17" s="54" t="s">
        <v>21</v>
      </c>
      <c r="I17" s="55" t="s">
        <v>21</v>
      </c>
      <c r="J17" s="56" t="s">
        <v>21</v>
      </c>
      <c r="K17" s="51">
        <f>K11+K16</f>
        <v>249520.79000000004</v>
      </c>
      <c r="L17" s="57">
        <f t="shared" si="3"/>
        <v>1.008</v>
      </c>
    </row>
    <row r="19" spans="1:12">
      <c r="B19" s="138" t="s">
        <v>75</v>
      </c>
    </row>
    <row r="20" spans="1:12">
      <c r="B20" s="138" t="s">
        <v>74</v>
      </c>
      <c r="D20" s="351" t="s">
        <v>77</v>
      </c>
      <c r="E20" s="351"/>
      <c r="F20" s="351"/>
      <c r="G20" s="351"/>
      <c r="H20" s="351"/>
      <c r="I20" s="351"/>
      <c r="J20" s="351"/>
      <c r="K20" s="351"/>
      <c r="L20" s="351"/>
    </row>
    <row r="21" spans="1:12">
      <c r="B21" s="138"/>
      <c r="D21" s="351"/>
      <c r="E21" s="351"/>
      <c r="F21" s="351"/>
      <c r="G21" s="351"/>
      <c r="H21" s="351"/>
      <c r="I21" s="351"/>
      <c r="J21" s="351"/>
      <c r="K21" s="351"/>
      <c r="L21" s="351"/>
    </row>
    <row r="22" spans="1:12">
      <c r="B22" s="138"/>
      <c r="D22" s="351"/>
      <c r="E22" s="351"/>
      <c r="F22" s="351"/>
      <c r="G22" s="351"/>
      <c r="H22" s="351"/>
      <c r="I22" s="351"/>
      <c r="J22" s="351"/>
      <c r="K22" s="351"/>
      <c r="L22" s="351"/>
    </row>
    <row r="23" spans="1:12">
      <c r="B23" s="138" t="s">
        <v>72</v>
      </c>
      <c r="D23" s="351" t="s">
        <v>76</v>
      </c>
      <c r="E23" s="351"/>
      <c r="F23" s="351"/>
      <c r="G23" s="351"/>
      <c r="H23" s="351"/>
      <c r="I23" s="351"/>
      <c r="J23" s="351"/>
      <c r="K23" s="351"/>
      <c r="L23" s="351"/>
    </row>
    <row r="24" spans="1:12">
      <c r="B24" s="138"/>
      <c r="D24" s="351"/>
      <c r="E24" s="351"/>
      <c r="F24" s="351"/>
      <c r="G24" s="351"/>
      <c r="H24" s="351"/>
      <c r="I24" s="351"/>
      <c r="J24" s="351"/>
      <c r="K24" s="351"/>
      <c r="L24" s="351"/>
    </row>
    <row r="25" spans="1:12">
      <c r="D25" s="140"/>
      <c r="E25" s="140"/>
      <c r="F25" s="140"/>
      <c r="G25" s="140"/>
      <c r="H25" s="140"/>
      <c r="I25" s="140"/>
      <c r="J25" s="140"/>
      <c r="K25" s="140"/>
      <c r="L25" s="140"/>
    </row>
  </sheetData>
  <mergeCells count="4">
    <mergeCell ref="A3:A11"/>
    <mergeCell ref="A12:A16"/>
    <mergeCell ref="D23:L24"/>
    <mergeCell ref="D20:L22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zoomScaleSheetLayoutView="100" workbookViewId="0">
      <selection activeCell="B19" sqref="B19:L22"/>
    </sheetView>
  </sheetViews>
  <sheetFormatPr defaultColWidth="9" defaultRowHeight="13.2"/>
  <cols>
    <col min="1" max="1" width="9" style="69"/>
    <col min="2" max="2" width="26.59765625" style="69" customWidth="1"/>
    <col min="3" max="4" width="10.5" style="69" bestFit="1" customWidth="1"/>
    <col min="5" max="5" width="11.09765625" style="69" bestFit="1" customWidth="1"/>
    <col min="6" max="6" width="10.5" style="69" bestFit="1" customWidth="1"/>
    <col min="7" max="10" width="9.09765625" style="69" bestFit="1" customWidth="1"/>
    <col min="11" max="11" width="10.5" style="69" bestFit="1" customWidth="1"/>
    <col min="12" max="12" width="9.09765625" style="69" bestFit="1" customWidth="1"/>
    <col min="13" max="16384" width="9" style="69"/>
  </cols>
  <sheetData>
    <row r="1" spans="1:12" ht="16.8" thickBo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2" ht="33" thickBot="1">
      <c r="A2" s="70"/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7" t="s">
        <v>11</v>
      </c>
      <c r="L2" s="8" t="s">
        <v>12</v>
      </c>
    </row>
    <row r="3" spans="1:12">
      <c r="A3" s="356" t="s">
        <v>13</v>
      </c>
      <c r="B3" s="9" t="s">
        <v>14</v>
      </c>
      <c r="C3" s="10">
        <v>28585</v>
      </c>
      <c r="D3" s="11">
        <v>28293.58</v>
      </c>
      <c r="E3" s="12">
        <f t="shared" ref="E3:E17" si="0">ROUND(D3/C3,3)</f>
        <v>0.99</v>
      </c>
      <c r="F3" s="11">
        <v>27891.57</v>
      </c>
      <c r="G3" s="71">
        <f t="shared" ref="G3:G17" si="1">ROUND(F3/D3,3)</f>
        <v>0.98599999999999999</v>
      </c>
      <c r="H3" s="14">
        <v>33</v>
      </c>
      <c r="I3" s="11">
        <v>33</v>
      </c>
      <c r="J3" s="71">
        <f t="shared" ref="J3:J8" si="2">ROUND(I3/H3,3)</f>
        <v>1</v>
      </c>
      <c r="K3" s="11">
        <v>27907</v>
      </c>
      <c r="L3" s="72">
        <f t="shared" ref="L3:L17" si="3">ROUND(D3/K3,3)</f>
        <v>1.014</v>
      </c>
    </row>
    <row r="4" spans="1:12">
      <c r="A4" s="357"/>
      <c r="B4" s="16" t="s">
        <v>15</v>
      </c>
      <c r="C4" s="73">
        <v>17959</v>
      </c>
      <c r="D4" s="17">
        <v>18166.14</v>
      </c>
      <c r="E4" s="12">
        <f t="shared" si="0"/>
        <v>1.012</v>
      </c>
      <c r="F4" s="11">
        <v>17993.88</v>
      </c>
      <c r="G4" s="74">
        <f t="shared" si="1"/>
        <v>0.99099999999999999</v>
      </c>
      <c r="H4" s="19">
        <v>33</v>
      </c>
      <c r="I4" s="17">
        <v>33</v>
      </c>
      <c r="J4" s="74">
        <f t="shared" si="2"/>
        <v>1</v>
      </c>
      <c r="K4" s="17">
        <v>17941</v>
      </c>
      <c r="L4" s="75">
        <f t="shared" si="3"/>
        <v>1.0129999999999999</v>
      </c>
    </row>
    <row r="5" spans="1:12">
      <c r="A5" s="357"/>
      <c r="B5" s="16" t="s">
        <v>16</v>
      </c>
      <c r="C5" s="73">
        <v>12286</v>
      </c>
      <c r="D5" s="21">
        <v>12920.94</v>
      </c>
      <c r="E5" s="12">
        <f t="shared" si="0"/>
        <v>1.052</v>
      </c>
      <c r="F5" s="17">
        <v>12479.24</v>
      </c>
      <c r="G5" s="74">
        <f t="shared" si="1"/>
        <v>0.96599999999999997</v>
      </c>
      <c r="H5" s="19">
        <v>33</v>
      </c>
      <c r="I5" s="17">
        <v>33</v>
      </c>
      <c r="J5" s="74">
        <f t="shared" si="2"/>
        <v>1</v>
      </c>
      <c r="K5" s="17">
        <v>12756</v>
      </c>
      <c r="L5" s="75">
        <f t="shared" si="3"/>
        <v>1.0129999999999999</v>
      </c>
    </row>
    <row r="6" spans="1:12">
      <c r="A6" s="357"/>
      <c r="B6" s="16" t="s">
        <v>17</v>
      </c>
      <c r="C6" s="17">
        <v>29804</v>
      </c>
      <c r="D6" s="17">
        <v>28013.240999999998</v>
      </c>
      <c r="E6" s="12">
        <f t="shared" si="0"/>
        <v>0.94</v>
      </c>
      <c r="F6" s="17">
        <v>27859.301000000007</v>
      </c>
      <c r="G6" s="74">
        <f t="shared" si="1"/>
        <v>0.995</v>
      </c>
      <c r="H6" s="19">
        <v>33</v>
      </c>
      <c r="I6" s="17">
        <v>33</v>
      </c>
      <c r="J6" s="74">
        <f t="shared" si="2"/>
        <v>1</v>
      </c>
      <c r="K6" s="17">
        <v>28130</v>
      </c>
      <c r="L6" s="75">
        <f t="shared" si="3"/>
        <v>0.996</v>
      </c>
    </row>
    <row r="7" spans="1:12">
      <c r="A7" s="357"/>
      <c r="B7" s="16" t="s">
        <v>18</v>
      </c>
      <c r="C7" s="76">
        <v>4420</v>
      </c>
      <c r="D7" s="17">
        <v>5306.28</v>
      </c>
      <c r="E7" s="12">
        <f t="shared" si="0"/>
        <v>1.2010000000000001</v>
      </c>
      <c r="F7" s="17">
        <v>5311.63</v>
      </c>
      <c r="G7" s="74">
        <f t="shared" si="1"/>
        <v>1.0009999999999999</v>
      </c>
      <c r="H7" s="19">
        <v>7</v>
      </c>
      <c r="I7" s="17">
        <v>7</v>
      </c>
      <c r="J7" s="74">
        <f t="shared" si="2"/>
        <v>1</v>
      </c>
      <c r="K7" s="17">
        <v>5325</v>
      </c>
      <c r="L7" s="75">
        <f t="shared" si="3"/>
        <v>0.996</v>
      </c>
    </row>
    <row r="8" spans="1:12">
      <c r="A8" s="357"/>
      <c r="B8" s="22" t="s">
        <v>19</v>
      </c>
      <c r="C8" s="17">
        <v>95785</v>
      </c>
      <c r="D8" s="17">
        <v>90459.530829999989</v>
      </c>
      <c r="E8" s="12">
        <f t="shared" si="0"/>
        <v>0.94399999999999995</v>
      </c>
      <c r="F8" s="17">
        <v>86395.820830000011</v>
      </c>
      <c r="G8" s="74">
        <f t="shared" si="1"/>
        <v>0.95499999999999996</v>
      </c>
      <c r="H8" s="19">
        <v>29</v>
      </c>
      <c r="I8" s="17">
        <v>28</v>
      </c>
      <c r="J8" s="74">
        <f t="shared" si="2"/>
        <v>0.96599999999999997</v>
      </c>
      <c r="K8" s="17">
        <v>88491</v>
      </c>
      <c r="L8" s="75">
        <f t="shared" si="3"/>
        <v>1.022</v>
      </c>
    </row>
    <row r="9" spans="1:12">
      <c r="A9" s="357"/>
      <c r="B9" s="23" t="s">
        <v>20</v>
      </c>
      <c r="C9" s="24">
        <f>C8-C10</f>
        <v>95717</v>
      </c>
      <c r="D9" s="24">
        <f>D8-D10</f>
        <v>90407.521029999989</v>
      </c>
      <c r="E9" s="25">
        <f t="shared" si="0"/>
        <v>0.94499999999999995</v>
      </c>
      <c r="F9" s="26">
        <f>F8-F10</f>
        <v>86343.73103000001</v>
      </c>
      <c r="G9" s="77">
        <f t="shared" si="1"/>
        <v>0.95499999999999996</v>
      </c>
      <c r="H9" s="28" t="s">
        <v>21</v>
      </c>
      <c r="I9" s="28" t="s">
        <v>21</v>
      </c>
      <c r="J9" s="78" t="s">
        <v>21</v>
      </c>
      <c r="K9" s="26">
        <f>K8-K10</f>
        <v>88420.36</v>
      </c>
      <c r="L9" s="79">
        <f t="shared" si="3"/>
        <v>1.022</v>
      </c>
    </row>
    <row r="10" spans="1:12" ht="13.8" thickBot="1">
      <c r="A10" s="357"/>
      <c r="B10" s="30" t="s">
        <v>22</v>
      </c>
      <c r="C10" s="31">
        <v>68</v>
      </c>
      <c r="D10" s="31">
        <v>52.009800000000006</v>
      </c>
      <c r="E10" s="32">
        <f t="shared" si="0"/>
        <v>0.76500000000000001</v>
      </c>
      <c r="F10" s="31">
        <v>52.089800000000004</v>
      </c>
      <c r="G10" s="80">
        <f t="shared" si="1"/>
        <v>1.002</v>
      </c>
      <c r="H10" s="34">
        <v>7</v>
      </c>
      <c r="I10" s="31">
        <v>7</v>
      </c>
      <c r="J10" s="80">
        <f>ROUND(I10/H10,3)</f>
        <v>1</v>
      </c>
      <c r="K10" s="31">
        <v>70.64</v>
      </c>
      <c r="L10" s="81">
        <f t="shared" si="3"/>
        <v>0.73599999999999999</v>
      </c>
    </row>
    <row r="11" spans="1:12" ht="14.4" thickTop="1" thickBot="1">
      <c r="A11" s="358"/>
      <c r="B11" s="36" t="s">
        <v>23</v>
      </c>
      <c r="C11" s="37">
        <f>SUM(C3:C8)</f>
        <v>188839</v>
      </c>
      <c r="D11" s="37">
        <f>SUM(D3:D8)</f>
        <v>183159.71182999999</v>
      </c>
      <c r="E11" s="38">
        <f t="shared" si="0"/>
        <v>0.97</v>
      </c>
      <c r="F11" s="37">
        <f>SUM(F3:F8)</f>
        <v>177931.44183000003</v>
      </c>
      <c r="G11" s="82">
        <f t="shared" si="1"/>
        <v>0.97099999999999997</v>
      </c>
      <c r="H11" s="40" t="s">
        <v>24</v>
      </c>
      <c r="I11" s="41" t="s">
        <v>24</v>
      </c>
      <c r="J11" s="83" t="s">
        <v>24</v>
      </c>
      <c r="K11" s="37">
        <f>SUM(K3:K8)</f>
        <v>180550</v>
      </c>
      <c r="L11" s="84">
        <f t="shared" si="3"/>
        <v>1.014</v>
      </c>
    </row>
    <row r="12" spans="1:12">
      <c r="A12" s="356" t="s">
        <v>26</v>
      </c>
      <c r="B12" s="9" t="s">
        <v>27</v>
      </c>
      <c r="C12" s="85">
        <v>21972</v>
      </c>
      <c r="D12" s="11">
        <v>16090.26</v>
      </c>
      <c r="E12" s="12">
        <f t="shared" si="0"/>
        <v>0.73199999999999998</v>
      </c>
      <c r="F12" s="11">
        <v>16072.37</v>
      </c>
      <c r="G12" s="71">
        <f t="shared" si="1"/>
        <v>0.999</v>
      </c>
      <c r="H12" s="14">
        <v>33</v>
      </c>
      <c r="I12" s="11">
        <v>33</v>
      </c>
      <c r="J12" s="71">
        <f>ROUND(I12/H12,3)</f>
        <v>1</v>
      </c>
      <c r="K12" s="11">
        <v>16586</v>
      </c>
      <c r="L12" s="72">
        <f t="shared" si="3"/>
        <v>0.97</v>
      </c>
    </row>
    <row r="13" spans="1:12">
      <c r="A13" s="357"/>
      <c r="B13" s="16" t="s">
        <v>28</v>
      </c>
      <c r="C13" s="86">
        <v>13617</v>
      </c>
      <c r="D13" s="17">
        <v>11555.761</v>
      </c>
      <c r="E13" s="44">
        <f t="shared" si="0"/>
        <v>0.84899999999999998</v>
      </c>
      <c r="F13" s="17">
        <v>11533.131000000001</v>
      </c>
      <c r="G13" s="74">
        <f t="shared" si="1"/>
        <v>0.998</v>
      </c>
      <c r="H13" s="19">
        <v>33</v>
      </c>
      <c r="I13" s="17">
        <v>33</v>
      </c>
      <c r="J13" s="74">
        <f>ROUND(I13/H13,3)</f>
        <v>1</v>
      </c>
      <c r="K13" s="17">
        <v>11099</v>
      </c>
      <c r="L13" s="75">
        <f t="shared" si="3"/>
        <v>1.0409999999999999</v>
      </c>
    </row>
    <row r="14" spans="1:12">
      <c r="A14" s="357"/>
      <c r="B14" s="16" t="s">
        <v>29</v>
      </c>
      <c r="C14" s="17">
        <v>1854</v>
      </c>
      <c r="D14" s="17">
        <v>1513.0819999999999</v>
      </c>
      <c r="E14" s="44">
        <f t="shared" si="0"/>
        <v>0.81599999999999995</v>
      </c>
      <c r="F14" s="17">
        <v>1513.0819999999999</v>
      </c>
      <c r="G14" s="74">
        <f t="shared" si="1"/>
        <v>1</v>
      </c>
      <c r="H14" s="19">
        <v>33</v>
      </c>
      <c r="I14" s="17">
        <v>33</v>
      </c>
      <c r="J14" s="74">
        <f>ROUND(I14/H14,3)</f>
        <v>1</v>
      </c>
      <c r="K14" s="17">
        <v>1484</v>
      </c>
      <c r="L14" s="75">
        <f t="shared" si="3"/>
        <v>1.02</v>
      </c>
    </row>
    <row r="15" spans="1:12" ht="13.8" thickBot="1">
      <c r="A15" s="357"/>
      <c r="B15" s="45" t="s">
        <v>30</v>
      </c>
      <c r="C15" s="31">
        <v>52888</v>
      </c>
      <c r="D15" s="31">
        <v>37201.981</v>
      </c>
      <c r="E15" s="32">
        <f t="shared" si="0"/>
        <v>0.70299999999999996</v>
      </c>
      <c r="F15" s="31">
        <v>37204.480000000003</v>
      </c>
      <c r="G15" s="80">
        <f t="shared" si="1"/>
        <v>1</v>
      </c>
      <c r="H15" s="34">
        <v>33</v>
      </c>
      <c r="I15" s="31">
        <v>33</v>
      </c>
      <c r="J15" s="80">
        <f>ROUND(I15/H15,3)</f>
        <v>1</v>
      </c>
      <c r="K15" s="31">
        <v>41571</v>
      </c>
      <c r="L15" s="81">
        <f t="shared" si="3"/>
        <v>0.89500000000000002</v>
      </c>
    </row>
    <row r="16" spans="1:12" ht="14.4" thickTop="1" thickBot="1">
      <c r="A16" s="357"/>
      <c r="B16" s="46" t="s">
        <v>31</v>
      </c>
      <c r="C16" s="37">
        <f>SUM(C12:C15)</f>
        <v>90331</v>
      </c>
      <c r="D16" s="37">
        <f>SUM(D12:D15)</f>
        <v>66361.084000000003</v>
      </c>
      <c r="E16" s="47">
        <f t="shared" si="0"/>
        <v>0.73499999999999999</v>
      </c>
      <c r="F16" s="37">
        <f>SUM(F12:F15)</f>
        <v>66323.063000000009</v>
      </c>
      <c r="G16" s="82">
        <f t="shared" si="1"/>
        <v>0.999</v>
      </c>
      <c r="H16" s="40" t="s">
        <v>32</v>
      </c>
      <c r="I16" s="41" t="s">
        <v>32</v>
      </c>
      <c r="J16" s="83" t="s">
        <v>32</v>
      </c>
      <c r="K16" s="37">
        <f>SUM(K12:K15)</f>
        <v>70740</v>
      </c>
      <c r="L16" s="84">
        <f t="shared" si="3"/>
        <v>0.93799999999999994</v>
      </c>
    </row>
    <row r="17" spans="1:12" ht="13.8" thickBot="1">
      <c r="A17" s="87"/>
      <c r="B17" s="49" t="s">
        <v>33</v>
      </c>
      <c r="C17" s="50">
        <f>SUM(C11,C16)</f>
        <v>279170</v>
      </c>
      <c r="D17" s="51">
        <f>SUM(D11,D16)</f>
        <v>249520.79582999999</v>
      </c>
      <c r="E17" s="52">
        <f t="shared" si="0"/>
        <v>0.89400000000000002</v>
      </c>
      <c r="F17" s="51">
        <f>SUM(F11,F16)</f>
        <v>244254.50483000005</v>
      </c>
      <c r="G17" s="88">
        <f t="shared" si="1"/>
        <v>0.97899999999999998</v>
      </c>
      <c r="H17" s="54" t="s">
        <v>21</v>
      </c>
      <c r="I17" s="55" t="s">
        <v>21</v>
      </c>
      <c r="J17" s="89" t="s">
        <v>21</v>
      </c>
      <c r="K17" s="51">
        <f>K11+K16</f>
        <v>251290</v>
      </c>
      <c r="L17" s="90">
        <f t="shared" si="3"/>
        <v>0.99299999999999999</v>
      </c>
    </row>
  </sheetData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B1" workbookViewId="0">
      <selection activeCell="B19" sqref="B19:L22"/>
    </sheetView>
  </sheetViews>
  <sheetFormatPr defaultColWidth="9" defaultRowHeight="13.2"/>
  <cols>
    <col min="1" max="1" width="9" style="69"/>
    <col min="2" max="2" width="26.59765625" style="69" customWidth="1"/>
    <col min="3" max="4" width="9" style="69"/>
    <col min="5" max="5" width="11" style="69" bestFit="1" customWidth="1"/>
    <col min="6" max="6" width="9.19921875" style="69" bestFit="1" customWidth="1"/>
    <col min="7" max="16384" width="9" style="69"/>
  </cols>
  <sheetData>
    <row r="1" spans="1:12" ht="16.8" thickBot="1">
      <c r="B1" s="1" t="s">
        <v>53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2" ht="33" thickBot="1">
      <c r="A2" s="70"/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7" t="s">
        <v>54</v>
      </c>
      <c r="L2" s="8" t="s">
        <v>12</v>
      </c>
    </row>
    <row r="3" spans="1:12">
      <c r="A3" s="356" t="s">
        <v>13</v>
      </c>
      <c r="B3" s="9" t="s">
        <v>14</v>
      </c>
      <c r="C3" s="10">
        <v>28649</v>
      </c>
      <c r="D3" s="11">
        <v>27907</v>
      </c>
      <c r="E3" s="12">
        <f t="shared" ref="E3:E17" si="0">ROUND(D3/C3,3)</f>
        <v>0.97399999999999998</v>
      </c>
      <c r="F3" s="11">
        <v>27463</v>
      </c>
      <c r="G3" s="71">
        <f t="shared" ref="G3:G17" si="1">ROUND(F3/D3,3)</f>
        <v>0.98399999999999999</v>
      </c>
      <c r="H3" s="14">
        <v>33</v>
      </c>
      <c r="I3" s="11">
        <v>33</v>
      </c>
      <c r="J3" s="71">
        <f t="shared" ref="J3:J8" si="2">ROUND(I3/H3,3)</f>
        <v>1</v>
      </c>
      <c r="K3" s="11">
        <v>28287</v>
      </c>
      <c r="L3" s="72">
        <f>ROUND(D3/K3,3)</f>
        <v>0.98699999999999999</v>
      </c>
    </row>
    <row r="4" spans="1:12">
      <c r="A4" s="357"/>
      <c r="B4" s="16" t="s">
        <v>15</v>
      </c>
      <c r="C4" s="73">
        <v>17893</v>
      </c>
      <c r="D4" s="17">
        <v>17941</v>
      </c>
      <c r="E4" s="12">
        <f t="shared" si="0"/>
        <v>1.0029999999999999</v>
      </c>
      <c r="F4" s="11">
        <v>17732</v>
      </c>
      <c r="G4" s="74">
        <f t="shared" si="1"/>
        <v>0.98799999999999999</v>
      </c>
      <c r="H4" s="19">
        <v>33</v>
      </c>
      <c r="I4" s="17">
        <v>33</v>
      </c>
      <c r="J4" s="74">
        <f t="shared" si="2"/>
        <v>1</v>
      </c>
      <c r="K4" s="17">
        <v>17914</v>
      </c>
      <c r="L4" s="75">
        <f>ROUND(D10/K4,3)</f>
        <v>4.0000000000000001E-3</v>
      </c>
    </row>
    <row r="5" spans="1:12">
      <c r="A5" s="357"/>
      <c r="B5" s="16" t="s">
        <v>16</v>
      </c>
      <c r="C5" s="73">
        <v>12391</v>
      </c>
      <c r="D5" s="21">
        <v>12756</v>
      </c>
      <c r="E5" s="12">
        <f t="shared" si="0"/>
        <v>1.0289999999999999</v>
      </c>
      <c r="F5" s="17">
        <v>12320</v>
      </c>
      <c r="G5" s="74">
        <f t="shared" si="1"/>
        <v>0.96599999999999997</v>
      </c>
      <c r="H5" s="19">
        <v>33</v>
      </c>
      <c r="I5" s="17">
        <v>33</v>
      </c>
      <c r="J5" s="74">
        <f t="shared" si="2"/>
        <v>1</v>
      </c>
      <c r="K5" s="17">
        <v>12643</v>
      </c>
      <c r="L5" s="75">
        <f>ROUND(D4/K5,3)</f>
        <v>1.419</v>
      </c>
    </row>
    <row r="6" spans="1:12">
      <c r="A6" s="357"/>
      <c r="B6" s="16" t="s">
        <v>17</v>
      </c>
      <c r="C6" s="17">
        <v>32895</v>
      </c>
      <c r="D6" s="17">
        <v>28130</v>
      </c>
      <c r="E6" s="12">
        <f t="shared" si="0"/>
        <v>0.85499999999999998</v>
      </c>
      <c r="F6" s="17">
        <v>28024</v>
      </c>
      <c r="G6" s="74">
        <f t="shared" si="1"/>
        <v>0.996</v>
      </c>
      <c r="H6" s="19">
        <v>33</v>
      </c>
      <c r="I6" s="17">
        <v>33</v>
      </c>
      <c r="J6" s="74">
        <f t="shared" si="2"/>
        <v>1</v>
      </c>
      <c r="K6" s="17">
        <v>28852</v>
      </c>
      <c r="L6" s="75">
        <f>ROUND(D8/K6,3)</f>
        <v>3.0670000000000002</v>
      </c>
    </row>
    <row r="7" spans="1:12">
      <c r="A7" s="357"/>
      <c r="B7" s="16" t="s">
        <v>18</v>
      </c>
      <c r="C7" s="76">
        <v>4222</v>
      </c>
      <c r="D7" s="17">
        <v>5325</v>
      </c>
      <c r="E7" s="12">
        <f t="shared" si="0"/>
        <v>1.2609999999999999</v>
      </c>
      <c r="F7" s="17">
        <v>5326</v>
      </c>
      <c r="G7" s="74">
        <f t="shared" si="1"/>
        <v>1</v>
      </c>
      <c r="H7" s="19">
        <v>8</v>
      </c>
      <c r="I7" s="17">
        <v>7</v>
      </c>
      <c r="J7" s="74">
        <f t="shared" si="2"/>
        <v>0.875</v>
      </c>
      <c r="K7" s="17">
        <v>5000</v>
      </c>
      <c r="L7" s="75">
        <f>ROUND(D7/K7,3)</f>
        <v>1.0649999999999999</v>
      </c>
    </row>
    <row r="8" spans="1:12">
      <c r="A8" s="357"/>
      <c r="B8" s="22" t="s">
        <v>19</v>
      </c>
      <c r="C8" s="17">
        <v>93087</v>
      </c>
      <c r="D8" s="17">
        <v>88491</v>
      </c>
      <c r="E8" s="12">
        <f t="shared" si="0"/>
        <v>0.95099999999999996</v>
      </c>
      <c r="F8" s="17">
        <v>84651</v>
      </c>
      <c r="G8" s="74">
        <f t="shared" si="1"/>
        <v>0.95699999999999996</v>
      </c>
      <c r="H8" s="19">
        <v>29</v>
      </c>
      <c r="I8" s="17">
        <v>28</v>
      </c>
      <c r="J8" s="74">
        <f t="shared" si="2"/>
        <v>0.96599999999999997</v>
      </c>
      <c r="K8" s="17">
        <v>87898</v>
      </c>
      <c r="L8" s="75">
        <f>ROUND(D6/K8,3)</f>
        <v>0.32</v>
      </c>
    </row>
    <row r="9" spans="1:12">
      <c r="A9" s="357"/>
      <c r="B9" s="23" t="s">
        <v>20</v>
      </c>
      <c r="C9" s="26">
        <v>92999</v>
      </c>
      <c r="D9" s="24">
        <f>D8-D10</f>
        <v>88420.36</v>
      </c>
      <c r="E9" s="25">
        <f t="shared" si="0"/>
        <v>0.95099999999999996</v>
      </c>
      <c r="F9" s="26">
        <f>F8-F10</f>
        <v>84580</v>
      </c>
      <c r="G9" s="77">
        <f t="shared" si="1"/>
        <v>0.95699999999999996</v>
      </c>
      <c r="H9" s="28" t="s">
        <v>21</v>
      </c>
      <c r="I9" s="28" t="s">
        <v>21</v>
      </c>
      <c r="J9" s="78" t="s">
        <v>21</v>
      </c>
      <c r="K9" s="26">
        <f>K8-K10</f>
        <v>87819</v>
      </c>
      <c r="L9" s="79">
        <f>ROUND(D5/K9,3)</f>
        <v>0.14499999999999999</v>
      </c>
    </row>
    <row r="10" spans="1:12" ht="13.8" thickBot="1">
      <c r="A10" s="357"/>
      <c r="B10" s="30" t="s">
        <v>22</v>
      </c>
      <c r="C10" s="31">
        <v>88</v>
      </c>
      <c r="D10" s="31">
        <v>70.64</v>
      </c>
      <c r="E10" s="32">
        <f t="shared" si="0"/>
        <v>0.80300000000000005</v>
      </c>
      <c r="F10" s="31">
        <v>71</v>
      </c>
      <c r="G10" s="80">
        <f t="shared" si="1"/>
        <v>1.0049999999999999</v>
      </c>
      <c r="H10" s="34">
        <v>7</v>
      </c>
      <c r="I10" s="31">
        <v>7</v>
      </c>
      <c r="J10" s="80">
        <f>ROUND(I10/H10,3)</f>
        <v>1</v>
      </c>
      <c r="K10" s="31">
        <v>79</v>
      </c>
      <c r="L10" s="81">
        <f t="shared" ref="L10:L17" si="3">ROUND(D10/K10,3)</f>
        <v>0.89400000000000002</v>
      </c>
    </row>
    <row r="11" spans="1:12" ht="14.4" thickTop="1" thickBot="1">
      <c r="A11" s="358"/>
      <c r="B11" s="36" t="s">
        <v>23</v>
      </c>
      <c r="C11" s="37">
        <f>SUM(C3:C8)</f>
        <v>189137</v>
      </c>
      <c r="D11" s="37">
        <f>SUM(D3:D8)</f>
        <v>180550</v>
      </c>
      <c r="E11" s="38">
        <f t="shared" si="0"/>
        <v>0.95499999999999996</v>
      </c>
      <c r="F11" s="37">
        <f>SUM(F3:F8)</f>
        <v>175516</v>
      </c>
      <c r="G11" s="82">
        <f t="shared" si="1"/>
        <v>0.97199999999999998</v>
      </c>
      <c r="H11" s="40" t="s">
        <v>24</v>
      </c>
      <c r="I11" s="41" t="s">
        <v>24</v>
      </c>
      <c r="J11" s="83" t="s">
        <v>24</v>
      </c>
      <c r="K11" s="37">
        <f>SUM(K3:K8)</f>
        <v>180594</v>
      </c>
      <c r="L11" s="84">
        <f t="shared" si="3"/>
        <v>1</v>
      </c>
    </row>
    <row r="12" spans="1:12">
      <c r="A12" s="356" t="s">
        <v>26</v>
      </c>
      <c r="B12" s="9" t="s">
        <v>27</v>
      </c>
      <c r="C12" s="85">
        <v>22183</v>
      </c>
      <c r="D12" s="11">
        <v>16586</v>
      </c>
      <c r="E12" s="12">
        <f t="shared" si="0"/>
        <v>0.748</v>
      </c>
      <c r="F12" s="11">
        <v>16602</v>
      </c>
      <c r="G12" s="71">
        <f t="shared" si="1"/>
        <v>1.0009999999999999</v>
      </c>
      <c r="H12" s="14">
        <v>33</v>
      </c>
      <c r="I12" s="11">
        <v>33</v>
      </c>
      <c r="J12" s="71">
        <f>ROUND(I12/H12,3)</f>
        <v>1</v>
      </c>
      <c r="K12" s="11">
        <v>17525</v>
      </c>
      <c r="L12" s="72">
        <f t="shared" si="3"/>
        <v>0.94599999999999995</v>
      </c>
    </row>
    <row r="13" spans="1:12">
      <c r="A13" s="357"/>
      <c r="B13" s="16" t="s">
        <v>28</v>
      </c>
      <c r="C13" s="86">
        <v>13431</v>
      </c>
      <c r="D13" s="17">
        <v>11099</v>
      </c>
      <c r="E13" s="44">
        <f t="shared" si="0"/>
        <v>0.82599999999999996</v>
      </c>
      <c r="F13" s="17">
        <v>11094</v>
      </c>
      <c r="G13" s="74">
        <f t="shared" si="1"/>
        <v>1</v>
      </c>
      <c r="H13" s="19">
        <v>33</v>
      </c>
      <c r="I13" s="17">
        <v>33</v>
      </c>
      <c r="J13" s="74">
        <f>ROUND(I13/H13,3)</f>
        <v>1</v>
      </c>
      <c r="K13" s="17">
        <v>10991</v>
      </c>
      <c r="L13" s="75">
        <f t="shared" si="3"/>
        <v>1.01</v>
      </c>
    </row>
    <row r="14" spans="1:12">
      <c r="A14" s="357"/>
      <c r="B14" s="16" t="s">
        <v>29</v>
      </c>
      <c r="C14" s="17">
        <v>1835</v>
      </c>
      <c r="D14" s="17">
        <v>1484</v>
      </c>
      <c r="E14" s="44">
        <f t="shared" si="0"/>
        <v>0.80900000000000005</v>
      </c>
      <c r="F14" s="17">
        <v>1485</v>
      </c>
      <c r="G14" s="74">
        <f t="shared" si="1"/>
        <v>1.0009999999999999</v>
      </c>
      <c r="H14" s="19">
        <v>33</v>
      </c>
      <c r="I14" s="17">
        <v>32</v>
      </c>
      <c r="J14" s="74">
        <f>ROUND(I14/H14,3)</f>
        <v>0.97</v>
      </c>
      <c r="K14" s="17">
        <v>1602</v>
      </c>
      <c r="L14" s="75">
        <f t="shared" si="3"/>
        <v>0.92600000000000005</v>
      </c>
    </row>
    <row r="15" spans="1:12" ht="13.8" thickBot="1">
      <c r="A15" s="357"/>
      <c r="B15" s="45" t="s">
        <v>30</v>
      </c>
      <c r="C15" s="31">
        <v>52454</v>
      </c>
      <c r="D15" s="31">
        <v>41571</v>
      </c>
      <c r="E15" s="32">
        <f t="shared" si="0"/>
        <v>0.79300000000000004</v>
      </c>
      <c r="F15" s="31">
        <v>41565</v>
      </c>
      <c r="G15" s="80">
        <f t="shared" si="1"/>
        <v>1</v>
      </c>
      <c r="H15" s="34">
        <v>33</v>
      </c>
      <c r="I15" s="31">
        <v>33</v>
      </c>
      <c r="J15" s="80">
        <f>ROUND(I15/H15,3)</f>
        <v>1</v>
      </c>
      <c r="K15" s="31">
        <v>47998</v>
      </c>
      <c r="L15" s="81">
        <f t="shared" si="3"/>
        <v>0.86599999999999999</v>
      </c>
    </row>
    <row r="16" spans="1:12" ht="14.4" thickTop="1" thickBot="1">
      <c r="A16" s="357"/>
      <c r="B16" s="46" t="s">
        <v>31</v>
      </c>
      <c r="C16" s="37">
        <f>SUM(C12:C15)</f>
        <v>89903</v>
      </c>
      <c r="D16" s="37">
        <f>SUM(D12:D15)</f>
        <v>70740</v>
      </c>
      <c r="E16" s="47">
        <f t="shared" si="0"/>
        <v>0.78700000000000003</v>
      </c>
      <c r="F16" s="37">
        <f>SUM(F12:F15)</f>
        <v>70746</v>
      </c>
      <c r="G16" s="82">
        <f t="shared" si="1"/>
        <v>1</v>
      </c>
      <c r="H16" s="40" t="s">
        <v>32</v>
      </c>
      <c r="I16" s="41" t="s">
        <v>32</v>
      </c>
      <c r="J16" s="83" t="s">
        <v>32</v>
      </c>
      <c r="K16" s="37">
        <f>SUM(K12:K15)</f>
        <v>78116</v>
      </c>
      <c r="L16" s="84">
        <f t="shared" si="3"/>
        <v>0.90600000000000003</v>
      </c>
    </row>
    <row r="17" spans="1:12" ht="13.8" thickBot="1">
      <c r="A17" s="87"/>
      <c r="B17" s="49" t="s">
        <v>33</v>
      </c>
      <c r="C17" s="50">
        <f>SUM(C11,C16)</f>
        <v>279040</v>
      </c>
      <c r="D17" s="51">
        <f>SUM(D11,D16)</f>
        <v>251290</v>
      </c>
      <c r="E17" s="52">
        <f t="shared" si="0"/>
        <v>0.90100000000000002</v>
      </c>
      <c r="F17" s="51">
        <f>SUM(F11,F16)</f>
        <v>246262</v>
      </c>
      <c r="G17" s="88">
        <f t="shared" si="1"/>
        <v>0.98</v>
      </c>
      <c r="H17" s="54" t="s">
        <v>21</v>
      </c>
      <c r="I17" s="55" t="s">
        <v>21</v>
      </c>
      <c r="J17" s="89" t="s">
        <v>21</v>
      </c>
      <c r="K17" s="51">
        <f>K11+K16</f>
        <v>258710</v>
      </c>
      <c r="L17" s="90">
        <f t="shared" si="3"/>
        <v>0.97099999999999997</v>
      </c>
    </row>
  </sheetData>
  <sheetProtection sheet="1" objects="1" scenarios="1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C1" zoomScaleNormal="100" workbookViewId="0">
      <selection activeCell="B19" sqref="B19:L22"/>
    </sheetView>
  </sheetViews>
  <sheetFormatPr defaultColWidth="9" defaultRowHeight="13.2"/>
  <cols>
    <col min="1" max="1" width="3.5" style="69" bestFit="1" customWidth="1"/>
    <col min="2" max="2" width="27.19921875" style="69" bestFit="1" customWidth="1"/>
    <col min="3" max="7" width="11" style="69" customWidth="1"/>
    <col min="8" max="8" width="10.59765625" style="92" customWidth="1"/>
    <col min="9" max="10" width="11" style="69" customWidth="1"/>
    <col min="11" max="11" width="11" style="92" customWidth="1"/>
    <col min="12" max="12" width="11" style="69" customWidth="1"/>
    <col min="13" max="16384" width="9" style="69"/>
  </cols>
  <sheetData>
    <row r="1" spans="1:12" ht="39" customHeight="1" thickBot="1">
      <c r="B1" s="1" t="s">
        <v>55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3" thickBot="1">
      <c r="A2" s="70"/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6" t="s">
        <v>56</v>
      </c>
      <c r="L2" s="8" t="s">
        <v>12</v>
      </c>
    </row>
    <row r="3" spans="1:12" ht="22.5" customHeight="1">
      <c r="A3" s="356" t="s">
        <v>13</v>
      </c>
      <c r="B3" s="9" t="s">
        <v>14</v>
      </c>
      <c r="C3" s="10">
        <v>29028</v>
      </c>
      <c r="D3" s="11">
        <v>28287</v>
      </c>
      <c r="E3" s="12">
        <f t="shared" ref="E3:E17" si="0">ROUND(D3/C3,3)</f>
        <v>0.97399999999999998</v>
      </c>
      <c r="F3" s="11">
        <v>27845</v>
      </c>
      <c r="G3" s="71">
        <f t="shared" ref="G3:G17" si="1">ROUND(F3/D3,3)</f>
        <v>0.98399999999999999</v>
      </c>
      <c r="H3" s="14">
        <v>33</v>
      </c>
      <c r="I3" s="11">
        <v>33</v>
      </c>
      <c r="J3" s="71">
        <f t="shared" ref="J3:J8" si="2">ROUND(I3/H3,3)</f>
        <v>1</v>
      </c>
      <c r="K3" s="14">
        <f>'18年度'!D3</f>
        <v>27772</v>
      </c>
      <c r="L3" s="72">
        <f t="shared" ref="L3:L17" si="3">ROUND(D3/K3,3)</f>
        <v>1.0189999999999999</v>
      </c>
    </row>
    <row r="4" spans="1:12" ht="22.5" customHeight="1">
      <c r="A4" s="357"/>
      <c r="B4" s="16" t="s">
        <v>15</v>
      </c>
      <c r="C4" s="73">
        <v>17931</v>
      </c>
      <c r="D4" s="17">
        <v>17914</v>
      </c>
      <c r="E4" s="44">
        <f t="shared" si="0"/>
        <v>0.999</v>
      </c>
      <c r="F4" s="17">
        <v>17685</v>
      </c>
      <c r="G4" s="74">
        <f t="shared" si="1"/>
        <v>0.98699999999999999</v>
      </c>
      <c r="H4" s="19">
        <v>33</v>
      </c>
      <c r="I4" s="17">
        <v>33</v>
      </c>
      <c r="J4" s="74">
        <f t="shared" si="2"/>
        <v>1</v>
      </c>
      <c r="K4" s="19">
        <f>'18年度'!D4</f>
        <v>16911</v>
      </c>
      <c r="L4" s="75">
        <f t="shared" si="3"/>
        <v>1.0589999999999999</v>
      </c>
    </row>
    <row r="5" spans="1:12" ht="22.5" customHeight="1">
      <c r="A5" s="357"/>
      <c r="B5" s="16" t="s">
        <v>16</v>
      </c>
      <c r="C5" s="73">
        <v>12479</v>
      </c>
      <c r="D5" s="17">
        <v>12643</v>
      </c>
      <c r="E5" s="44">
        <f t="shared" si="0"/>
        <v>1.0129999999999999</v>
      </c>
      <c r="F5" s="17">
        <v>12421</v>
      </c>
      <c r="G5" s="74">
        <f t="shared" si="1"/>
        <v>0.98199999999999998</v>
      </c>
      <c r="H5" s="19">
        <v>33</v>
      </c>
      <c r="I5" s="17">
        <v>33</v>
      </c>
      <c r="J5" s="74">
        <f t="shared" si="2"/>
        <v>1</v>
      </c>
      <c r="K5" s="19">
        <f>'18年度'!D5</f>
        <v>12115</v>
      </c>
      <c r="L5" s="75">
        <f t="shared" si="3"/>
        <v>1.044</v>
      </c>
    </row>
    <row r="6" spans="1:12" ht="22.5" customHeight="1">
      <c r="A6" s="357"/>
      <c r="B6" s="16" t="s">
        <v>17</v>
      </c>
      <c r="C6" s="17">
        <v>29796</v>
      </c>
      <c r="D6" s="17">
        <v>28852</v>
      </c>
      <c r="E6" s="44">
        <f t="shared" si="0"/>
        <v>0.96799999999999997</v>
      </c>
      <c r="F6" s="17">
        <v>28680</v>
      </c>
      <c r="G6" s="74">
        <f t="shared" si="1"/>
        <v>0.99399999999999999</v>
      </c>
      <c r="H6" s="19">
        <v>33</v>
      </c>
      <c r="I6" s="17">
        <v>33</v>
      </c>
      <c r="J6" s="74">
        <f t="shared" si="2"/>
        <v>1</v>
      </c>
      <c r="K6" s="19">
        <f>'18年度'!D6</f>
        <v>26635</v>
      </c>
      <c r="L6" s="75">
        <f t="shared" si="3"/>
        <v>1.083</v>
      </c>
    </row>
    <row r="7" spans="1:12" ht="22.5" customHeight="1">
      <c r="A7" s="357"/>
      <c r="B7" s="16" t="s">
        <v>18</v>
      </c>
      <c r="C7" s="76">
        <v>4761</v>
      </c>
      <c r="D7" s="17">
        <v>5000</v>
      </c>
      <c r="E7" s="44">
        <f t="shared" si="0"/>
        <v>1.05</v>
      </c>
      <c r="F7" s="17">
        <v>4995</v>
      </c>
      <c r="G7" s="74">
        <f t="shared" si="1"/>
        <v>0.999</v>
      </c>
      <c r="H7" s="19">
        <v>8</v>
      </c>
      <c r="I7" s="17">
        <v>7</v>
      </c>
      <c r="J7" s="74">
        <f t="shared" si="2"/>
        <v>0.875</v>
      </c>
      <c r="K7" s="19">
        <f>'18年度'!D7</f>
        <v>2407</v>
      </c>
      <c r="L7" s="75">
        <f t="shared" si="3"/>
        <v>2.077</v>
      </c>
    </row>
    <row r="8" spans="1:12" ht="22.5" customHeight="1">
      <c r="A8" s="357"/>
      <c r="B8" s="22" t="s">
        <v>19</v>
      </c>
      <c r="C8" s="17">
        <v>83219</v>
      </c>
      <c r="D8" s="17">
        <v>87898</v>
      </c>
      <c r="E8" s="44">
        <f t="shared" si="0"/>
        <v>1.056</v>
      </c>
      <c r="F8" s="17">
        <v>83910</v>
      </c>
      <c r="G8" s="74">
        <f t="shared" si="1"/>
        <v>0.95499999999999996</v>
      </c>
      <c r="H8" s="19">
        <v>29</v>
      </c>
      <c r="I8" s="17">
        <v>27</v>
      </c>
      <c r="J8" s="74">
        <f t="shared" si="2"/>
        <v>0.93100000000000005</v>
      </c>
      <c r="K8" s="19">
        <f>'18年度'!D8</f>
        <v>82782</v>
      </c>
      <c r="L8" s="75">
        <f t="shared" si="3"/>
        <v>1.0620000000000001</v>
      </c>
    </row>
    <row r="9" spans="1:12" s="92" customFormat="1" ht="22.5" customHeight="1">
      <c r="A9" s="357"/>
      <c r="B9" s="23" t="s">
        <v>20</v>
      </c>
      <c r="C9" s="26">
        <f>C8-C10</f>
        <v>83151</v>
      </c>
      <c r="D9" s="26">
        <f>D8-D10</f>
        <v>87819</v>
      </c>
      <c r="E9" s="91">
        <f t="shared" si="0"/>
        <v>1.056</v>
      </c>
      <c r="F9" s="26">
        <f>F8-F10</f>
        <v>83831</v>
      </c>
      <c r="G9" s="77">
        <f t="shared" si="1"/>
        <v>0.95499999999999996</v>
      </c>
      <c r="H9" s="28" t="s">
        <v>21</v>
      </c>
      <c r="I9" s="28" t="s">
        <v>21</v>
      </c>
      <c r="J9" s="78" t="s">
        <v>21</v>
      </c>
      <c r="K9" s="26">
        <f>'18年度'!D9</f>
        <v>82701</v>
      </c>
      <c r="L9" s="79">
        <f t="shared" si="3"/>
        <v>1.0620000000000001</v>
      </c>
    </row>
    <row r="10" spans="1:12" ht="22.5" customHeight="1" thickBot="1">
      <c r="A10" s="357"/>
      <c r="B10" s="30" t="s">
        <v>22</v>
      </c>
      <c r="C10" s="31">
        <v>68</v>
      </c>
      <c r="D10" s="31">
        <v>79</v>
      </c>
      <c r="E10" s="32">
        <f t="shared" si="0"/>
        <v>1.1619999999999999</v>
      </c>
      <c r="F10" s="31">
        <v>79</v>
      </c>
      <c r="G10" s="80">
        <f t="shared" si="1"/>
        <v>1</v>
      </c>
      <c r="H10" s="34">
        <v>7</v>
      </c>
      <c r="I10" s="31">
        <v>7</v>
      </c>
      <c r="J10" s="80">
        <f>ROUND(I10/H10,3)</f>
        <v>1</v>
      </c>
      <c r="K10" s="34">
        <f>'18年度'!D10</f>
        <v>81</v>
      </c>
      <c r="L10" s="81">
        <f t="shared" si="3"/>
        <v>0.97499999999999998</v>
      </c>
    </row>
    <row r="11" spans="1:12" ht="22.5" customHeight="1" thickTop="1" thickBot="1">
      <c r="A11" s="358"/>
      <c r="B11" s="36" t="s">
        <v>23</v>
      </c>
      <c r="C11" s="37">
        <f>SUM(C3:C8)</f>
        <v>177214</v>
      </c>
      <c r="D11" s="37">
        <f>SUM(D3:D8)</f>
        <v>180594</v>
      </c>
      <c r="E11" s="47">
        <f t="shared" si="0"/>
        <v>1.0189999999999999</v>
      </c>
      <c r="F11" s="37">
        <f>SUM(F3:F8)</f>
        <v>175536</v>
      </c>
      <c r="G11" s="82">
        <f t="shared" si="1"/>
        <v>0.97199999999999998</v>
      </c>
      <c r="H11" s="40" t="s">
        <v>24</v>
      </c>
      <c r="I11" s="41" t="s">
        <v>24</v>
      </c>
      <c r="J11" s="83" t="s">
        <v>24</v>
      </c>
      <c r="K11" s="93">
        <f>SUM(K3:K8)</f>
        <v>168622</v>
      </c>
      <c r="L11" s="84">
        <f t="shared" si="3"/>
        <v>1.071</v>
      </c>
    </row>
    <row r="12" spans="1:12" ht="22.5" customHeight="1">
      <c r="A12" s="356" t="s">
        <v>26</v>
      </c>
      <c r="B12" s="9" t="s">
        <v>27</v>
      </c>
      <c r="C12" s="85">
        <v>23721</v>
      </c>
      <c r="D12" s="11">
        <v>17525</v>
      </c>
      <c r="E12" s="12">
        <f t="shared" si="0"/>
        <v>0.73899999999999999</v>
      </c>
      <c r="F12" s="11">
        <v>17545</v>
      </c>
      <c r="G12" s="71">
        <f t="shared" si="1"/>
        <v>1.0009999999999999</v>
      </c>
      <c r="H12" s="14">
        <v>33</v>
      </c>
      <c r="I12" s="11">
        <v>33</v>
      </c>
      <c r="J12" s="71">
        <f>ROUND(I12/H12,3)</f>
        <v>1</v>
      </c>
      <c r="K12" s="14">
        <f>'18年度'!D12</f>
        <v>18889</v>
      </c>
      <c r="L12" s="72">
        <f t="shared" si="3"/>
        <v>0.92800000000000005</v>
      </c>
    </row>
    <row r="13" spans="1:12" ht="22.5" customHeight="1">
      <c r="A13" s="359"/>
      <c r="B13" s="16" t="s">
        <v>28</v>
      </c>
      <c r="C13" s="86">
        <v>13363</v>
      </c>
      <c r="D13" s="17">
        <v>10991</v>
      </c>
      <c r="E13" s="44">
        <f t="shared" si="0"/>
        <v>0.82199999999999995</v>
      </c>
      <c r="F13" s="17">
        <v>11003</v>
      </c>
      <c r="G13" s="74">
        <f t="shared" si="1"/>
        <v>1.0009999999999999</v>
      </c>
      <c r="H13" s="19">
        <v>33</v>
      </c>
      <c r="I13" s="17">
        <v>33</v>
      </c>
      <c r="J13" s="74">
        <f>ROUND(I13/H13,3)</f>
        <v>1</v>
      </c>
      <c r="K13" s="19">
        <f>'18年度'!D13</f>
        <v>10975</v>
      </c>
      <c r="L13" s="75">
        <f t="shared" si="3"/>
        <v>1.0009999999999999</v>
      </c>
    </row>
    <row r="14" spans="1:12" ht="22.5" customHeight="1">
      <c r="A14" s="359"/>
      <c r="B14" s="16" t="s">
        <v>29</v>
      </c>
      <c r="C14" s="17">
        <v>1892</v>
      </c>
      <c r="D14" s="17">
        <v>1602</v>
      </c>
      <c r="E14" s="44">
        <f t="shared" si="0"/>
        <v>0.84699999999999998</v>
      </c>
      <c r="F14" s="17">
        <v>1601</v>
      </c>
      <c r="G14" s="74">
        <f t="shared" si="1"/>
        <v>0.999</v>
      </c>
      <c r="H14" s="19">
        <v>33</v>
      </c>
      <c r="I14" s="17">
        <v>33</v>
      </c>
      <c r="J14" s="74">
        <f>ROUND(I14/H14,3)</f>
        <v>1</v>
      </c>
      <c r="K14" s="19">
        <f>'18年度'!D14</f>
        <v>1507</v>
      </c>
      <c r="L14" s="75">
        <f t="shared" si="3"/>
        <v>1.0629999999999999</v>
      </c>
    </row>
    <row r="15" spans="1:12" ht="22.5" customHeight="1" thickBot="1">
      <c r="A15" s="357"/>
      <c r="B15" s="94" t="s">
        <v>30</v>
      </c>
      <c r="C15" s="95">
        <v>49551</v>
      </c>
      <c r="D15" s="95">
        <v>47998</v>
      </c>
      <c r="E15" s="96">
        <f t="shared" si="0"/>
        <v>0.96899999999999997</v>
      </c>
      <c r="F15" s="95">
        <v>47999</v>
      </c>
      <c r="G15" s="97">
        <f t="shared" si="1"/>
        <v>1</v>
      </c>
      <c r="H15" s="98">
        <v>33</v>
      </c>
      <c r="I15" s="95">
        <v>33</v>
      </c>
      <c r="J15" s="97">
        <f>ROUND(I15/H15,3)</f>
        <v>1</v>
      </c>
      <c r="K15" s="98">
        <f>'18年度'!D15</f>
        <v>46018</v>
      </c>
      <c r="L15" s="99">
        <f t="shared" si="3"/>
        <v>1.0429999999999999</v>
      </c>
    </row>
    <row r="16" spans="1:12" ht="22.5" customHeight="1" thickTop="1" thickBot="1">
      <c r="A16" s="357"/>
      <c r="B16" s="46" t="s">
        <v>31</v>
      </c>
      <c r="C16" s="37">
        <f>SUM(C12:C15)</f>
        <v>88527</v>
      </c>
      <c r="D16" s="37">
        <f>SUM(D12:D15)</f>
        <v>78116</v>
      </c>
      <c r="E16" s="47">
        <f t="shared" si="0"/>
        <v>0.88200000000000001</v>
      </c>
      <c r="F16" s="37">
        <f>SUM(F12:F15)</f>
        <v>78148</v>
      </c>
      <c r="G16" s="82">
        <f t="shared" si="1"/>
        <v>1</v>
      </c>
      <c r="H16" s="40" t="s">
        <v>32</v>
      </c>
      <c r="I16" s="41" t="s">
        <v>32</v>
      </c>
      <c r="J16" s="83" t="s">
        <v>32</v>
      </c>
      <c r="K16" s="93">
        <f>SUM(K12:K15)</f>
        <v>77389</v>
      </c>
      <c r="L16" s="84">
        <f t="shared" si="3"/>
        <v>1.0089999999999999</v>
      </c>
    </row>
    <row r="17" spans="1:12" ht="22.5" customHeight="1" thickBot="1">
      <c r="A17" s="87"/>
      <c r="B17" s="49" t="s">
        <v>33</v>
      </c>
      <c r="C17" s="50">
        <f>C11+C16</f>
        <v>265741</v>
      </c>
      <c r="D17" s="51">
        <f>D11+D16</f>
        <v>258710</v>
      </c>
      <c r="E17" s="52">
        <f t="shared" si="0"/>
        <v>0.97399999999999998</v>
      </c>
      <c r="F17" s="51">
        <f>F11+F16</f>
        <v>253684</v>
      </c>
      <c r="G17" s="88">
        <f t="shared" si="1"/>
        <v>0.98099999999999998</v>
      </c>
      <c r="H17" s="54" t="s">
        <v>21</v>
      </c>
      <c r="I17" s="55" t="s">
        <v>21</v>
      </c>
      <c r="J17" s="89" t="s">
        <v>21</v>
      </c>
      <c r="K17" s="100">
        <f>K11+K16</f>
        <v>246011</v>
      </c>
      <c r="L17" s="90">
        <f t="shared" si="3"/>
        <v>1.052</v>
      </c>
    </row>
  </sheetData>
  <sheetProtection sheet="1" objects="1" scenarios="1"/>
  <autoFilter ref="B2:L17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75" zoomScaleNormal="100" workbookViewId="0">
      <selection activeCell="B19" sqref="B19:L22"/>
    </sheetView>
  </sheetViews>
  <sheetFormatPr defaultColWidth="9" defaultRowHeight="13.2"/>
  <cols>
    <col min="1" max="1" width="3.5" style="69" bestFit="1" customWidth="1"/>
    <col min="2" max="2" width="27.19921875" style="69" bestFit="1" customWidth="1"/>
    <col min="3" max="7" width="11" style="69" customWidth="1"/>
    <col min="8" max="8" width="10.59765625" style="92" customWidth="1"/>
    <col min="9" max="10" width="11" style="69" customWidth="1"/>
    <col min="11" max="11" width="11" style="92" customWidth="1"/>
    <col min="12" max="12" width="11" style="69" customWidth="1"/>
    <col min="13" max="16384" width="9" style="69"/>
  </cols>
  <sheetData>
    <row r="1" spans="1:13" ht="39" customHeight="1" thickBot="1">
      <c r="B1" s="1" t="s">
        <v>57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3" thickBot="1">
      <c r="A2" s="70"/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6" t="s">
        <v>58</v>
      </c>
      <c r="L2" s="8" t="s">
        <v>12</v>
      </c>
    </row>
    <row r="3" spans="1:13" ht="22.5" customHeight="1">
      <c r="A3" s="356" t="s">
        <v>13</v>
      </c>
      <c r="B3" s="9" t="s">
        <v>14</v>
      </c>
      <c r="C3" s="10">
        <v>29568</v>
      </c>
      <c r="D3" s="11">
        <v>27772</v>
      </c>
      <c r="E3" s="12">
        <f t="shared" ref="E3:E17" si="0">ROUND(D3/C3,3)</f>
        <v>0.93899999999999995</v>
      </c>
      <c r="F3" s="11">
        <v>27239</v>
      </c>
      <c r="G3" s="71">
        <f t="shared" ref="G3:G17" si="1">ROUND(F3/D3,3)</f>
        <v>0.98099999999999998</v>
      </c>
      <c r="H3" s="14">
        <v>37</v>
      </c>
      <c r="I3" s="11">
        <v>33</v>
      </c>
      <c r="J3" s="71">
        <f t="shared" ref="J3:J8" si="2">ROUND(I3/H3,3)</f>
        <v>0.89200000000000002</v>
      </c>
      <c r="K3" s="14">
        <f>'17年度'!D3</f>
        <v>28484</v>
      </c>
      <c r="L3" s="72">
        <f t="shared" ref="L3:L17" si="3">ROUND(D3/K3,3)</f>
        <v>0.97499999999999998</v>
      </c>
    </row>
    <row r="4" spans="1:13" ht="22.5" customHeight="1">
      <c r="A4" s="357"/>
      <c r="B4" s="16" t="s">
        <v>15</v>
      </c>
      <c r="C4" s="73">
        <v>18214</v>
      </c>
      <c r="D4" s="17">
        <v>16911</v>
      </c>
      <c r="E4" s="44">
        <f t="shared" si="0"/>
        <v>0.92800000000000005</v>
      </c>
      <c r="F4" s="17">
        <v>16688</v>
      </c>
      <c r="G4" s="74">
        <f t="shared" si="1"/>
        <v>0.98699999999999999</v>
      </c>
      <c r="H4" s="19">
        <v>37</v>
      </c>
      <c r="I4" s="17">
        <v>33</v>
      </c>
      <c r="J4" s="74">
        <f t="shared" si="2"/>
        <v>0.89200000000000002</v>
      </c>
      <c r="K4" s="19">
        <f>'17年度'!D4</f>
        <v>17109</v>
      </c>
      <c r="L4" s="75">
        <f t="shared" si="3"/>
        <v>0.98799999999999999</v>
      </c>
    </row>
    <row r="5" spans="1:13" ht="22.5" customHeight="1">
      <c r="A5" s="357"/>
      <c r="B5" s="16" t="s">
        <v>16</v>
      </c>
      <c r="C5" s="73">
        <v>12727</v>
      </c>
      <c r="D5" s="17">
        <v>12115</v>
      </c>
      <c r="E5" s="44">
        <f t="shared" si="0"/>
        <v>0.95199999999999996</v>
      </c>
      <c r="F5" s="17">
        <v>11726</v>
      </c>
      <c r="G5" s="74">
        <f t="shared" si="1"/>
        <v>0.96799999999999997</v>
      </c>
      <c r="H5" s="19">
        <v>37</v>
      </c>
      <c r="I5" s="17">
        <v>33</v>
      </c>
      <c r="J5" s="74">
        <f t="shared" si="2"/>
        <v>0.89200000000000002</v>
      </c>
      <c r="K5" s="19">
        <f>'17年度'!D5</f>
        <v>12353</v>
      </c>
      <c r="L5" s="75">
        <f t="shared" si="3"/>
        <v>0.98099999999999998</v>
      </c>
    </row>
    <row r="6" spans="1:13" ht="22.5" customHeight="1">
      <c r="A6" s="357"/>
      <c r="B6" s="16" t="s">
        <v>17</v>
      </c>
      <c r="C6" s="17">
        <v>27729</v>
      </c>
      <c r="D6" s="17">
        <v>26635</v>
      </c>
      <c r="E6" s="44">
        <f t="shared" si="0"/>
        <v>0.96099999999999997</v>
      </c>
      <c r="F6" s="17">
        <v>26454</v>
      </c>
      <c r="G6" s="74">
        <f t="shared" si="1"/>
        <v>0.99299999999999999</v>
      </c>
      <c r="H6" s="19">
        <v>37</v>
      </c>
      <c r="I6" s="17">
        <v>33</v>
      </c>
      <c r="J6" s="74">
        <f t="shared" si="2"/>
        <v>0.89200000000000002</v>
      </c>
      <c r="K6" s="19">
        <f>'17年度'!D6</f>
        <v>23969</v>
      </c>
      <c r="L6" s="75">
        <f t="shared" si="3"/>
        <v>1.111</v>
      </c>
    </row>
    <row r="7" spans="1:13" ht="22.5" customHeight="1">
      <c r="A7" s="357"/>
      <c r="B7" s="16" t="s">
        <v>18</v>
      </c>
      <c r="C7" s="76">
        <v>2992</v>
      </c>
      <c r="D7" s="17">
        <v>2407</v>
      </c>
      <c r="E7" s="44">
        <f t="shared" si="0"/>
        <v>0.80400000000000005</v>
      </c>
      <c r="F7" s="17">
        <v>2409</v>
      </c>
      <c r="G7" s="74">
        <f t="shared" si="1"/>
        <v>1.0009999999999999</v>
      </c>
      <c r="H7" s="19">
        <v>8</v>
      </c>
      <c r="I7" s="17">
        <v>7</v>
      </c>
      <c r="J7" s="74">
        <f t="shared" si="2"/>
        <v>0.875</v>
      </c>
      <c r="K7" s="19">
        <f>'17年度'!D7</f>
        <v>2143</v>
      </c>
      <c r="L7" s="75">
        <f t="shared" si="3"/>
        <v>1.123</v>
      </c>
    </row>
    <row r="8" spans="1:13" ht="22.5" customHeight="1">
      <c r="A8" s="357"/>
      <c r="B8" s="22" t="s">
        <v>19</v>
      </c>
      <c r="C8" s="17">
        <v>78177</v>
      </c>
      <c r="D8" s="17">
        <v>82782</v>
      </c>
      <c r="E8" s="44">
        <f t="shared" si="0"/>
        <v>1.0589999999999999</v>
      </c>
      <c r="F8" s="17">
        <v>79936</v>
      </c>
      <c r="G8" s="74">
        <f t="shared" si="1"/>
        <v>0.96599999999999997</v>
      </c>
      <c r="H8" s="19">
        <v>29</v>
      </c>
      <c r="I8" s="17">
        <v>27</v>
      </c>
      <c r="J8" s="74">
        <f t="shared" si="2"/>
        <v>0.93100000000000005</v>
      </c>
      <c r="K8" s="19">
        <f>'17年度'!D8</f>
        <v>63967</v>
      </c>
      <c r="L8" s="75">
        <f t="shared" si="3"/>
        <v>1.294</v>
      </c>
    </row>
    <row r="9" spans="1:13" s="92" customFormat="1" ht="22.5" customHeight="1">
      <c r="A9" s="357"/>
      <c r="B9" s="23" t="s">
        <v>20</v>
      </c>
      <c r="C9" s="26">
        <f>C8-C10</f>
        <v>78108</v>
      </c>
      <c r="D9" s="26">
        <f>D8-D10</f>
        <v>82701</v>
      </c>
      <c r="E9" s="91">
        <f t="shared" si="0"/>
        <v>1.0589999999999999</v>
      </c>
      <c r="F9" s="26">
        <f>F8-F10</f>
        <v>79855</v>
      </c>
      <c r="G9" s="77">
        <f t="shared" si="1"/>
        <v>0.96599999999999997</v>
      </c>
      <c r="H9" s="28" t="s">
        <v>21</v>
      </c>
      <c r="I9" s="28" t="s">
        <v>21</v>
      </c>
      <c r="J9" s="78" t="s">
        <v>21</v>
      </c>
      <c r="K9" s="26">
        <f>'17年度'!D9</f>
        <v>63901</v>
      </c>
      <c r="L9" s="79">
        <f t="shared" si="3"/>
        <v>1.294</v>
      </c>
    </row>
    <row r="10" spans="1:13" ht="22.5" customHeight="1" thickBot="1">
      <c r="A10" s="357"/>
      <c r="B10" s="30" t="s">
        <v>22</v>
      </c>
      <c r="C10" s="31">
        <v>69</v>
      </c>
      <c r="D10" s="31">
        <v>81</v>
      </c>
      <c r="E10" s="32">
        <f t="shared" si="0"/>
        <v>1.1739999999999999</v>
      </c>
      <c r="F10" s="31">
        <v>81</v>
      </c>
      <c r="G10" s="80">
        <f t="shared" si="1"/>
        <v>1</v>
      </c>
      <c r="H10" s="34">
        <v>7</v>
      </c>
      <c r="I10" s="31">
        <v>7</v>
      </c>
      <c r="J10" s="80">
        <f>ROUND(I10/H10,3)</f>
        <v>1</v>
      </c>
      <c r="K10" s="34">
        <f>'17年度'!D10</f>
        <v>66</v>
      </c>
      <c r="L10" s="81">
        <f t="shared" si="3"/>
        <v>1.2270000000000001</v>
      </c>
    </row>
    <row r="11" spans="1:13" ht="22.5" customHeight="1" thickTop="1" thickBot="1">
      <c r="A11" s="358"/>
      <c r="B11" s="36" t="s">
        <v>23</v>
      </c>
      <c r="C11" s="37">
        <f>SUM(C3:C8)</f>
        <v>169407</v>
      </c>
      <c r="D11" s="37">
        <f>SUM(D3:D8)</f>
        <v>168622</v>
      </c>
      <c r="E11" s="47">
        <f t="shared" si="0"/>
        <v>0.995</v>
      </c>
      <c r="F11" s="37">
        <f>SUM(F3:F8)</f>
        <v>164452</v>
      </c>
      <c r="G11" s="82">
        <f t="shared" si="1"/>
        <v>0.97499999999999998</v>
      </c>
      <c r="H11" s="40" t="s">
        <v>24</v>
      </c>
      <c r="I11" s="41" t="s">
        <v>24</v>
      </c>
      <c r="J11" s="83" t="s">
        <v>24</v>
      </c>
      <c r="K11" s="93">
        <f>SUM(K3:K8)</f>
        <v>148025</v>
      </c>
      <c r="L11" s="84">
        <f t="shared" si="3"/>
        <v>1.139</v>
      </c>
    </row>
    <row r="12" spans="1:13" ht="22.5" customHeight="1">
      <c r="A12" s="356" t="s">
        <v>26</v>
      </c>
      <c r="B12" s="9" t="s">
        <v>27</v>
      </c>
      <c r="C12" s="85">
        <v>24461</v>
      </c>
      <c r="D12" s="11">
        <v>18889</v>
      </c>
      <c r="E12" s="12">
        <f t="shared" si="0"/>
        <v>0.77200000000000002</v>
      </c>
      <c r="F12" s="11">
        <v>18880</v>
      </c>
      <c r="G12" s="71">
        <f t="shared" si="1"/>
        <v>1</v>
      </c>
      <c r="H12" s="14">
        <v>37</v>
      </c>
      <c r="I12" s="11">
        <v>33</v>
      </c>
      <c r="J12" s="71">
        <f>ROUND(I12/H12,3)</f>
        <v>0.89200000000000002</v>
      </c>
      <c r="K12" s="14">
        <f>'17年度'!D12</f>
        <v>20170</v>
      </c>
      <c r="L12" s="72">
        <f t="shared" si="3"/>
        <v>0.93600000000000005</v>
      </c>
    </row>
    <row r="13" spans="1:13" ht="22.5" customHeight="1">
      <c r="A13" s="357"/>
      <c r="B13" s="16" t="s">
        <v>28</v>
      </c>
      <c r="C13" s="86">
        <v>13210</v>
      </c>
      <c r="D13" s="17">
        <v>10975</v>
      </c>
      <c r="E13" s="44">
        <f t="shared" si="0"/>
        <v>0.83099999999999996</v>
      </c>
      <c r="F13" s="17">
        <v>10973</v>
      </c>
      <c r="G13" s="74">
        <f t="shared" si="1"/>
        <v>1</v>
      </c>
      <c r="H13" s="19">
        <v>37</v>
      </c>
      <c r="I13" s="17">
        <v>33</v>
      </c>
      <c r="J13" s="74">
        <f>ROUND(I13/H13,3)</f>
        <v>0.89200000000000002</v>
      </c>
      <c r="K13" s="19">
        <f>'17年度'!D13</f>
        <v>10910</v>
      </c>
      <c r="L13" s="75">
        <f t="shared" si="3"/>
        <v>1.006</v>
      </c>
    </row>
    <row r="14" spans="1:13" ht="22.5" customHeight="1">
      <c r="A14" s="357"/>
      <c r="B14" s="101" t="s">
        <v>59</v>
      </c>
      <c r="C14" s="102">
        <v>1827</v>
      </c>
      <c r="D14" s="102">
        <v>1507</v>
      </c>
      <c r="E14" s="103">
        <f t="shared" si="0"/>
        <v>0.82499999999999996</v>
      </c>
      <c r="F14" s="102">
        <v>1508</v>
      </c>
      <c r="G14" s="104">
        <f t="shared" si="1"/>
        <v>1.0009999999999999</v>
      </c>
      <c r="H14" s="105">
        <v>37</v>
      </c>
      <c r="I14" s="102">
        <v>33</v>
      </c>
      <c r="J14" s="104">
        <f>ROUND(I14/H14,3)</f>
        <v>0.89200000000000002</v>
      </c>
      <c r="K14" s="105">
        <f>'17年度'!D14</f>
        <v>1418</v>
      </c>
      <c r="L14" s="106">
        <f t="shared" si="3"/>
        <v>1.0629999999999999</v>
      </c>
    </row>
    <row r="15" spans="1:13" ht="22.5" customHeight="1" thickBot="1">
      <c r="A15" s="359"/>
      <c r="B15" s="94" t="s">
        <v>60</v>
      </c>
      <c r="C15" s="95">
        <v>48646</v>
      </c>
      <c r="D15" s="95">
        <v>46018</v>
      </c>
      <c r="E15" s="96">
        <f t="shared" si="0"/>
        <v>0.94599999999999995</v>
      </c>
      <c r="F15" s="95">
        <v>46018</v>
      </c>
      <c r="G15" s="97">
        <f t="shared" si="1"/>
        <v>1</v>
      </c>
      <c r="H15" s="98">
        <v>37</v>
      </c>
      <c r="I15" s="95">
        <v>33</v>
      </c>
      <c r="J15" s="97">
        <f>ROUND(I15/H15,3)</f>
        <v>0.89200000000000002</v>
      </c>
      <c r="K15" s="98">
        <f>'17年度'!D15</f>
        <v>42228</v>
      </c>
      <c r="L15" s="107">
        <f t="shared" si="3"/>
        <v>1.0900000000000001</v>
      </c>
      <c r="M15" s="108"/>
    </row>
    <row r="16" spans="1:13" ht="22.5" customHeight="1" thickTop="1" thickBot="1">
      <c r="A16" s="357"/>
      <c r="B16" s="46" t="s">
        <v>31</v>
      </c>
      <c r="C16" s="37">
        <f>SUM(C12:C15)</f>
        <v>88144</v>
      </c>
      <c r="D16" s="37">
        <f>SUM(D12:D15)</f>
        <v>77389</v>
      </c>
      <c r="E16" s="47">
        <f t="shared" si="0"/>
        <v>0.878</v>
      </c>
      <c r="F16" s="37">
        <f>SUM(F12:F15)</f>
        <v>77379</v>
      </c>
      <c r="G16" s="82">
        <f t="shared" si="1"/>
        <v>1</v>
      </c>
      <c r="H16" s="40" t="s">
        <v>32</v>
      </c>
      <c r="I16" s="41" t="s">
        <v>32</v>
      </c>
      <c r="J16" s="83" t="s">
        <v>32</v>
      </c>
      <c r="K16" s="93">
        <f>SUM(K12:K15)</f>
        <v>74726</v>
      </c>
      <c r="L16" s="84">
        <f t="shared" si="3"/>
        <v>1.036</v>
      </c>
    </row>
    <row r="17" spans="1:12" ht="22.5" customHeight="1" thickBot="1">
      <c r="A17" s="87"/>
      <c r="B17" s="49" t="s">
        <v>33</v>
      </c>
      <c r="C17" s="50">
        <f>C11+C16</f>
        <v>257551</v>
      </c>
      <c r="D17" s="51">
        <f>D11+D16</f>
        <v>246011</v>
      </c>
      <c r="E17" s="52">
        <f t="shared" si="0"/>
        <v>0.95499999999999996</v>
      </c>
      <c r="F17" s="51">
        <f>F11+F16</f>
        <v>241831</v>
      </c>
      <c r="G17" s="88">
        <f t="shared" si="1"/>
        <v>0.98299999999999998</v>
      </c>
      <c r="H17" s="54" t="s">
        <v>21</v>
      </c>
      <c r="I17" s="55" t="s">
        <v>21</v>
      </c>
      <c r="J17" s="89" t="s">
        <v>21</v>
      </c>
      <c r="K17" s="100">
        <f>K11+K16</f>
        <v>222751</v>
      </c>
      <c r="L17" s="90">
        <f t="shared" si="3"/>
        <v>1.1040000000000001</v>
      </c>
    </row>
  </sheetData>
  <sheetProtection sheet="1" objects="1" scenarios="1"/>
  <autoFilter ref="B2:L17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75" zoomScaleNormal="100" workbookViewId="0">
      <selection activeCell="B19" sqref="B19:L22"/>
    </sheetView>
  </sheetViews>
  <sheetFormatPr defaultColWidth="9" defaultRowHeight="13.2"/>
  <cols>
    <col min="1" max="1" width="3.5" style="69" bestFit="1" customWidth="1"/>
    <col min="2" max="2" width="27.19921875" style="69" bestFit="1" customWidth="1"/>
    <col min="3" max="7" width="11" style="69" customWidth="1"/>
    <col min="8" max="8" width="10.59765625" style="92" customWidth="1"/>
    <col min="9" max="10" width="11" style="69" customWidth="1"/>
    <col min="11" max="11" width="11" style="92" customWidth="1"/>
    <col min="12" max="12" width="11" style="69" customWidth="1"/>
    <col min="13" max="16384" width="9" style="69"/>
  </cols>
  <sheetData>
    <row r="1" spans="1:12" ht="39" customHeight="1" thickBot="1">
      <c r="B1" s="109" t="s">
        <v>61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33" thickBot="1">
      <c r="A2" s="70"/>
      <c r="B2" s="110" t="s">
        <v>2</v>
      </c>
      <c r="C2" s="111" t="s">
        <v>3</v>
      </c>
      <c r="D2" s="111" t="s">
        <v>4</v>
      </c>
      <c r="E2" s="111" t="s">
        <v>5</v>
      </c>
      <c r="F2" s="111" t="s">
        <v>6</v>
      </c>
      <c r="G2" s="111" t="s">
        <v>7</v>
      </c>
      <c r="H2" s="112" t="s">
        <v>8</v>
      </c>
      <c r="I2" s="111" t="s">
        <v>9</v>
      </c>
      <c r="J2" s="111" t="s">
        <v>10</v>
      </c>
      <c r="K2" s="112" t="s">
        <v>62</v>
      </c>
      <c r="L2" s="113" t="s">
        <v>12</v>
      </c>
    </row>
    <row r="3" spans="1:12" ht="22.5" customHeight="1">
      <c r="A3" s="356" t="s">
        <v>13</v>
      </c>
      <c r="B3" s="114" t="s">
        <v>14</v>
      </c>
      <c r="C3" s="11">
        <v>36104</v>
      </c>
      <c r="D3" s="11">
        <v>28484</v>
      </c>
      <c r="E3" s="12">
        <f t="shared" ref="E3:E17" si="0">ROUND(D3/C3,3)</f>
        <v>0.78900000000000003</v>
      </c>
      <c r="F3" s="11">
        <v>27708</v>
      </c>
      <c r="G3" s="71">
        <f t="shared" ref="G3:G17" si="1">ROUND(F3/D3,3)</f>
        <v>0.97299999999999998</v>
      </c>
      <c r="H3" s="14">
        <v>37</v>
      </c>
      <c r="I3" s="11">
        <v>35</v>
      </c>
      <c r="J3" s="71">
        <f t="shared" ref="J3:J8" si="2">ROUND(I3/H3,3)</f>
        <v>0.94599999999999995</v>
      </c>
      <c r="K3" s="14">
        <f>'16年度'!D3</f>
        <v>27845</v>
      </c>
      <c r="L3" s="72">
        <f t="shared" ref="L3:L17" si="3">ROUND(D3/K3,3)</f>
        <v>1.0229999999999999</v>
      </c>
    </row>
    <row r="4" spans="1:12" ht="22.5" customHeight="1">
      <c r="A4" s="357"/>
      <c r="B4" s="115" t="s">
        <v>15</v>
      </c>
      <c r="C4" s="17">
        <v>22062</v>
      </c>
      <c r="D4" s="17">
        <v>17109</v>
      </c>
      <c r="E4" s="44">
        <f t="shared" si="0"/>
        <v>0.77500000000000002</v>
      </c>
      <c r="F4" s="17">
        <v>16709</v>
      </c>
      <c r="G4" s="74">
        <f t="shared" si="1"/>
        <v>0.97699999999999998</v>
      </c>
      <c r="H4" s="19">
        <v>37</v>
      </c>
      <c r="I4" s="17">
        <v>35</v>
      </c>
      <c r="J4" s="74">
        <f t="shared" si="2"/>
        <v>0.94599999999999995</v>
      </c>
      <c r="K4" s="19">
        <f>'16年度'!D4</f>
        <v>17251</v>
      </c>
      <c r="L4" s="75">
        <f t="shared" si="3"/>
        <v>0.99199999999999999</v>
      </c>
    </row>
    <row r="5" spans="1:12" ht="22.5" customHeight="1">
      <c r="A5" s="357"/>
      <c r="B5" s="115" t="s">
        <v>16</v>
      </c>
      <c r="C5" s="17">
        <v>15662</v>
      </c>
      <c r="D5" s="17">
        <v>12353</v>
      </c>
      <c r="E5" s="44">
        <f t="shared" si="0"/>
        <v>0.78900000000000003</v>
      </c>
      <c r="F5" s="17">
        <v>11958</v>
      </c>
      <c r="G5" s="74">
        <f t="shared" si="1"/>
        <v>0.96799999999999997</v>
      </c>
      <c r="H5" s="19">
        <v>37</v>
      </c>
      <c r="I5" s="17">
        <v>35</v>
      </c>
      <c r="J5" s="74">
        <f t="shared" si="2"/>
        <v>0.94599999999999995</v>
      </c>
      <c r="K5" s="19">
        <f>'16年度'!D5</f>
        <v>11860</v>
      </c>
      <c r="L5" s="75">
        <f t="shared" si="3"/>
        <v>1.042</v>
      </c>
    </row>
    <row r="6" spans="1:12" ht="22.5" customHeight="1">
      <c r="A6" s="357"/>
      <c r="B6" s="115" t="s">
        <v>17</v>
      </c>
      <c r="C6" s="17">
        <v>20448</v>
      </c>
      <c r="D6" s="17">
        <v>23969</v>
      </c>
      <c r="E6" s="44">
        <f t="shared" si="0"/>
        <v>1.1719999999999999</v>
      </c>
      <c r="F6" s="17">
        <v>23720</v>
      </c>
      <c r="G6" s="74">
        <f t="shared" si="1"/>
        <v>0.99</v>
      </c>
      <c r="H6" s="19">
        <v>37</v>
      </c>
      <c r="I6" s="17">
        <v>35</v>
      </c>
      <c r="J6" s="74">
        <f t="shared" si="2"/>
        <v>0.94599999999999995</v>
      </c>
      <c r="K6" s="19">
        <f>'16年度'!D6</f>
        <v>20876</v>
      </c>
      <c r="L6" s="75">
        <f t="shared" si="3"/>
        <v>1.1479999999999999</v>
      </c>
    </row>
    <row r="7" spans="1:12" ht="22.5" customHeight="1">
      <c r="A7" s="357"/>
      <c r="B7" s="115" t="s">
        <v>18</v>
      </c>
      <c r="C7" s="17">
        <v>11078</v>
      </c>
      <c r="D7" s="17">
        <v>2143</v>
      </c>
      <c r="E7" s="44">
        <f t="shared" si="0"/>
        <v>0.193</v>
      </c>
      <c r="F7" s="17">
        <v>2143</v>
      </c>
      <c r="G7" s="74">
        <f t="shared" si="1"/>
        <v>1</v>
      </c>
      <c r="H7" s="19">
        <v>31</v>
      </c>
      <c r="I7" s="17">
        <v>6</v>
      </c>
      <c r="J7" s="74">
        <f t="shared" si="2"/>
        <v>0.19400000000000001</v>
      </c>
      <c r="K7" s="19">
        <f>'16年度'!D7</f>
        <v>3315</v>
      </c>
      <c r="L7" s="75">
        <f t="shared" si="3"/>
        <v>0.64600000000000002</v>
      </c>
    </row>
    <row r="8" spans="1:12" ht="22.5" customHeight="1">
      <c r="A8" s="357"/>
      <c r="B8" s="116" t="s">
        <v>19</v>
      </c>
      <c r="C8" s="17">
        <v>72861</v>
      </c>
      <c r="D8" s="17">
        <v>63967</v>
      </c>
      <c r="E8" s="44">
        <f t="shared" si="0"/>
        <v>0.878</v>
      </c>
      <c r="F8" s="17">
        <v>63446</v>
      </c>
      <c r="G8" s="74">
        <f t="shared" si="1"/>
        <v>0.99199999999999999</v>
      </c>
      <c r="H8" s="19">
        <v>37</v>
      </c>
      <c r="I8" s="17">
        <v>26</v>
      </c>
      <c r="J8" s="74">
        <f t="shared" si="2"/>
        <v>0.70299999999999996</v>
      </c>
      <c r="K8" s="19">
        <f>'16年度'!D8</f>
        <v>36011</v>
      </c>
      <c r="L8" s="75">
        <f t="shared" si="3"/>
        <v>1.776</v>
      </c>
    </row>
    <row r="9" spans="1:12" s="92" customFormat="1" ht="22.5" customHeight="1">
      <c r="A9" s="357"/>
      <c r="B9" s="117" t="s">
        <v>20</v>
      </c>
      <c r="C9" s="26">
        <f>C8-C10</f>
        <v>72005</v>
      </c>
      <c r="D9" s="26">
        <f>D8-D10</f>
        <v>63901</v>
      </c>
      <c r="E9" s="91">
        <f t="shared" si="0"/>
        <v>0.88700000000000001</v>
      </c>
      <c r="F9" s="26">
        <f>F8-F10</f>
        <v>63381</v>
      </c>
      <c r="G9" s="77">
        <f t="shared" si="1"/>
        <v>0.99199999999999999</v>
      </c>
      <c r="H9" s="28" t="s">
        <v>21</v>
      </c>
      <c r="I9" s="28" t="s">
        <v>21</v>
      </c>
      <c r="J9" s="78" t="s">
        <v>21</v>
      </c>
      <c r="K9" s="26">
        <f>'16年度'!D9</f>
        <v>35937</v>
      </c>
      <c r="L9" s="79">
        <f t="shared" si="3"/>
        <v>1.778</v>
      </c>
    </row>
    <row r="10" spans="1:12" ht="22.5" customHeight="1" thickBot="1">
      <c r="A10" s="357"/>
      <c r="B10" s="118" t="s">
        <v>22</v>
      </c>
      <c r="C10" s="31">
        <v>856</v>
      </c>
      <c r="D10" s="31">
        <v>66</v>
      </c>
      <c r="E10" s="32">
        <f t="shared" si="0"/>
        <v>7.6999999999999999E-2</v>
      </c>
      <c r="F10" s="31">
        <v>65</v>
      </c>
      <c r="G10" s="80">
        <f t="shared" si="1"/>
        <v>0.98499999999999999</v>
      </c>
      <c r="H10" s="34">
        <v>16</v>
      </c>
      <c r="I10" s="31">
        <v>6</v>
      </c>
      <c r="J10" s="80">
        <f>ROUND(I10/H10,3)</f>
        <v>0.375</v>
      </c>
      <c r="K10" s="34">
        <f>'16年度'!D10</f>
        <v>74</v>
      </c>
      <c r="L10" s="81">
        <f t="shared" si="3"/>
        <v>0.89200000000000002</v>
      </c>
    </row>
    <row r="11" spans="1:12" ht="22.5" customHeight="1" thickTop="1" thickBot="1">
      <c r="A11" s="358"/>
      <c r="B11" s="119" t="s">
        <v>23</v>
      </c>
      <c r="C11" s="37">
        <f>SUM(C3:C8)</f>
        <v>178215</v>
      </c>
      <c r="D11" s="37">
        <f>SUM(D3:D8)</f>
        <v>148025</v>
      </c>
      <c r="E11" s="47">
        <f t="shared" si="0"/>
        <v>0.83099999999999996</v>
      </c>
      <c r="F11" s="37">
        <f>SUM(F3:F8)</f>
        <v>145684</v>
      </c>
      <c r="G11" s="82">
        <f t="shared" si="1"/>
        <v>0.98399999999999999</v>
      </c>
      <c r="H11" s="40" t="s">
        <v>24</v>
      </c>
      <c r="I11" s="41" t="s">
        <v>24</v>
      </c>
      <c r="J11" s="83" t="s">
        <v>24</v>
      </c>
      <c r="K11" s="93">
        <f>SUM(K3:K8)</f>
        <v>117158</v>
      </c>
      <c r="L11" s="84">
        <f t="shared" si="3"/>
        <v>1.2629999999999999</v>
      </c>
    </row>
    <row r="12" spans="1:12" ht="22.5" customHeight="1">
      <c r="A12" s="356" t="s">
        <v>26</v>
      </c>
      <c r="B12" s="114" t="s">
        <v>27</v>
      </c>
      <c r="C12" s="11">
        <v>32291</v>
      </c>
      <c r="D12" s="11">
        <v>20170</v>
      </c>
      <c r="E12" s="12">
        <f t="shared" si="0"/>
        <v>0.625</v>
      </c>
      <c r="F12" s="11">
        <v>20139</v>
      </c>
      <c r="G12" s="71">
        <f t="shared" si="1"/>
        <v>0.998</v>
      </c>
      <c r="H12" s="14">
        <v>37</v>
      </c>
      <c r="I12" s="11">
        <v>35</v>
      </c>
      <c r="J12" s="71">
        <f>ROUND(I12/H12,3)</f>
        <v>0.94599999999999995</v>
      </c>
      <c r="K12" s="14">
        <f>'16年度'!D12</f>
        <v>21470</v>
      </c>
      <c r="L12" s="72">
        <f t="shared" si="3"/>
        <v>0.93899999999999995</v>
      </c>
    </row>
    <row r="13" spans="1:12" ht="22.5" customHeight="1">
      <c r="A13" s="357"/>
      <c r="B13" s="115" t="s">
        <v>28</v>
      </c>
      <c r="C13" s="17">
        <v>11733</v>
      </c>
      <c r="D13" s="17">
        <v>10910</v>
      </c>
      <c r="E13" s="44">
        <f t="shared" si="0"/>
        <v>0.93</v>
      </c>
      <c r="F13" s="17">
        <v>10898</v>
      </c>
      <c r="G13" s="74">
        <f t="shared" si="1"/>
        <v>0.999</v>
      </c>
      <c r="H13" s="19">
        <v>37</v>
      </c>
      <c r="I13" s="17">
        <v>35</v>
      </c>
      <c r="J13" s="74">
        <f>ROUND(I13/H13,3)</f>
        <v>0.94599999999999995</v>
      </c>
      <c r="K13" s="19">
        <f>'16年度'!D13</f>
        <v>10692</v>
      </c>
      <c r="L13" s="75">
        <f t="shared" si="3"/>
        <v>1.02</v>
      </c>
    </row>
    <row r="14" spans="1:12" ht="22.5" customHeight="1">
      <c r="A14" s="357"/>
      <c r="B14" s="115" t="s">
        <v>59</v>
      </c>
      <c r="C14" s="17">
        <v>1631</v>
      </c>
      <c r="D14" s="17">
        <v>1418</v>
      </c>
      <c r="E14" s="44">
        <f t="shared" si="0"/>
        <v>0.86899999999999999</v>
      </c>
      <c r="F14" s="17">
        <v>1418</v>
      </c>
      <c r="G14" s="74">
        <f t="shared" si="1"/>
        <v>1</v>
      </c>
      <c r="H14" s="19">
        <v>36</v>
      </c>
      <c r="I14" s="17">
        <v>34</v>
      </c>
      <c r="J14" s="74">
        <f>ROUND(I14/H14,3)</f>
        <v>0.94399999999999995</v>
      </c>
      <c r="K14" s="19">
        <f>'16年度'!D14</f>
        <v>1233</v>
      </c>
      <c r="L14" s="75">
        <f t="shared" si="3"/>
        <v>1.1499999999999999</v>
      </c>
    </row>
    <row r="15" spans="1:12" ht="22.5" customHeight="1" thickBot="1">
      <c r="A15" s="357"/>
      <c r="B15" s="120" t="s">
        <v>60</v>
      </c>
      <c r="C15" s="95">
        <v>37273</v>
      </c>
      <c r="D15" s="95">
        <v>42228</v>
      </c>
      <c r="E15" s="96">
        <f t="shared" si="0"/>
        <v>1.133</v>
      </c>
      <c r="F15" s="95">
        <v>42228</v>
      </c>
      <c r="G15" s="97">
        <f t="shared" si="1"/>
        <v>1</v>
      </c>
      <c r="H15" s="98">
        <v>36</v>
      </c>
      <c r="I15" s="95">
        <v>34</v>
      </c>
      <c r="J15" s="97">
        <f>ROUND(I15/H15,3)</f>
        <v>0.94399999999999995</v>
      </c>
      <c r="K15" s="98">
        <f>'16年度'!D15</f>
        <v>34446</v>
      </c>
      <c r="L15" s="99">
        <f t="shared" si="3"/>
        <v>1.226</v>
      </c>
    </row>
    <row r="16" spans="1:12" ht="22.5" customHeight="1" thickTop="1" thickBot="1">
      <c r="A16" s="357"/>
      <c r="B16" s="121" t="s">
        <v>31</v>
      </c>
      <c r="C16" s="37">
        <f>SUM(C12:C15)</f>
        <v>82928</v>
      </c>
      <c r="D16" s="37">
        <f>SUM(D12:D15)</f>
        <v>74726</v>
      </c>
      <c r="E16" s="47">
        <f t="shared" si="0"/>
        <v>0.90100000000000002</v>
      </c>
      <c r="F16" s="37">
        <f>SUM(F12:F15)</f>
        <v>74683</v>
      </c>
      <c r="G16" s="82">
        <f t="shared" si="1"/>
        <v>0.999</v>
      </c>
      <c r="H16" s="40" t="s">
        <v>32</v>
      </c>
      <c r="I16" s="41" t="s">
        <v>32</v>
      </c>
      <c r="J16" s="83" t="s">
        <v>32</v>
      </c>
      <c r="K16" s="93">
        <f>SUM(K12:K15)</f>
        <v>67841</v>
      </c>
      <c r="L16" s="84">
        <f t="shared" si="3"/>
        <v>1.101</v>
      </c>
    </row>
    <row r="17" spans="1:12" ht="22.5" customHeight="1" thickBot="1">
      <c r="A17" s="87"/>
      <c r="B17" s="122" t="s">
        <v>33</v>
      </c>
      <c r="C17" s="50">
        <f>C11+C16</f>
        <v>261143</v>
      </c>
      <c r="D17" s="51">
        <f>D11+D16</f>
        <v>222751</v>
      </c>
      <c r="E17" s="52">
        <f t="shared" si="0"/>
        <v>0.85299999999999998</v>
      </c>
      <c r="F17" s="51">
        <f>F11+F16</f>
        <v>220367</v>
      </c>
      <c r="G17" s="88">
        <f t="shared" si="1"/>
        <v>0.98899999999999999</v>
      </c>
      <c r="H17" s="54" t="s">
        <v>21</v>
      </c>
      <c r="I17" s="55" t="s">
        <v>21</v>
      </c>
      <c r="J17" s="89" t="s">
        <v>21</v>
      </c>
      <c r="K17" s="100">
        <f>K11+K16</f>
        <v>184999</v>
      </c>
      <c r="L17" s="90">
        <f t="shared" si="3"/>
        <v>1.204</v>
      </c>
    </row>
  </sheetData>
  <sheetProtection sheet="1" objects="1" scenarios="1"/>
  <autoFilter ref="B2:L17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B1" zoomScale="75" zoomScaleNormal="100" workbookViewId="0">
      <selection activeCell="B19" sqref="B19:L22"/>
    </sheetView>
  </sheetViews>
  <sheetFormatPr defaultColWidth="9" defaultRowHeight="13.2"/>
  <cols>
    <col min="1" max="1" width="3.5" style="69" bestFit="1" customWidth="1"/>
    <col min="2" max="2" width="27.19921875" style="69" bestFit="1" customWidth="1"/>
    <col min="3" max="7" width="11" style="69" customWidth="1"/>
    <col min="8" max="8" width="10.59765625" style="92" customWidth="1"/>
    <col min="9" max="10" width="11" style="69" customWidth="1"/>
    <col min="11" max="11" width="11" style="92" customWidth="1"/>
    <col min="12" max="12" width="11" style="69" customWidth="1"/>
    <col min="13" max="16384" width="9" style="69"/>
  </cols>
  <sheetData>
    <row r="1" spans="1:12" ht="39" customHeight="1" thickBot="1">
      <c r="B1" s="109" t="s">
        <v>63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33" thickBot="1">
      <c r="A2" s="70"/>
      <c r="B2" s="110" t="s">
        <v>2</v>
      </c>
      <c r="C2" s="111" t="s">
        <v>3</v>
      </c>
      <c r="D2" s="111" t="s">
        <v>4</v>
      </c>
      <c r="E2" s="111" t="s">
        <v>5</v>
      </c>
      <c r="F2" s="111" t="s">
        <v>6</v>
      </c>
      <c r="G2" s="111" t="s">
        <v>7</v>
      </c>
      <c r="H2" s="112" t="s">
        <v>8</v>
      </c>
      <c r="I2" s="111" t="s">
        <v>9</v>
      </c>
      <c r="J2" s="111" t="s">
        <v>10</v>
      </c>
      <c r="K2" s="112" t="s">
        <v>64</v>
      </c>
      <c r="L2" s="113" t="s">
        <v>12</v>
      </c>
    </row>
    <row r="3" spans="1:12" ht="22.5" customHeight="1">
      <c r="A3" s="356" t="s">
        <v>13</v>
      </c>
      <c r="B3" s="114" t="s">
        <v>14</v>
      </c>
      <c r="C3" s="11">
        <v>35229</v>
      </c>
      <c r="D3" s="11">
        <v>27845</v>
      </c>
      <c r="E3" s="12">
        <f t="shared" ref="E3:E17" si="0">ROUND(D3/C3,3)</f>
        <v>0.79</v>
      </c>
      <c r="F3" s="11">
        <v>27130</v>
      </c>
      <c r="G3" s="71">
        <f t="shared" ref="G3:G17" si="1">ROUND(F3/D3,3)</f>
        <v>0.97399999999999998</v>
      </c>
      <c r="H3" s="14">
        <v>37</v>
      </c>
      <c r="I3" s="11">
        <v>37</v>
      </c>
      <c r="J3" s="71">
        <f t="shared" ref="J3:J8" si="2">ROUND(I3/H3,3)</f>
        <v>1</v>
      </c>
      <c r="K3" s="14">
        <f>'15年度'!D3</f>
        <v>28989</v>
      </c>
      <c r="L3" s="72">
        <f t="shared" ref="L3:L17" si="3">ROUND(D3/K3,3)</f>
        <v>0.96099999999999997</v>
      </c>
    </row>
    <row r="4" spans="1:12" ht="22.5" customHeight="1">
      <c r="A4" s="357"/>
      <c r="B4" s="115" t="s">
        <v>15</v>
      </c>
      <c r="C4" s="17">
        <v>21565</v>
      </c>
      <c r="D4" s="17">
        <v>17251</v>
      </c>
      <c r="E4" s="44">
        <f t="shared" si="0"/>
        <v>0.8</v>
      </c>
      <c r="F4" s="17">
        <v>16838</v>
      </c>
      <c r="G4" s="74">
        <f t="shared" si="1"/>
        <v>0.97599999999999998</v>
      </c>
      <c r="H4" s="19">
        <v>37</v>
      </c>
      <c r="I4" s="17">
        <v>37</v>
      </c>
      <c r="J4" s="74">
        <f t="shared" si="2"/>
        <v>1</v>
      </c>
      <c r="K4" s="19">
        <f>'15年度'!D4</f>
        <v>17858</v>
      </c>
      <c r="L4" s="75">
        <f t="shared" si="3"/>
        <v>0.96599999999999997</v>
      </c>
    </row>
    <row r="5" spans="1:12" ht="22.5" customHeight="1">
      <c r="A5" s="357"/>
      <c r="B5" s="115" t="s">
        <v>16</v>
      </c>
      <c r="C5" s="17">
        <v>15183</v>
      </c>
      <c r="D5" s="17">
        <v>11860</v>
      </c>
      <c r="E5" s="44">
        <f t="shared" si="0"/>
        <v>0.78100000000000003</v>
      </c>
      <c r="F5" s="17">
        <v>11447</v>
      </c>
      <c r="G5" s="74">
        <f t="shared" si="1"/>
        <v>0.96499999999999997</v>
      </c>
      <c r="H5" s="19">
        <v>37</v>
      </c>
      <c r="I5" s="17">
        <v>37</v>
      </c>
      <c r="J5" s="74">
        <f t="shared" si="2"/>
        <v>1</v>
      </c>
      <c r="K5" s="19">
        <f>'15年度'!D5</f>
        <v>12531</v>
      </c>
      <c r="L5" s="75">
        <f t="shared" si="3"/>
        <v>0.94599999999999995</v>
      </c>
    </row>
    <row r="6" spans="1:12" ht="22.5" customHeight="1">
      <c r="A6" s="357"/>
      <c r="B6" s="115" t="s">
        <v>17</v>
      </c>
      <c r="C6" s="17">
        <v>19838</v>
      </c>
      <c r="D6" s="17">
        <v>20876</v>
      </c>
      <c r="E6" s="44">
        <f t="shared" si="0"/>
        <v>1.052</v>
      </c>
      <c r="F6" s="17">
        <v>20706</v>
      </c>
      <c r="G6" s="74">
        <f t="shared" si="1"/>
        <v>0.99199999999999999</v>
      </c>
      <c r="H6" s="19">
        <v>37</v>
      </c>
      <c r="I6" s="17">
        <v>37</v>
      </c>
      <c r="J6" s="74">
        <f t="shared" si="2"/>
        <v>1</v>
      </c>
      <c r="K6" s="19">
        <f>'15年度'!D6</f>
        <v>18892</v>
      </c>
      <c r="L6" s="75">
        <f t="shared" si="3"/>
        <v>1.105</v>
      </c>
    </row>
    <row r="7" spans="1:12" ht="22.5" customHeight="1">
      <c r="A7" s="357"/>
      <c r="B7" s="115" t="s">
        <v>18</v>
      </c>
      <c r="C7" s="17">
        <v>7647</v>
      </c>
      <c r="D7" s="17">
        <v>3315</v>
      </c>
      <c r="E7" s="44">
        <f t="shared" si="0"/>
        <v>0.434</v>
      </c>
      <c r="F7" s="17">
        <v>3313</v>
      </c>
      <c r="G7" s="74">
        <f t="shared" si="1"/>
        <v>0.999</v>
      </c>
      <c r="H7" s="19">
        <v>28</v>
      </c>
      <c r="I7" s="17">
        <v>6</v>
      </c>
      <c r="J7" s="74">
        <f t="shared" si="2"/>
        <v>0.214</v>
      </c>
      <c r="K7" s="19">
        <f>'15年度'!D7</f>
        <v>4460</v>
      </c>
      <c r="L7" s="75">
        <f t="shared" si="3"/>
        <v>0.74299999999999999</v>
      </c>
    </row>
    <row r="8" spans="1:12" ht="22.5" customHeight="1">
      <c r="A8" s="357"/>
      <c r="B8" s="116" t="s">
        <v>19</v>
      </c>
      <c r="C8" s="17">
        <v>35541</v>
      </c>
      <c r="D8" s="17">
        <v>36011</v>
      </c>
      <c r="E8" s="44">
        <f t="shared" si="0"/>
        <v>1.0129999999999999</v>
      </c>
      <c r="F8" s="17">
        <v>35844</v>
      </c>
      <c r="G8" s="74">
        <f t="shared" si="1"/>
        <v>0.995</v>
      </c>
      <c r="H8" s="19">
        <v>32</v>
      </c>
      <c r="I8" s="17">
        <v>25</v>
      </c>
      <c r="J8" s="74">
        <f t="shared" si="2"/>
        <v>0.78100000000000003</v>
      </c>
      <c r="K8" s="19">
        <f>'15年度'!D8</f>
        <v>23884</v>
      </c>
      <c r="L8" s="75">
        <f t="shared" si="3"/>
        <v>1.508</v>
      </c>
    </row>
    <row r="9" spans="1:12" s="92" customFormat="1" ht="22.5" customHeight="1">
      <c r="A9" s="357"/>
      <c r="B9" s="117" t="s">
        <v>20</v>
      </c>
      <c r="C9" s="26">
        <f>C8-C10</f>
        <v>35231</v>
      </c>
      <c r="D9" s="26">
        <f>D8-D10</f>
        <v>35937</v>
      </c>
      <c r="E9" s="91">
        <f t="shared" si="0"/>
        <v>1.02</v>
      </c>
      <c r="F9" s="26">
        <f>F8-F10</f>
        <v>35769</v>
      </c>
      <c r="G9" s="77">
        <f t="shared" si="1"/>
        <v>0.995</v>
      </c>
      <c r="H9" s="28" t="s">
        <v>21</v>
      </c>
      <c r="I9" s="28" t="s">
        <v>21</v>
      </c>
      <c r="J9" s="78" t="s">
        <v>21</v>
      </c>
      <c r="K9" s="26">
        <f>'15年度'!D9</f>
        <v>23810</v>
      </c>
      <c r="L9" s="79">
        <f t="shared" si="3"/>
        <v>1.5089999999999999</v>
      </c>
    </row>
    <row r="10" spans="1:12" ht="22.5" customHeight="1" thickBot="1">
      <c r="A10" s="357"/>
      <c r="B10" s="118" t="s">
        <v>22</v>
      </c>
      <c r="C10" s="31">
        <v>310</v>
      </c>
      <c r="D10" s="62">
        <v>74</v>
      </c>
      <c r="E10" s="123">
        <f t="shared" si="0"/>
        <v>0.23899999999999999</v>
      </c>
      <c r="F10" s="62">
        <v>75</v>
      </c>
      <c r="G10" s="80">
        <f t="shared" si="1"/>
        <v>1.014</v>
      </c>
      <c r="H10" s="34">
        <v>12</v>
      </c>
      <c r="I10" s="31">
        <v>7</v>
      </c>
      <c r="J10" s="80">
        <f>ROUND(I10/H10,3)</f>
        <v>0.58299999999999996</v>
      </c>
      <c r="K10" s="34">
        <f>'15年度'!D10</f>
        <v>74</v>
      </c>
      <c r="L10" s="81">
        <f t="shared" si="3"/>
        <v>1</v>
      </c>
    </row>
    <row r="11" spans="1:12" ht="22.5" customHeight="1" thickTop="1" thickBot="1">
      <c r="A11" s="358"/>
      <c r="B11" s="119" t="s">
        <v>23</v>
      </c>
      <c r="C11" s="37">
        <f>SUM(C3:C8)</f>
        <v>135003</v>
      </c>
      <c r="D11" s="63">
        <f>SUM(D3:D8)</f>
        <v>117158</v>
      </c>
      <c r="E11" s="124">
        <f t="shared" si="0"/>
        <v>0.86799999999999999</v>
      </c>
      <c r="F11" s="63">
        <f>SUM(F3:F8)</f>
        <v>115278</v>
      </c>
      <c r="G11" s="82">
        <f t="shared" si="1"/>
        <v>0.98399999999999999</v>
      </c>
      <c r="H11" s="40" t="s">
        <v>24</v>
      </c>
      <c r="I11" s="41" t="s">
        <v>24</v>
      </c>
      <c r="J11" s="83" t="s">
        <v>24</v>
      </c>
      <c r="K11" s="93">
        <f>SUM(K3:K8)</f>
        <v>106614</v>
      </c>
      <c r="L11" s="84">
        <f t="shared" si="3"/>
        <v>1.099</v>
      </c>
    </row>
    <row r="12" spans="1:12" ht="22.5" customHeight="1">
      <c r="A12" s="356" t="s">
        <v>26</v>
      </c>
      <c r="B12" s="114" t="s">
        <v>27</v>
      </c>
      <c r="C12" s="11">
        <v>31987</v>
      </c>
      <c r="D12" s="60">
        <v>21470</v>
      </c>
      <c r="E12" s="125">
        <f t="shared" si="0"/>
        <v>0.67100000000000004</v>
      </c>
      <c r="F12" s="60">
        <v>21478</v>
      </c>
      <c r="G12" s="71">
        <f t="shared" si="1"/>
        <v>1</v>
      </c>
      <c r="H12" s="14">
        <v>37</v>
      </c>
      <c r="I12" s="11">
        <v>37</v>
      </c>
      <c r="J12" s="71">
        <f>ROUND(I12/H12,3)</f>
        <v>1</v>
      </c>
      <c r="K12" s="14">
        <f>'15年度'!D12</f>
        <v>23648</v>
      </c>
      <c r="L12" s="72">
        <f t="shared" si="3"/>
        <v>0.90800000000000003</v>
      </c>
    </row>
    <row r="13" spans="1:12" ht="22.5" customHeight="1">
      <c r="A13" s="357"/>
      <c r="B13" s="115" t="s">
        <v>28</v>
      </c>
      <c r="C13" s="17">
        <v>11558</v>
      </c>
      <c r="D13" s="61">
        <v>10692</v>
      </c>
      <c r="E13" s="126">
        <f t="shared" si="0"/>
        <v>0.92500000000000004</v>
      </c>
      <c r="F13" s="61">
        <v>10691</v>
      </c>
      <c r="G13" s="74">
        <f t="shared" si="1"/>
        <v>1</v>
      </c>
      <c r="H13" s="19">
        <v>37</v>
      </c>
      <c r="I13" s="17">
        <v>37</v>
      </c>
      <c r="J13" s="74">
        <f>ROUND(I13/H13,3)</f>
        <v>1</v>
      </c>
      <c r="K13" s="19">
        <f>'15年度'!D13</f>
        <v>9914</v>
      </c>
      <c r="L13" s="75">
        <f t="shared" si="3"/>
        <v>1.0780000000000001</v>
      </c>
    </row>
    <row r="14" spans="1:12" ht="22.5" customHeight="1">
      <c r="A14" s="357"/>
      <c r="B14" s="115" t="s">
        <v>59</v>
      </c>
      <c r="C14" s="17">
        <v>1564</v>
      </c>
      <c r="D14" s="17">
        <v>1233</v>
      </c>
      <c r="E14" s="44">
        <f t="shared" si="0"/>
        <v>0.78800000000000003</v>
      </c>
      <c r="F14" s="17">
        <v>1233</v>
      </c>
      <c r="G14" s="74">
        <f t="shared" si="1"/>
        <v>1</v>
      </c>
      <c r="H14" s="19">
        <v>36</v>
      </c>
      <c r="I14" s="17">
        <v>36</v>
      </c>
      <c r="J14" s="74">
        <f>ROUND(I14/H14,3)</f>
        <v>1</v>
      </c>
      <c r="K14" s="19">
        <f>'15年度'!D14</f>
        <v>1118</v>
      </c>
      <c r="L14" s="75">
        <f t="shared" si="3"/>
        <v>1.103</v>
      </c>
    </row>
    <row r="15" spans="1:12" ht="22.5" customHeight="1" thickBot="1">
      <c r="A15" s="357"/>
      <c r="B15" s="120" t="s">
        <v>60</v>
      </c>
      <c r="C15" s="95">
        <v>36220</v>
      </c>
      <c r="D15" s="64">
        <v>34446</v>
      </c>
      <c r="E15" s="127">
        <f t="shared" si="0"/>
        <v>0.95099999999999996</v>
      </c>
      <c r="F15" s="64">
        <v>34451</v>
      </c>
      <c r="G15" s="97">
        <f t="shared" si="1"/>
        <v>1</v>
      </c>
      <c r="H15" s="98">
        <v>36</v>
      </c>
      <c r="I15" s="95">
        <v>35</v>
      </c>
      <c r="J15" s="97">
        <f>ROUND(I15/H15,3)</f>
        <v>0.97199999999999998</v>
      </c>
      <c r="K15" s="98">
        <f>'15年度'!D15</f>
        <v>33219</v>
      </c>
      <c r="L15" s="99">
        <f t="shared" si="3"/>
        <v>1.0369999999999999</v>
      </c>
    </row>
    <row r="16" spans="1:12" ht="22.5" customHeight="1" thickTop="1" thickBot="1">
      <c r="A16" s="357"/>
      <c r="B16" s="121" t="s">
        <v>31</v>
      </c>
      <c r="C16" s="37">
        <f>SUM(C12:C15)</f>
        <v>81329</v>
      </c>
      <c r="D16" s="37">
        <f>SUM(D12:D15)</f>
        <v>67841</v>
      </c>
      <c r="E16" s="47">
        <f t="shared" si="0"/>
        <v>0.83399999999999996</v>
      </c>
      <c r="F16" s="37">
        <f>SUM(F12:F15)</f>
        <v>67853</v>
      </c>
      <c r="G16" s="82">
        <f t="shared" si="1"/>
        <v>1</v>
      </c>
      <c r="H16" s="40" t="s">
        <v>32</v>
      </c>
      <c r="I16" s="41" t="s">
        <v>32</v>
      </c>
      <c r="J16" s="83" t="s">
        <v>32</v>
      </c>
      <c r="K16" s="93">
        <f>SUM(K12:K15)</f>
        <v>67899</v>
      </c>
      <c r="L16" s="84">
        <f t="shared" si="3"/>
        <v>0.999</v>
      </c>
    </row>
    <row r="17" spans="1:12" ht="22.5" customHeight="1" thickBot="1">
      <c r="A17" s="87"/>
      <c r="B17" s="122" t="s">
        <v>33</v>
      </c>
      <c r="C17" s="50">
        <f>C11+C16</f>
        <v>216332</v>
      </c>
      <c r="D17" s="51">
        <f>D11+D16</f>
        <v>184999</v>
      </c>
      <c r="E17" s="52">
        <f t="shared" si="0"/>
        <v>0.85499999999999998</v>
      </c>
      <c r="F17" s="51">
        <f>F11+F16</f>
        <v>183131</v>
      </c>
      <c r="G17" s="88">
        <f t="shared" si="1"/>
        <v>0.99</v>
      </c>
      <c r="H17" s="54" t="s">
        <v>21</v>
      </c>
      <c r="I17" s="55" t="s">
        <v>21</v>
      </c>
      <c r="J17" s="89" t="s">
        <v>21</v>
      </c>
      <c r="K17" s="100">
        <f>K11+K16</f>
        <v>174513</v>
      </c>
      <c r="L17" s="90">
        <f t="shared" si="3"/>
        <v>1.06</v>
      </c>
    </row>
  </sheetData>
  <sheetProtection sheet="1" objects="1" scenarios="1"/>
  <autoFilter ref="B2:L17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U16"/>
  <sheetViews>
    <sheetView zoomScaleNormal="100" zoomScaleSheetLayoutView="100" workbookViewId="0">
      <pane xSplit="1" ySplit="1" topLeftCell="I2" activePane="bottomRight" state="frozen"/>
      <selection pane="topRight" activeCell="D1" sqref="D1"/>
      <selection pane="bottomLeft" activeCell="A3" sqref="A3"/>
      <selection pane="bottomRight" activeCell="W16" sqref="W16"/>
    </sheetView>
  </sheetViews>
  <sheetFormatPr defaultRowHeight="14.4"/>
  <cols>
    <col min="1" max="1" width="25.09765625" customWidth="1"/>
    <col min="2" max="13" width="10.5" bestFit="1" customWidth="1"/>
    <col min="14" max="16" width="9.3984375" customWidth="1"/>
  </cols>
  <sheetData>
    <row r="1" spans="1:21" ht="15" customHeight="1" thickBot="1">
      <c r="A1" s="288" t="s">
        <v>105</v>
      </c>
      <c r="B1" s="289" t="s">
        <v>34</v>
      </c>
      <c r="C1" s="289" t="s">
        <v>35</v>
      </c>
      <c r="D1" s="289" t="s">
        <v>36</v>
      </c>
      <c r="E1" s="289" t="s">
        <v>37</v>
      </c>
      <c r="F1" s="289" t="s">
        <v>38</v>
      </c>
      <c r="G1" s="289" t="s">
        <v>39</v>
      </c>
      <c r="H1" s="289" t="s">
        <v>40</v>
      </c>
      <c r="I1" s="289" t="s">
        <v>41</v>
      </c>
      <c r="J1" s="289" t="s">
        <v>42</v>
      </c>
      <c r="K1" s="289" t="s">
        <v>43</v>
      </c>
      <c r="L1" s="289" t="s">
        <v>44</v>
      </c>
      <c r="M1" s="289" t="s">
        <v>78</v>
      </c>
      <c r="N1" s="289" t="s">
        <v>80</v>
      </c>
      <c r="O1" s="290" t="s">
        <v>113</v>
      </c>
      <c r="P1" s="290" t="s">
        <v>121</v>
      </c>
      <c r="Q1" s="289" t="s">
        <v>126</v>
      </c>
      <c r="R1" s="290" t="s">
        <v>135</v>
      </c>
      <c r="S1" s="290" t="s">
        <v>140</v>
      </c>
      <c r="T1" s="290" t="s">
        <v>145</v>
      </c>
      <c r="U1" s="294" t="s">
        <v>148</v>
      </c>
    </row>
    <row r="2" spans="1:21" ht="22.5" customHeight="1">
      <c r="A2" s="192" t="s">
        <v>86</v>
      </c>
      <c r="B2" s="60">
        <v>30718</v>
      </c>
      <c r="C2" s="60">
        <v>30744</v>
      </c>
      <c r="D2" s="60">
        <v>29537</v>
      </c>
      <c r="E2" s="60">
        <v>28989</v>
      </c>
      <c r="F2" s="60">
        <v>27845</v>
      </c>
      <c r="G2" s="60">
        <v>28484</v>
      </c>
      <c r="H2" s="60">
        <v>27772</v>
      </c>
      <c r="I2" s="60">
        <v>28287</v>
      </c>
      <c r="J2" s="60">
        <v>27907</v>
      </c>
      <c r="K2" s="60">
        <v>28293.58</v>
      </c>
      <c r="L2" s="60">
        <v>28548.44</v>
      </c>
      <c r="M2" s="60">
        <v>28419</v>
      </c>
      <c r="N2" s="60">
        <v>28065.230000000014</v>
      </c>
      <c r="O2" s="244">
        <v>39239.926000000014</v>
      </c>
      <c r="P2" s="244">
        <v>39454</v>
      </c>
      <c r="Q2" s="60">
        <v>40761</v>
      </c>
      <c r="R2" s="283">
        <v>38786.79</v>
      </c>
      <c r="S2" s="283">
        <v>38848.17</v>
      </c>
      <c r="T2" s="283">
        <v>25620.33166299999</v>
      </c>
      <c r="U2" s="295">
        <v>24195</v>
      </c>
    </row>
    <row r="3" spans="1:21" ht="22.5" customHeight="1">
      <c r="A3" s="193" t="s">
        <v>87</v>
      </c>
      <c r="B3" s="61">
        <v>19182</v>
      </c>
      <c r="C3" s="61">
        <v>19061</v>
      </c>
      <c r="D3" s="61">
        <v>18165</v>
      </c>
      <c r="E3" s="61">
        <v>17858</v>
      </c>
      <c r="F3" s="61">
        <v>17251</v>
      </c>
      <c r="G3" s="61">
        <v>17109</v>
      </c>
      <c r="H3" s="61">
        <v>16911</v>
      </c>
      <c r="I3" s="61">
        <v>17914</v>
      </c>
      <c r="J3" s="61">
        <v>17941</v>
      </c>
      <c r="K3" s="61">
        <v>18166.14</v>
      </c>
      <c r="L3" s="61">
        <v>17970.900000000001</v>
      </c>
      <c r="M3" s="61">
        <v>17746.740000000002</v>
      </c>
      <c r="N3" s="61">
        <v>17625.080000000002</v>
      </c>
      <c r="O3" s="245">
        <v>17928.681000000004</v>
      </c>
      <c r="P3" s="245">
        <v>17090</v>
      </c>
      <c r="Q3" s="61">
        <v>17381</v>
      </c>
      <c r="R3" s="283">
        <v>16318.37</v>
      </c>
      <c r="S3" s="283">
        <v>15243.36</v>
      </c>
      <c r="T3" s="283">
        <v>14936.551310999997</v>
      </c>
      <c r="U3" s="295">
        <v>14551</v>
      </c>
    </row>
    <row r="4" spans="1:21" ht="22.5" customHeight="1">
      <c r="A4" s="193" t="s">
        <v>88</v>
      </c>
      <c r="B4" s="61">
        <v>12934</v>
      </c>
      <c r="C4" s="61">
        <v>12934</v>
      </c>
      <c r="D4" s="61">
        <v>12397</v>
      </c>
      <c r="E4" s="61">
        <v>12531</v>
      </c>
      <c r="F4" s="61">
        <v>11860</v>
      </c>
      <c r="G4" s="61">
        <v>12353</v>
      </c>
      <c r="H4" s="61">
        <v>12115</v>
      </c>
      <c r="I4" s="61">
        <v>12643</v>
      </c>
      <c r="J4" s="61">
        <v>12756</v>
      </c>
      <c r="K4" s="61">
        <v>12920.94</v>
      </c>
      <c r="L4" s="61">
        <v>13191.03</v>
      </c>
      <c r="M4" s="61">
        <v>13553.439999999997</v>
      </c>
      <c r="N4" s="61">
        <v>13951.360000000004</v>
      </c>
      <c r="O4" s="245">
        <v>14336.134999999997</v>
      </c>
      <c r="P4" s="245">
        <v>14856</v>
      </c>
      <c r="Q4" s="61">
        <v>16141</v>
      </c>
      <c r="R4" s="283">
        <v>15732.54</v>
      </c>
      <c r="S4" s="283">
        <v>15248.880000000001</v>
      </c>
      <c r="T4" s="283">
        <v>25768.497026000005</v>
      </c>
      <c r="U4" s="295">
        <v>26085</v>
      </c>
    </row>
    <row r="5" spans="1:21" ht="22.5" customHeight="1">
      <c r="A5" s="193" t="s">
        <v>89</v>
      </c>
      <c r="B5" s="61">
        <v>8703</v>
      </c>
      <c r="C5" s="61">
        <v>12773</v>
      </c>
      <c r="D5" s="61">
        <v>16598</v>
      </c>
      <c r="E5" s="61">
        <v>18892</v>
      </c>
      <c r="F5" s="61">
        <v>20876</v>
      </c>
      <c r="G5" s="61">
        <v>23969</v>
      </c>
      <c r="H5" s="61">
        <v>26635</v>
      </c>
      <c r="I5" s="61">
        <v>28852</v>
      </c>
      <c r="J5" s="61">
        <v>28130</v>
      </c>
      <c r="K5" s="61">
        <v>28013.240999999998</v>
      </c>
      <c r="L5" s="61">
        <v>28811.71</v>
      </c>
      <c r="M5" s="61">
        <v>29345.119000000002</v>
      </c>
      <c r="N5" s="61">
        <v>28813.264999999999</v>
      </c>
      <c r="O5" s="245">
        <v>28620.79</v>
      </c>
      <c r="P5" s="245">
        <v>27745</v>
      </c>
      <c r="Q5" s="61">
        <v>27786</v>
      </c>
      <c r="R5" s="283">
        <v>28063.72</v>
      </c>
      <c r="S5" s="283">
        <v>28061.555</v>
      </c>
      <c r="T5" s="283">
        <v>29992.21000000001</v>
      </c>
      <c r="U5" s="295">
        <v>30276</v>
      </c>
    </row>
    <row r="6" spans="1:21" ht="22.5" customHeight="1">
      <c r="A6" s="193" t="s">
        <v>90</v>
      </c>
      <c r="B6" s="61">
        <v>1105</v>
      </c>
      <c r="C6" s="61">
        <v>3747</v>
      </c>
      <c r="D6" s="61">
        <v>3718</v>
      </c>
      <c r="E6" s="61">
        <v>4460</v>
      </c>
      <c r="F6" s="61">
        <v>3315</v>
      </c>
      <c r="G6" s="61">
        <v>2143</v>
      </c>
      <c r="H6" s="61">
        <v>2407</v>
      </c>
      <c r="I6" s="61">
        <v>5000</v>
      </c>
      <c r="J6" s="61">
        <v>5325</v>
      </c>
      <c r="K6" s="61">
        <v>5306.28</v>
      </c>
      <c r="L6" s="61">
        <v>4912.78</v>
      </c>
      <c r="M6" s="61">
        <v>4973.6999999999989</v>
      </c>
      <c r="N6" s="61">
        <v>5062.0549999999994</v>
      </c>
      <c r="O6" s="245">
        <v>5078.1699999999992</v>
      </c>
      <c r="P6" s="245">
        <v>4893</v>
      </c>
      <c r="Q6" s="61">
        <v>4804.9800000000005</v>
      </c>
      <c r="R6" s="283">
        <v>5261.34</v>
      </c>
      <c r="S6" s="283">
        <v>5379.3400000000011</v>
      </c>
      <c r="T6" s="283">
        <v>5274.4400000000023</v>
      </c>
      <c r="U6" s="295">
        <v>5085</v>
      </c>
    </row>
    <row r="7" spans="1:21" ht="22.5" customHeight="1">
      <c r="A7" s="194" t="s">
        <v>91</v>
      </c>
      <c r="B7" s="61">
        <v>3490</v>
      </c>
      <c r="C7" s="61">
        <v>14646</v>
      </c>
      <c r="D7" s="61">
        <v>18687</v>
      </c>
      <c r="E7" s="61">
        <v>23884</v>
      </c>
      <c r="F7" s="61">
        <v>36011</v>
      </c>
      <c r="G7" s="61">
        <v>63967</v>
      </c>
      <c r="H7" s="61">
        <v>82782</v>
      </c>
      <c r="I7" s="61">
        <v>87898</v>
      </c>
      <c r="J7" s="61">
        <v>88491</v>
      </c>
      <c r="K7" s="61">
        <v>90459.530829999989</v>
      </c>
      <c r="L7" s="61">
        <v>92172.17</v>
      </c>
      <c r="M7" s="61">
        <v>95119.724999999962</v>
      </c>
      <c r="N7" s="61">
        <v>97903.000000000015</v>
      </c>
      <c r="O7" s="245">
        <v>101090.46</v>
      </c>
      <c r="P7" s="245">
        <v>102939</v>
      </c>
      <c r="Q7" s="61">
        <v>108868.11000000002</v>
      </c>
      <c r="R7" s="283">
        <v>106337.52</v>
      </c>
      <c r="S7" s="283">
        <v>110007.64</v>
      </c>
      <c r="T7" s="283">
        <v>109829.8149999999</v>
      </c>
      <c r="U7" s="295">
        <v>108569</v>
      </c>
    </row>
    <row r="8" spans="1:21" s="59" customFormat="1" ht="22.5" hidden="1" customHeight="1">
      <c r="A8" s="195" t="s">
        <v>125</v>
      </c>
      <c r="B8" s="21">
        <f t="shared" ref="B8:I8" si="0">B7-B9</f>
        <v>3444</v>
      </c>
      <c r="C8" s="21">
        <f t="shared" si="0"/>
        <v>14540</v>
      </c>
      <c r="D8" s="21">
        <f t="shared" si="0"/>
        <v>18608</v>
      </c>
      <c r="E8" s="21">
        <f t="shared" si="0"/>
        <v>23810</v>
      </c>
      <c r="F8" s="21">
        <f t="shared" si="0"/>
        <v>35937</v>
      </c>
      <c r="G8" s="21">
        <f t="shared" si="0"/>
        <v>63901</v>
      </c>
      <c r="H8" s="21">
        <f t="shared" si="0"/>
        <v>82701</v>
      </c>
      <c r="I8" s="21">
        <f t="shared" si="0"/>
        <v>87819</v>
      </c>
      <c r="J8" s="21">
        <v>88420.36</v>
      </c>
      <c r="K8" s="21">
        <v>90407.521029999989</v>
      </c>
      <c r="L8" s="21">
        <v>92138.81</v>
      </c>
      <c r="M8" s="21">
        <v>95088.854999999967</v>
      </c>
      <c r="N8" s="21">
        <v>97861.760000000009</v>
      </c>
      <c r="O8" s="246">
        <v>101066.41</v>
      </c>
      <c r="P8" s="251">
        <v>102917</v>
      </c>
      <c r="Q8" s="258">
        <v>108841.91000000002</v>
      </c>
      <c r="R8" s="251">
        <v>106311.7</v>
      </c>
      <c r="S8" s="251">
        <v>110008.94500000001</v>
      </c>
      <c r="T8" s="251">
        <v>110008.94500000001</v>
      </c>
      <c r="U8" s="296">
        <v>110008.94500000001</v>
      </c>
    </row>
    <row r="9" spans="1:21" ht="22.5" customHeight="1" thickBot="1">
      <c r="A9" s="196" t="s">
        <v>124</v>
      </c>
      <c r="B9" s="62">
        <v>46</v>
      </c>
      <c r="C9" s="62">
        <v>106</v>
      </c>
      <c r="D9" s="62">
        <v>79</v>
      </c>
      <c r="E9" s="62">
        <v>74</v>
      </c>
      <c r="F9" s="62">
        <v>74</v>
      </c>
      <c r="G9" s="62">
        <v>66</v>
      </c>
      <c r="H9" s="62">
        <v>81</v>
      </c>
      <c r="I9" s="62">
        <v>79</v>
      </c>
      <c r="J9" s="62">
        <v>70.64</v>
      </c>
      <c r="K9" s="62">
        <v>52.009800000000006</v>
      </c>
      <c r="L9" s="62">
        <v>33.36</v>
      </c>
      <c r="M9" s="62">
        <v>30.870000000000005</v>
      </c>
      <c r="N9" s="62">
        <v>41.24</v>
      </c>
      <c r="O9" s="247">
        <v>24.05</v>
      </c>
      <c r="P9" s="252">
        <v>22</v>
      </c>
      <c r="Q9" s="259">
        <v>26.2</v>
      </c>
      <c r="R9" s="284">
        <v>25.82</v>
      </c>
      <c r="S9" s="284">
        <v>25.344999999999999</v>
      </c>
      <c r="T9" s="284">
        <v>25.344999999999999</v>
      </c>
      <c r="U9" s="297">
        <v>153</v>
      </c>
    </row>
    <row r="10" spans="1:21" ht="22.5" hidden="1" customHeight="1" thickTop="1" thickBot="1">
      <c r="A10" s="261"/>
      <c r="B10" s="63">
        <f t="shared" ref="B10:I10" si="1">SUM(B2:B7)</f>
        <v>76132</v>
      </c>
      <c r="C10" s="63">
        <f t="shared" si="1"/>
        <v>93905</v>
      </c>
      <c r="D10" s="63">
        <f t="shared" si="1"/>
        <v>99102</v>
      </c>
      <c r="E10" s="63">
        <f t="shared" si="1"/>
        <v>106614</v>
      </c>
      <c r="F10" s="63">
        <f t="shared" si="1"/>
        <v>117158</v>
      </c>
      <c r="G10" s="63">
        <f t="shared" si="1"/>
        <v>148025</v>
      </c>
      <c r="H10" s="63">
        <f t="shared" si="1"/>
        <v>168622</v>
      </c>
      <c r="I10" s="63">
        <f t="shared" si="1"/>
        <v>180594</v>
      </c>
      <c r="J10" s="63">
        <v>180550</v>
      </c>
      <c r="K10" s="63">
        <v>183159.71182999999</v>
      </c>
      <c r="L10" s="63">
        <f>SUM(L2:L7)</f>
        <v>185607.02999999997</v>
      </c>
      <c r="M10" s="63">
        <v>189157.72399999996</v>
      </c>
      <c r="N10" s="63">
        <v>191419.99000000002</v>
      </c>
      <c r="O10" s="248">
        <v>206294.16200000001</v>
      </c>
      <c r="P10" s="253">
        <v>206977</v>
      </c>
      <c r="Q10" s="260">
        <v>213996.82</v>
      </c>
      <c r="R10" s="285">
        <v>210376.37</v>
      </c>
      <c r="S10" s="285">
        <v>210376.37</v>
      </c>
      <c r="T10" s="285">
        <v>210376.37</v>
      </c>
      <c r="U10" s="298">
        <v>210376.37</v>
      </c>
    </row>
    <row r="11" spans="1:21" ht="22.5" customHeight="1" thickTop="1">
      <c r="A11" s="192" t="s">
        <v>101</v>
      </c>
      <c r="B11" s="60">
        <v>29225</v>
      </c>
      <c r="C11" s="60">
        <v>29701</v>
      </c>
      <c r="D11" s="60">
        <v>25268</v>
      </c>
      <c r="E11" s="60">
        <v>23648</v>
      </c>
      <c r="F11" s="60">
        <v>21470</v>
      </c>
      <c r="G11" s="60">
        <v>20170</v>
      </c>
      <c r="H11" s="60">
        <v>18889</v>
      </c>
      <c r="I11" s="60">
        <v>17525</v>
      </c>
      <c r="J11" s="60">
        <v>16586</v>
      </c>
      <c r="K11" s="60">
        <v>16090.26</v>
      </c>
      <c r="L11" s="60">
        <v>15534.87</v>
      </c>
      <c r="M11" s="60">
        <v>15105.449999999999</v>
      </c>
      <c r="N11" s="60">
        <v>14360.905000000002</v>
      </c>
      <c r="O11" s="244">
        <v>13175.659999999998</v>
      </c>
      <c r="P11" s="244">
        <v>12651</v>
      </c>
      <c r="Q11" s="244">
        <v>11861.632999999996</v>
      </c>
      <c r="R11" s="286">
        <v>11291.4</v>
      </c>
      <c r="S11" s="286">
        <v>11099.322000000002</v>
      </c>
      <c r="T11" s="286">
        <v>10765.24</v>
      </c>
      <c r="U11" s="299">
        <v>10508</v>
      </c>
    </row>
    <row r="12" spans="1:21" ht="22.5" customHeight="1">
      <c r="A12" s="193" t="s">
        <v>102</v>
      </c>
      <c r="B12" s="61">
        <v>8921</v>
      </c>
      <c r="C12" s="61">
        <v>9794</v>
      </c>
      <c r="D12" s="61">
        <v>9958</v>
      </c>
      <c r="E12" s="61">
        <v>9914</v>
      </c>
      <c r="F12" s="61">
        <v>10692</v>
      </c>
      <c r="G12" s="61">
        <v>10910</v>
      </c>
      <c r="H12" s="61">
        <v>10975</v>
      </c>
      <c r="I12" s="61">
        <v>10991</v>
      </c>
      <c r="J12" s="61">
        <v>11099</v>
      </c>
      <c r="K12" s="61">
        <v>11555.761</v>
      </c>
      <c r="L12" s="61">
        <v>11680.13</v>
      </c>
      <c r="M12" s="61">
        <v>11576.560000000003</v>
      </c>
      <c r="N12" s="61">
        <v>11712.469999999996</v>
      </c>
      <c r="O12" s="245">
        <v>12261.510999999999</v>
      </c>
      <c r="P12" s="245">
        <v>11671</v>
      </c>
      <c r="Q12" s="245">
        <v>11868.373</v>
      </c>
      <c r="R12" s="283">
        <v>12020.69</v>
      </c>
      <c r="S12" s="283">
        <v>12018.707000000002</v>
      </c>
      <c r="T12" s="283">
        <v>12185.968999999996</v>
      </c>
      <c r="U12" s="295">
        <v>12655</v>
      </c>
    </row>
    <row r="13" spans="1:21" ht="22.5" customHeight="1">
      <c r="A13" s="193" t="s">
        <v>103</v>
      </c>
      <c r="B13" s="61">
        <v>932</v>
      </c>
      <c r="C13" s="61">
        <v>994</v>
      </c>
      <c r="D13" s="61">
        <v>1068</v>
      </c>
      <c r="E13" s="61">
        <v>1118</v>
      </c>
      <c r="F13" s="61">
        <v>1233</v>
      </c>
      <c r="G13" s="61">
        <v>1418</v>
      </c>
      <c r="H13" s="61">
        <v>1507</v>
      </c>
      <c r="I13" s="61">
        <v>1602</v>
      </c>
      <c r="J13" s="61">
        <v>1484</v>
      </c>
      <c r="K13" s="61">
        <v>1513.0819999999999</v>
      </c>
      <c r="L13" s="61">
        <v>1550.98</v>
      </c>
      <c r="M13" s="61">
        <v>1431.5099999999991</v>
      </c>
      <c r="N13" s="61">
        <v>1354.1219999999996</v>
      </c>
      <c r="O13" s="245">
        <v>1314.3139999999996</v>
      </c>
      <c r="P13" s="245">
        <v>1211</v>
      </c>
      <c r="Q13" s="245">
        <v>1252.1220000000001</v>
      </c>
      <c r="R13" s="283">
        <v>1173.74</v>
      </c>
      <c r="S13" s="283">
        <v>1163.7929999999997</v>
      </c>
      <c r="T13" s="283">
        <v>1126.4600000000003</v>
      </c>
      <c r="U13" s="295">
        <v>1102</v>
      </c>
    </row>
    <row r="14" spans="1:21" ht="22.5" customHeight="1" thickBot="1">
      <c r="A14" s="197" t="s">
        <v>104</v>
      </c>
      <c r="B14" s="64">
        <v>25448</v>
      </c>
      <c r="C14" s="64">
        <v>31849</v>
      </c>
      <c r="D14" s="64">
        <v>32441</v>
      </c>
      <c r="E14" s="64">
        <v>33219</v>
      </c>
      <c r="F14" s="64">
        <v>34446</v>
      </c>
      <c r="G14" s="64">
        <v>42228</v>
      </c>
      <c r="H14" s="64">
        <v>46018</v>
      </c>
      <c r="I14" s="64">
        <v>47998</v>
      </c>
      <c r="J14" s="64">
        <v>41571</v>
      </c>
      <c r="K14" s="64">
        <v>37201.981</v>
      </c>
      <c r="L14" s="64">
        <v>37201.449999999997</v>
      </c>
      <c r="M14" s="64">
        <v>37344.975000000006</v>
      </c>
      <c r="N14" s="64">
        <v>36630.009000000005</v>
      </c>
      <c r="O14" s="249">
        <v>34790.547000000006</v>
      </c>
      <c r="P14" s="249">
        <v>33957</v>
      </c>
      <c r="Q14" s="249">
        <v>44945.655999999988</v>
      </c>
      <c r="R14" s="291">
        <v>34536.29</v>
      </c>
      <c r="S14" s="291">
        <v>45588.331000000006</v>
      </c>
      <c r="T14" s="291">
        <v>45598.84000000004</v>
      </c>
      <c r="U14" s="300">
        <v>46387</v>
      </c>
    </row>
    <row r="15" spans="1:21" ht="14.25" customHeight="1" thickTop="1">
      <c r="A15" s="255"/>
      <c r="B15" s="255"/>
      <c r="C15" s="255"/>
      <c r="D15" s="255"/>
      <c r="E15" s="255"/>
      <c r="F15" s="255"/>
      <c r="G15" s="255"/>
      <c r="H15" s="255"/>
      <c r="I15" s="255"/>
      <c r="J15" s="335" t="s">
        <v>127</v>
      </c>
      <c r="K15" s="335"/>
      <c r="L15" s="335"/>
      <c r="M15" s="335"/>
      <c r="N15" s="335"/>
      <c r="O15" s="335"/>
      <c r="P15" s="335"/>
      <c r="Q15" s="335"/>
      <c r="R15" s="335"/>
    </row>
    <row r="16" spans="1:21" ht="24" customHeight="1">
      <c r="A16" s="255"/>
      <c r="B16" s="255"/>
      <c r="C16" s="255"/>
      <c r="D16" s="255"/>
      <c r="E16" s="255"/>
      <c r="F16" s="255"/>
      <c r="G16" s="255"/>
      <c r="H16" s="250"/>
      <c r="I16" s="250"/>
      <c r="J16" s="335"/>
      <c r="K16" s="335"/>
      <c r="L16" s="335"/>
      <c r="M16" s="335"/>
      <c r="N16" s="335"/>
      <c r="O16" s="335"/>
      <c r="P16" s="335"/>
      <c r="Q16" s="335"/>
      <c r="R16" s="335"/>
    </row>
  </sheetData>
  <mergeCells count="1">
    <mergeCell ref="J15:R16"/>
  </mergeCells>
  <phoneticPr fontId="2"/>
  <pageMargins left="0.6692913385826772" right="0.39370078740157483" top="0.98425196850393704" bottom="0.98425196850393704" header="0.51181102362204722" footer="0.51181102362204722"/>
  <pageSetup paperSize="9" scale="93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75" zoomScaleNormal="100" workbookViewId="0">
      <selection activeCell="B19" sqref="B19:L22"/>
    </sheetView>
  </sheetViews>
  <sheetFormatPr defaultColWidth="9" defaultRowHeight="13.2"/>
  <cols>
    <col min="1" max="1" width="3.5" style="69" bestFit="1" customWidth="1"/>
    <col min="2" max="2" width="27.19921875" style="69" bestFit="1" customWidth="1"/>
    <col min="3" max="7" width="11" style="69" customWidth="1"/>
    <col min="8" max="8" width="10.59765625" style="92" customWidth="1"/>
    <col min="9" max="10" width="11" style="69" customWidth="1"/>
    <col min="11" max="11" width="11" style="92" customWidth="1"/>
    <col min="12" max="12" width="11" style="69" customWidth="1"/>
    <col min="13" max="16384" width="9" style="69"/>
  </cols>
  <sheetData>
    <row r="1" spans="1:12" ht="39" customHeight="1" thickBot="1">
      <c r="B1" s="109" t="s">
        <v>65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33" thickBot="1">
      <c r="A2" s="70"/>
      <c r="B2" s="110" t="s">
        <v>2</v>
      </c>
      <c r="C2" s="111" t="s">
        <v>3</v>
      </c>
      <c r="D2" s="111" t="s">
        <v>4</v>
      </c>
      <c r="E2" s="111" t="s">
        <v>5</v>
      </c>
      <c r="F2" s="111" t="s">
        <v>6</v>
      </c>
      <c r="G2" s="111" t="s">
        <v>7</v>
      </c>
      <c r="H2" s="112" t="s">
        <v>8</v>
      </c>
      <c r="I2" s="111" t="s">
        <v>9</v>
      </c>
      <c r="J2" s="111" t="s">
        <v>10</v>
      </c>
      <c r="K2" s="112" t="s">
        <v>66</v>
      </c>
      <c r="L2" s="113" t="s">
        <v>12</v>
      </c>
    </row>
    <row r="3" spans="1:12" ht="22.5" customHeight="1">
      <c r="A3" s="356" t="s">
        <v>13</v>
      </c>
      <c r="B3" s="114" t="s">
        <v>14</v>
      </c>
      <c r="C3" s="11">
        <v>34862</v>
      </c>
      <c r="D3" s="60">
        <v>28989</v>
      </c>
      <c r="E3" s="125">
        <f t="shared" ref="E3:E17" si="0">ROUND(D3/C3,3)</f>
        <v>0.83199999999999996</v>
      </c>
      <c r="F3" s="60">
        <v>28392</v>
      </c>
      <c r="G3" s="71">
        <f t="shared" ref="G3:G17" si="1">ROUND(F3/D3,3)</f>
        <v>0.97899999999999998</v>
      </c>
      <c r="H3" s="14">
        <v>37</v>
      </c>
      <c r="I3" s="11">
        <v>36</v>
      </c>
      <c r="J3" s="71">
        <f t="shared" ref="J3:J8" si="2">ROUND(I3/H3,3)</f>
        <v>0.97299999999999998</v>
      </c>
      <c r="K3" s="14">
        <f>'14年度'!D3</f>
        <v>29537</v>
      </c>
      <c r="L3" s="72">
        <f t="shared" ref="L3:L17" si="3">ROUND(D3/K3,3)</f>
        <v>0.98099999999999998</v>
      </c>
    </row>
    <row r="4" spans="1:12" ht="22.5" customHeight="1">
      <c r="A4" s="357"/>
      <c r="B4" s="115" t="s">
        <v>15</v>
      </c>
      <c r="C4" s="17">
        <v>21325</v>
      </c>
      <c r="D4" s="61">
        <v>17858</v>
      </c>
      <c r="E4" s="126">
        <f t="shared" si="0"/>
        <v>0.83699999999999997</v>
      </c>
      <c r="F4" s="61">
        <v>17466</v>
      </c>
      <c r="G4" s="74">
        <f t="shared" si="1"/>
        <v>0.97799999999999998</v>
      </c>
      <c r="H4" s="19">
        <v>37</v>
      </c>
      <c r="I4" s="17">
        <v>36</v>
      </c>
      <c r="J4" s="74">
        <f t="shared" si="2"/>
        <v>0.97299999999999998</v>
      </c>
      <c r="K4" s="19">
        <f>'14年度'!D4</f>
        <v>18165</v>
      </c>
      <c r="L4" s="75">
        <f t="shared" si="3"/>
        <v>0.98299999999999998</v>
      </c>
    </row>
    <row r="5" spans="1:12" ht="22.5" customHeight="1">
      <c r="A5" s="357"/>
      <c r="B5" s="115" t="s">
        <v>16</v>
      </c>
      <c r="C5" s="17">
        <v>14973</v>
      </c>
      <c r="D5" s="61">
        <v>12531</v>
      </c>
      <c r="E5" s="126">
        <f t="shared" si="0"/>
        <v>0.83699999999999997</v>
      </c>
      <c r="F5" s="61">
        <v>12007</v>
      </c>
      <c r="G5" s="74">
        <f t="shared" si="1"/>
        <v>0.95799999999999996</v>
      </c>
      <c r="H5" s="19">
        <v>37</v>
      </c>
      <c r="I5" s="17">
        <v>36</v>
      </c>
      <c r="J5" s="74">
        <f t="shared" si="2"/>
        <v>0.97299999999999998</v>
      </c>
      <c r="K5" s="19">
        <f>'14年度'!D5</f>
        <v>12397</v>
      </c>
      <c r="L5" s="75">
        <f t="shared" si="3"/>
        <v>1.0109999999999999</v>
      </c>
    </row>
    <row r="6" spans="1:12" ht="22.5" customHeight="1">
      <c r="A6" s="357"/>
      <c r="B6" s="115" t="s">
        <v>17</v>
      </c>
      <c r="C6" s="17">
        <v>18163</v>
      </c>
      <c r="D6" s="61">
        <v>18892</v>
      </c>
      <c r="E6" s="126">
        <f t="shared" si="0"/>
        <v>1.04</v>
      </c>
      <c r="F6" s="61">
        <v>18627</v>
      </c>
      <c r="G6" s="74">
        <f t="shared" si="1"/>
        <v>0.98599999999999999</v>
      </c>
      <c r="H6" s="19">
        <v>37</v>
      </c>
      <c r="I6" s="17">
        <v>37</v>
      </c>
      <c r="J6" s="74">
        <f t="shared" si="2"/>
        <v>1</v>
      </c>
      <c r="K6" s="19">
        <f>'14年度'!D6</f>
        <v>16598</v>
      </c>
      <c r="L6" s="75">
        <f t="shared" si="3"/>
        <v>1.1379999999999999</v>
      </c>
    </row>
    <row r="7" spans="1:12" ht="22.5" customHeight="1">
      <c r="A7" s="357"/>
      <c r="B7" s="115" t="s">
        <v>18</v>
      </c>
      <c r="C7" s="17">
        <v>6785</v>
      </c>
      <c r="D7" s="61">
        <v>4460</v>
      </c>
      <c r="E7" s="126">
        <f t="shared" si="0"/>
        <v>0.65700000000000003</v>
      </c>
      <c r="F7" s="61">
        <v>4460</v>
      </c>
      <c r="G7" s="74">
        <f t="shared" si="1"/>
        <v>1</v>
      </c>
      <c r="H7" s="19">
        <v>23</v>
      </c>
      <c r="I7" s="17">
        <v>9</v>
      </c>
      <c r="J7" s="74">
        <f t="shared" si="2"/>
        <v>0.39100000000000001</v>
      </c>
      <c r="K7" s="19">
        <f>'14年度'!D7</f>
        <v>3718</v>
      </c>
      <c r="L7" s="75">
        <f t="shared" si="3"/>
        <v>1.2</v>
      </c>
    </row>
    <row r="8" spans="1:12" ht="22.5" customHeight="1">
      <c r="A8" s="357"/>
      <c r="B8" s="116" t="s">
        <v>19</v>
      </c>
      <c r="C8" s="17">
        <v>26818</v>
      </c>
      <c r="D8" s="61">
        <v>23884</v>
      </c>
      <c r="E8" s="126">
        <f t="shared" si="0"/>
        <v>0.89100000000000001</v>
      </c>
      <c r="F8" s="61">
        <v>23761</v>
      </c>
      <c r="G8" s="74">
        <f t="shared" si="1"/>
        <v>0.995</v>
      </c>
      <c r="H8" s="19">
        <v>25</v>
      </c>
      <c r="I8" s="17">
        <v>23</v>
      </c>
      <c r="J8" s="74">
        <f t="shared" si="2"/>
        <v>0.92</v>
      </c>
      <c r="K8" s="19">
        <f>'14年度'!D8</f>
        <v>18687</v>
      </c>
      <c r="L8" s="75">
        <f t="shared" si="3"/>
        <v>1.278</v>
      </c>
    </row>
    <row r="9" spans="1:12" s="92" customFormat="1" ht="22.5" customHeight="1">
      <c r="A9" s="357"/>
      <c r="B9" s="117" t="s">
        <v>20</v>
      </c>
      <c r="C9" s="26">
        <f>C8-C10</f>
        <v>26604</v>
      </c>
      <c r="D9" s="26">
        <f>D8-D10</f>
        <v>23810</v>
      </c>
      <c r="E9" s="91">
        <f t="shared" si="0"/>
        <v>0.89500000000000002</v>
      </c>
      <c r="F9" s="26">
        <f>F8-F10</f>
        <v>23686</v>
      </c>
      <c r="G9" s="77">
        <f t="shared" si="1"/>
        <v>0.995</v>
      </c>
      <c r="H9" s="28" t="s">
        <v>21</v>
      </c>
      <c r="I9" s="28" t="s">
        <v>21</v>
      </c>
      <c r="J9" s="78" t="s">
        <v>21</v>
      </c>
      <c r="K9" s="26">
        <f>'14年度'!D9</f>
        <v>18608</v>
      </c>
      <c r="L9" s="79">
        <f t="shared" si="3"/>
        <v>1.28</v>
      </c>
    </row>
    <row r="10" spans="1:12" ht="22.5" customHeight="1" thickBot="1">
      <c r="A10" s="357"/>
      <c r="B10" s="118" t="s">
        <v>22</v>
      </c>
      <c r="C10" s="31">
        <v>214</v>
      </c>
      <c r="D10" s="62">
        <v>74</v>
      </c>
      <c r="E10" s="123">
        <f t="shared" si="0"/>
        <v>0.34599999999999997</v>
      </c>
      <c r="F10" s="62">
        <v>75</v>
      </c>
      <c r="G10" s="80">
        <f t="shared" si="1"/>
        <v>1.014</v>
      </c>
      <c r="H10" s="34">
        <v>11</v>
      </c>
      <c r="I10" s="31">
        <v>7</v>
      </c>
      <c r="J10" s="80">
        <f>ROUND(I10/H10,3)</f>
        <v>0.63600000000000001</v>
      </c>
      <c r="K10" s="34">
        <f>'14年度'!D10</f>
        <v>79</v>
      </c>
      <c r="L10" s="81">
        <f t="shared" si="3"/>
        <v>0.93700000000000006</v>
      </c>
    </row>
    <row r="11" spans="1:12" ht="22.5" customHeight="1" thickTop="1" thickBot="1">
      <c r="A11" s="358"/>
      <c r="B11" s="119" t="s">
        <v>23</v>
      </c>
      <c r="C11" s="37">
        <f>SUM(C3:C8)</f>
        <v>122926</v>
      </c>
      <c r="D11" s="63">
        <f>SUM(D3:D8)</f>
        <v>106614</v>
      </c>
      <c r="E11" s="124">
        <f t="shared" si="0"/>
        <v>0.86699999999999999</v>
      </c>
      <c r="F11" s="63">
        <f>SUM(F3:F8)</f>
        <v>104713</v>
      </c>
      <c r="G11" s="82">
        <f t="shared" si="1"/>
        <v>0.98199999999999998</v>
      </c>
      <c r="H11" s="40" t="s">
        <v>24</v>
      </c>
      <c r="I11" s="41" t="s">
        <v>24</v>
      </c>
      <c r="J11" s="83" t="s">
        <v>24</v>
      </c>
      <c r="K11" s="93">
        <f>SUM(K3:K8)</f>
        <v>99102</v>
      </c>
      <c r="L11" s="84">
        <f t="shared" si="3"/>
        <v>1.0760000000000001</v>
      </c>
    </row>
    <row r="12" spans="1:12" ht="22.5" customHeight="1">
      <c r="A12" s="356" t="s">
        <v>26</v>
      </c>
      <c r="B12" s="114" t="s">
        <v>27</v>
      </c>
      <c r="C12" s="11">
        <v>31710</v>
      </c>
      <c r="D12" s="60">
        <v>23648</v>
      </c>
      <c r="E12" s="125">
        <f t="shared" si="0"/>
        <v>0.746</v>
      </c>
      <c r="F12" s="60">
        <v>23653</v>
      </c>
      <c r="G12" s="71">
        <f t="shared" si="1"/>
        <v>1</v>
      </c>
      <c r="H12" s="14">
        <v>37</v>
      </c>
      <c r="I12" s="11">
        <v>37</v>
      </c>
      <c r="J12" s="71">
        <f>ROUND(I12/H12,3)</f>
        <v>1</v>
      </c>
      <c r="K12" s="14">
        <f>'14年度'!D12</f>
        <v>25268</v>
      </c>
      <c r="L12" s="72">
        <f t="shared" si="3"/>
        <v>0.93600000000000005</v>
      </c>
    </row>
    <row r="13" spans="1:12" ht="22.5" customHeight="1">
      <c r="A13" s="357"/>
      <c r="B13" s="115" t="s">
        <v>28</v>
      </c>
      <c r="C13" s="17">
        <v>11415</v>
      </c>
      <c r="D13" s="61">
        <v>9914</v>
      </c>
      <c r="E13" s="126">
        <f t="shared" si="0"/>
        <v>0.86899999999999999</v>
      </c>
      <c r="F13" s="61">
        <v>9916</v>
      </c>
      <c r="G13" s="74">
        <f t="shared" si="1"/>
        <v>1</v>
      </c>
      <c r="H13" s="19">
        <v>37</v>
      </c>
      <c r="I13" s="17">
        <v>37</v>
      </c>
      <c r="J13" s="74">
        <f>ROUND(I13/H13,3)</f>
        <v>1</v>
      </c>
      <c r="K13" s="19">
        <f>'14年度'!D13</f>
        <v>9958</v>
      </c>
      <c r="L13" s="75">
        <f t="shared" si="3"/>
        <v>0.996</v>
      </c>
    </row>
    <row r="14" spans="1:12" ht="22.5" customHeight="1">
      <c r="A14" s="357"/>
      <c r="B14" s="115" t="s">
        <v>59</v>
      </c>
      <c r="C14" s="17">
        <v>1504</v>
      </c>
      <c r="D14" s="61">
        <v>1118</v>
      </c>
      <c r="E14" s="126">
        <f t="shared" si="0"/>
        <v>0.74299999999999999</v>
      </c>
      <c r="F14" s="61">
        <v>1119</v>
      </c>
      <c r="G14" s="74">
        <f t="shared" si="1"/>
        <v>1.0009999999999999</v>
      </c>
      <c r="H14" s="19">
        <v>36</v>
      </c>
      <c r="I14" s="17">
        <v>36</v>
      </c>
      <c r="J14" s="74">
        <f>ROUND(I14/H14,3)</f>
        <v>1</v>
      </c>
      <c r="K14" s="19">
        <f>'14年度'!D14</f>
        <v>1068</v>
      </c>
      <c r="L14" s="75">
        <f t="shared" si="3"/>
        <v>1.0469999999999999</v>
      </c>
    </row>
    <row r="15" spans="1:12" ht="22.5" customHeight="1" thickBot="1">
      <c r="A15" s="357"/>
      <c r="B15" s="120" t="s">
        <v>60</v>
      </c>
      <c r="C15" s="95">
        <v>35237</v>
      </c>
      <c r="D15" s="64">
        <v>33219</v>
      </c>
      <c r="E15" s="127">
        <f t="shared" si="0"/>
        <v>0.94299999999999995</v>
      </c>
      <c r="F15" s="64">
        <v>33215</v>
      </c>
      <c r="G15" s="97">
        <f t="shared" si="1"/>
        <v>1</v>
      </c>
      <c r="H15" s="98">
        <v>36</v>
      </c>
      <c r="I15" s="95">
        <v>35</v>
      </c>
      <c r="J15" s="97">
        <f>ROUND(I15/H15,3)</f>
        <v>0.97199999999999998</v>
      </c>
      <c r="K15" s="98">
        <f>'14年度'!D15</f>
        <v>32441</v>
      </c>
      <c r="L15" s="99">
        <f t="shared" si="3"/>
        <v>1.024</v>
      </c>
    </row>
    <row r="16" spans="1:12" ht="22.5" customHeight="1" thickTop="1" thickBot="1">
      <c r="A16" s="357"/>
      <c r="B16" s="121" t="s">
        <v>31</v>
      </c>
      <c r="C16" s="37">
        <f>SUM(C12:C15)</f>
        <v>79866</v>
      </c>
      <c r="D16" s="63">
        <f>SUM(D12:D15)</f>
        <v>67899</v>
      </c>
      <c r="E16" s="124">
        <f t="shared" si="0"/>
        <v>0.85</v>
      </c>
      <c r="F16" s="63">
        <f>SUM(F12:F15)</f>
        <v>67903</v>
      </c>
      <c r="G16" s="82">
        <f t="shared" si="1"/>
        <v>1</v>
      </c>
      <c r="H16" s="40" t="s">
        <v>32</v>
      </c>
      <c r="I16" s="41" t="s">
        <v>32</v>
      </c>
      <c r="J16" s="83" t="s">
        <v>32</v>
      </c>
      <c r="K16" s="93">
        <f>SUM(K12:K15)</f>
        <v>68735</v>
      </c>
      <c r="L16" s="84">
        <f t="shared" si="3"/>
        <v>0.98799999999999999</v>
      </c>
    </row>
    <row r="17" spans="1:12" ht="22.5" customHeight="1" thickBot="1">
      <c r="A17" s="87"/>
      <c r="B17" s="122" t="s">
        <v>33</v>
      </c>
      <c r="C17" s="50">
        <f>C11+C16</f>
        <v>202792</v>
      </c>
      <c r="D17" s="51">
        <f>D11+D16</f>
        <v>174513</v>
      </c>
      <c r="E17" s="52">
        <f t="shared" si="0"/>
        <v>0.86099999999999999</v>
      </c>
      <c r="F17" s="51">
        <f>F11+F16</f>
        <v>172616</v>
      </c>
      <c r="G17" s="88">
        <f t="shared" si="1"/>
        <v>0.98899999999999999</v>
      </c>
      <c r="H17" s="54" t="s">
        <v>21</v>
      </c>
      <c r="I17" s="55" t="s">
        <v>21</v>
      </c>
      <c r="J17" s="89" t="s">
        <v>21</v>
      </c>
      <c r="K17" s="100">
        <f>K11+K16</f>
        <v>167837</v>
      </c>
      <c r="L17" s="90">
        <f t="shared" si="3"/>
        <v>1.04</v>
      </c>
    </row>
  </sheetData>
  <sheetProtection sheet="1" objects="1" scenarios="1"/>
  <autoFilter ref="B2:L17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75" zoomScaleNormal="100" workbookViewId="0">
      <selection activeCell="B19" sqref="B19:L22"/>
    </sheetView>
  </sheetViews>
  <sheetFormatPr defaultColWidth="9" defaultRowHeight="13.2"/>
  <cols>
    <col min="1" max="1" width="3.5" style="69" bestFit="1" customWidth="1"/>
    <col min="2" max="2" width="27.19921875" style="69" bestFit="1" customWidth="1"/>
    <col min="3" max="7" width="11" style="69" customWidth="1"/>
    <col min="8" max="8" width="10.59765625" style="92" customWidth="1"/>
    <col min="9" max="10" width="11" style="69" customWidth="1"/>
    <col min="11" max="11" width="11" style="92" customWidth="1"/>
    <col min="12" max="12" width="11" style="69" customWidth="1"/>
    <col min="13" max="16384" width="9" style="69"/>
  </cols>
  <sheetData>
    <row r="1" spans="1:12" ht="39" customHeight="1" thickBot="1">
      <c r="B1" s="109" t="s">
        <v>67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33" thickBot="1">
      <c r="A2" s="70"/>
      <c r="B2" s="110" t="s">
        <v>2</v>
      </c>
      <c r="C2" s="111" t="s">
        <v>3</v>
      </c>
      <c r="D2" s="111" t="s">
        <v>4</v>
      </c>
      <c r="E2" s="111" t="s">
        <v>5</v>
      </c>
      <c r="F2" s="111" t="s">
        <v>6</v>
      </c>
      <c r="G2" s="111" t="s">
        <v>7</v>
      </c>
      <c r="H2" s="112" t="s">
        <v>8</v>
      </c>
      <c r="I2" s="111" t="s">
        <v>9</v>
      </c>
      <c r="J2" s="111" t="s">
        <v>10</v>
      </c>
      <c r="K2" s="112" t="s">
        <v>68</v>
      </c>
      <c r="L2" s="113" t="s">
        <v>12</v>
      </c>
    </row>
    <row r="3" spans="1:12" ht="22.5" customHeight="1">
      <c r="A3" s="356" t="s">
        <v>13</v>
      </c>
      <c r="B3" s="114" t="s">
        <v>14</v>
      </c>
      <c r="C3" s="11">
        <v>37218</v>
      </c>
      <c r="D3" s="11">
        <v>29537</v>
      </c>
      <c r="E3" s="12">
        <f t="shared" ref="E3:E17" si="0">ROUND(D3/C3,3)</f>
        <v>0.79400000000000004</v>
      </c>
      <c r="F3" s="11">
        <v>28975</v>
      </c>
      <c r="G3" s="71">
        <f t="shared" ref="G3:G17" si="1">ROUND(F3/D3,3)</f>
        <v>0.98099999999999998</v>
      </c>
      <c r="H3" s="14">
        <v>37</v>
      </c>
      <c r="I3" s="11">
        <v>36</v>
      </c>
      <c r="J3" s="71">
        <f t="shared" ref="J3:J8" si="2">ROUND(I3/H3,3)</f>
        <v>0.97299999999999998</v>
      </c>
      <c r="K3" s="14">
        <f>'13年度'!D3</f>
        <v>30744</v>
      </c>
      <c r="L3" s="72">
        <f t="shared" ref="L3:L17" si="3">ROUND(D3/K3,3)</f>
        <v>0.96099999999999997</v>
      </c>
    </row>
    <row r="4" spans="1:12" ht="22.5" customHeight="1">
      <c r="A4" s="357"/>
      <c r="B4" s="115" t="s">
        <v>15</v>
      </c>
      <c r="C4" s="17">
        <v>22793</v>
      </c>
      <c r="D4" s="17">
        <v>18165</v>
      </c>
      <c r="E4" s="44">
        <f t="shared" si="0"/>
        <v>0.79700000000000004</v>
      </c>
      <c r="F4" s="17">
        <v>17781</v>
      </c>
      <c r="G4" s="74">
        <f t="shared" si="1"/>
        <v>0.97899999999999998</v>
      </c>
      <c r="H4" s="19">
        <v>37</v>
      </c>
      <c r="I4" s="17">
        <v>36</v>
      </c>
      <c r="J4" s="74">
        <f t="shared" si="2"/>
        <v>0.97299999999999998</v>
      </c>
      <c r="K4" s="19">
        <f>'13年度'!D4</f>
        <v>19061</v>
      </c>
      <c r="L4" s="75">
        <f t="shared" si="3"/>
        <v>0.95299999999999996</v>
      </c>
    </row>
    <row r="5" spans="1:12" ht="22.5" customHeight="1">
      <c r="A5" s="357"/>
      <c r="B5" s="115" t="s">
        <v>16</v>
      </c>
      <c r="C5" s="17">
        <v>14247</v>
      </c>
      <c r="D5" s="17">
        <v>12397</v>
      </c>
      <c r="E5" s="44">
        <f t="shared" si="0"/>
        <v>0.87</v>
      </c>
      <c r="F5" s="17">
        <v>12021</v>
      </c>
      <c r="G5" s="74">
        <f t="shared" si="1"/>
        <v>0.97</v>
      </c>
      <c r="H5" s="19">
        <v>37</v>
      </c>
      <c r="I5" s="17">
        <v>36</v>
      </c>
      <c r="J5" s="74">
        <f t="shared" si="2"/>
        <v>0.97299999999999998</v>
      </c>
      <c r="K5" s="19">
        <f>'13年度'!D5</f>
        <v>12934</v>
      </c>
      <c r="L5" s="75">
        <f t="shared" si="3"/>
        <v>0.95799999999999996</v>
      </c>
    </row>
    <row r="6" spans="1:12" ht="22.5" customHeight="1">
      <c r="A6" s="357"/>
      <c r="B6" s="115" t="s">
        <v>17</v>
      </c>
      <c r="C6" s="17">
        <v>20564</v>
      </c>
      <c r="D6" s="17">
        <v>16598</v>
      </c>
      <c r="E6" s="44">
        <f t="shared" si="0"/>
        <v>0.80700000000000005</v>
      </c>
      <c r="F6" s="17">
        <v>16363</v>
      </c>
      <c r="G6" s="74">
        <f t="shared" si="1"/>
        <v>0.98599999999999999</v>
      </c>
      <c r="H6" s="19">
        <v>37</v>
      </c>
      <c r="I6" s="17">
        <v>37</v>
      </c>
      <c r="J6" s="74">
        <f t="shared" si="2"/>
        <v>1</v>
      </c>
      <c r="K6" s="19">
        <f>'13年度'!D6</f>
        <v>12773</v>
      </c>
      <c r="L6" s="75">
        <f t="shared" si="3"/>
        <v>1.2989999999999999</v>
      </c>
    </row>
    <row r="7" spans="1:12" ht="22.5" customHeight="1">
      <c r="A7" s="357"/>
      <c r="B7" s="115" t="s">
        <v>18</v>
      </c>
      <c r="C7" s="17">
        <v>9752</v>
      </c>
      <c r="D7" s="17">
        <v>3718</v>
      </c>
      <c r="E7" s="44">
        <f t="shared" si="0"/>
        <v>0.38100000000000001</v>
      </c>
      <c r="F7" s="17">
        <v>3716</v>
      </c>
      <c r="G7" s="74">
        <f t="shared" si="1"/>
        <v>0.999</v>
      </c>
      <c r="H7" s="19">
        <v>17</v>
      </c>
      <c r="I7" s="17">
        <v>6</v>
      </c>
      <c r="J7" s="74">
        <f t="shared" si="2"/>
        <v>0.35299999999999998</v>
      </c>
      <c r="K7" s="19">
        <f>'13年度'!D7</f>
        <v>3747</v>
      </c>
      <c r="L7" s="75">
        <f t="shared" si="3"/>
        <v>0.99199999999999999</v>
      </c>
    </row>
    <row r="8" spans="1:12" ht="22.5" customHeight="1">
      <c r="A8" s="357"/>
      <c r="B8" s="116" t="s">
        <v>19</v>
      </c>
      <c r="C8" s="17">
        <v>31605</v>
      </c>
      <c r="D8" s="17">
        <v>18687</v>
      </c>
      <c r="E8" s="44">
        <f t="shared" si="0"/>
        <v>0.59099999999999997</v>
      </c>
      <c r="F8" s="17">
        <v>18662</v>
      </c>
      <c r="G8" s="74">
        <f t="shared" si="1"/>
        <v>0.999</v>
      </c>
      <c r="H8" s="19">
        <v>23</v>
      </c>
      <c r="I8" s="17">
        <v>19</v>
      </c>
      <c r="J8" s="74">
        <f t="shared" si="2"/>
        <v>0.82599999999999996</v>
      </c>
      <c r="K8" s="19">
        <f>'13年度'!D8</f>
        <v>14646</v>
      </c>
      <c r="L8" s="75">
        <f t="shared" si="3"/>
        <v>1.276</v>
      </c>
    </row>
    <row r="9" spans="1:12" s="92" customFormat="1" ht="22.5" customHeight="1">
      <c r="A9" s="357"/>
      <c r="B9" s="117" t="s">
        <v>20</v>
      </c>
      <c r="C9" s="26">
        <f>C8-C10</f>
        <v>30700</v>
      </c>
      <c r="D9" s="26">
        <f>D8-D10</f>
        <v>18608</v>
      </c>
      <c r="E9" s="91">
        <f t="shared" si="0"/>
        <v>0.60599999999999998</v>
      </c>
      <c r="F9" s="26">
        <f>F8-F10</f>
        <v>18589</v>
      </c>
      <c r="G9" s="77">
        <f t="shared" si="1"/>
        <v>0.999</v>
      </c>
      <c r="H9" s="28" t="s">
        <v>21</v>
      </c>
      <c r="I9" s="28" t="s">
        <v>21</v>
      </c>
      <c r="J9" s="78" t="s">
        <v>21</v>
      </c>
      <c r="K9" s="26">
        <f>'13年度'!D9</f>
        <v>14540</v>
      </c>
      <c r="L9" s="79">
        <f t="shared" si="3"/>
        <v>1.28</v>
      </c>
    </row>
    <row r="10" spans="1:12" ht="22.5" customHeight="1" thickBot="1">
      <c r="A10" s="357"/>
      <c r="B10" s="118" t="s">
        <v>22</v>
      </c>
      <c r="C10" s="31">
        <v>905</v>
      </c>
      <c r="D10" s="31">
        <v>79</v>
      </c>
      <c r="E10" s="32">
        <f t="shared" si="0"/>
        <v>8.6999999999999994E-2</v>
      </c>
      <c r="F10" s="31">
        <v>73</v>
      </c>
      <c r="G10" s="80">
        <f t="shared" si="1"/>
        <v>0.92400000000000004</v>
      </c>
      <c r="H10" s="34">
        <v>12</v>
      </c>
      <c r="I10" s="31">
        <v>6</v>
      </c>
      <c r="J10" s="80">
        <f>ROUND(I10/H10,3)</f>
        <v>0.5</v>
      </c>
      <c r="K10" s="34">
        <f>'13年度'!D10</f>
        <v>106</v>
      </c>
      <c r="L10" s="81">
        <f t="shared" si="3"/>
        <v>0.745</v>
      </c>
    </row>
    <row r="11" spans="1:12" ht="22.5" customHeight="1" thickTop="1" thickBot="1">
      <c r="A11" s="358"/>
      <c r="B11" s="119" t="s">
        <v>23</v>
      </c>
      <c r="C11" s="37">
        <f>SUM(C3:C8)</f>
        <v>136179</v>
      </c>
      <c r="D11" s="37">
        <f>SUM(D3:D8)</f>
        <v>99102</v>
      </c>
      <c r="E11" s="47">
        <f t="shared" si="0"/>
        <v>0.72799999999999998</v>
      </c>
      <c r="F11" s="37">
        <f>SUM(F3:F8)</f>
        <v>97518</v>
      </c>
      <c r="G11" s="82">
        <f t="shared" si="1"/>
        <v>0.98399999999999999</v>
      </c>
      <c r="H11" s="40" t="s">
        <v>24</v>
      </c>
      <c r="I11" s="41" t="s">
        <v>24</v>
      </c>
      <c r="J11" s="83" t="s">
        <v>24</v>
      </c>
      <c r="K11" s="93">
        <f>SUM(K3:K8)</f>
        <v>93905</v>
      </c>
      <c r="L11" s="84">
        <f t="shared" si="3"/>
        <v>1.0549999999999999</v>
      </c>
    </row>
    <row r="12" spans="1:12" ht="22.5" customHeight="1">
      <c r="A12" s="356" t="s">
        <v>26</v>
      </c>
      <c r="B12" s="114" t="s">
        <v>27</v>
      </c>
      <c r="C12" s="11">
        <v>38470</v>
      </c>
      <c r="D12" s="11">
        <v>25268</v>
      </c>
      <c r="E12" s="12">
        <f t="shared" si="0"/>
        <v>0.65700000000000003</v>
      </c>
      <c r="F12" s="11">
        <v>25046</v>
      </c>
      <c r="G12" s="71">
        <f t="shared" si="1"/>
        <v>0.99099999999999999</v>
      </c>
      <c r="H12" s="14">
        <v>37</v>
      </c>
      <c r="I12" s="11">
        <v>37</v>
      </c>
      <c r="J12" s="71">
        <f>ROUND(I12/H12,3)</f>
        <v>1</v>
      </c>
      <c r="K12" s="14">
        <f>'13年度'!D12</f>
        <v>29701</v>
      </c>
      <c r="L12" s="72">
        <f t="shared" si="3"/>
        <v>0.85099999999999998</v>
      </c>
    </row>
    <row r="13" spans="1:12" ht="22.5" customHeight="1">
      <c r="A13" s="357"/>
      <c r="B13" s="115" t="s">
        <v>28</v>
      </c>
      <c r="C13" s="17">
        <v>12258</v>
      </c>
      <c r="D13" s="17">
        <v>9958</v>
      </c>
      <c r="E13" s="44">
        <f t="shared" si="0"/>
        <v>0.81200000000000006</v>
      </c>
      <c r="F13" s="17">
        <v>9750</v>
      </c>
      <c r="G13" s="74">
        <f t="shared" si="1"/>
        <v>0.97899999999999998</v>
      </c>
      <c r="H13" s="19">
        <v>37</v>
      </c>
      <c r="I13" s="17">
        <v>37</v>
      </c>
      <c r="J13" s="74">
        <f>ROUND(I13/H13,3)</f>
        <v>1</v>
      </c>
      <c r="K13" s="19">
        <f>'13年度'!D13</f>
        <v>9794</v>
      </c>
      <c r="L13" s="75">
        <f t="shared" si="3"/>
        <v>1.0169999999999999</v>
      </c>
    </row>
    <row r="14" spans="1:12" ht="22.5" customHeight="1">
      <c r="A14" s="359"/>
      <c r="B14" s="128" t="s">
        <v>59</v>
      </c>
      <c r="C14" s="17">
        <v>3564</v>
      </c>
      <c r="D14" s="17">
        <v>1068</v>
      </c>
      <c r="E14" s="44">
        <f t="shared" si="0"/>
        <v>0.3</v>
      </c>
      <c r="F14" s="17">
        <v>1057</v>
      </c>
      <c r="G14" s="74">
        <f t="shared" si="1"/>
        <v>0.99</v>
      </c>
      <c r="H14" s="19">
        <v>35</v>
      </c>
      <c r="I14" s="17">
        <v>35</v>
      </c>
      <c r="J14" s="74">
        <f>ROUND(I14/H14,3)</f>
        <v>1</v>
      </c>
      <c r="K14" s="19">
        <f>'13年度'!D14</f>
        <v>994</v>
      </c>
      <c r="L14" s="74">
        <f t="shared" si="3"/>
        <v>1.0740000000000001</v>
      </c>
    </row>
    <row r="15" spans="1:12" ht="22.5" customHeight="1" thickBot="1">
      <c r="A15" s="357"/>
      <c r="B15" s="129" t="s">
        <v>60</v>
      </c>
      <c r="C15" s="31">
        <v>35301</v>
      </c>
      <c r="D15" s="31">
        <v>32441</v>
      </c>
      <c r="E15" s="32">
        <f t="shared" si="0"/>
        <v>0.91900000000000004</v>
      </c>
      <c r="F15" s="31">
        <v>32276</v>
      </c>
      <c r="G15" s="80">
        <f t="shared" si="1"/>
        <v>0.995</v>
      </c>
      <c r="H15" s="34">
        <v>35</v>
      </c>
      <c r="I15" s="31">
        <v>35</v>
      </c>
      <c r="J15" s="80">
        <f>ROUND(I15/H15,3)</f>
        <v>1</v>
      </c>
      <c r="K15" s="34">
        <f>'13年度'!D15</f>
        <v>31849</v>
      </c>
      <c r="L15" s="81">
        <f t="shared" si="3"/>
        <v>1.0189999999999999</v>
      </c>
    </row>
    <row r="16" spans="1:12" ht="22.5" customHeight="1" thickTop="1" thickBot="1">
      <c r="A16" s="357"/>
      <c r="B16" s="121" t="s">
        <v>31</v>
      </c>
      <c r="C16" s="37">
        <f>SUM(C12:C15)</f>
        <v>89593</v>
      </c>
      <c r="D16" s="37">
        <f>SUM(D12:D15)</f>
        <v>68735</v>
      </c>
      <c r="E16" s="47">
        <f t="shared" si="0"/>
        <v>0.76700000000000002</v>
      </c>
      <c r="F16" s="37">
        <f>SUM(F12:F15)</f>
        <v>68129</v>
      </c>
      <c r="G16" s="82">
        <f t="shared" si="1"/>
        <v>0.99099999999999999</v>
      </c>
      <c r="H16" s="40" t="s">
        <v>32</v>
      </c>
      <c r="I16" s="41" t="s">
        <v>32</v>
      </c>
      <c r="J16" s="83" t="s">
        <v>32</v>
      </c>
      <c r="K16" s="93">
        <f>SUM(K12:K15)</f>
        <v>72338</v>
      </c>
      <c r="L16" s="84">
        <f t="shared" si="3"/>
        <v>0.95</v>
      </c>
    </row>
    <row r="17" spans="1:12" ht="22.5" customHeight="1" thickBot="1">
      <c r="A17" s="87"/>
      <c r="B17" s="122" t="s">
        <v>33</v>
      </c>
      <c r="C17" s="50">
        <f>C11+C16</f>
        <v>225772</v>
      </c>
      <c r="D17" s="51">
        <f>D11+D16</f>
        <v>167837</v>
      </c>
      <c r="E17" s="52">
        <f t="shared" si="0"/>
        <v>0.74299999999999999</v>
      </c>
      <c r="F17" s="51">
        <f>F11+F16</f>
        <v>165647</v>
      </c>
      <c r="G17" s="88">
        <f t="shared" si="1"/>
        <v>0.98699999999999999</v>
      </c>
      <c r="H17" s="54" t="s">
        <v>21</v>
      </c>
      <c r="I17" s="55" t="s">
        <v>21</v>
      </c>
      <c r="J17" s="89" t="s">
        <v>21</v>
      </c>
      <c r="K17" s="100">
        <f>K11+K16</f>
        <v>166243</v>
      </c>
      <c r="L17" s="90">
        <f t="shared" si="3"/>
        <v>1.01</v>
      </c>
    </row>
  </sheetData>
  <sheetProtection sheet="1" objects="1" scenarios="1"/>
  <autoFilter ref="B2:L17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75" zoomScaleNormal="100" workbookViewId="0">
      <selection activeCell="B19" sqref="B19:L22"/>
    </sheetView>
  </sheetViews>
  <sheetFormatPr defaultColWidth="9" defaultRowHeight="13.2"/>
  <cols>
    <col min="1" max="1" width="3.5" style="69" bestFit="1" customWidth="1"/>
    <col min="2" max="2" width="27.19921875" style="69" bestFit="1" customWidth="1"/>
    <col min="3" max="7" width="11" style="69" customWidth="1"/>
    <col min="8" max="8" width="10.59765625" style="92" customWidth="1"/>
    <col min="9" max="10" width="11" style="69" customWidth="1"/>
    <col min="11" max="11" width="11" style="92" customWidth="1"/>
    <col min="12" max="12" width="11" style="69" customWidth="1"/>
    <col min="13" max="16384" width="9" style="69"/>
  </cols>
  <sheetData>
    <row r="1" spans="1:13" ht="39" customHeight="1" thickBot="1">
      <c r="B1" s="109" t="s">
        <v>69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3" ht="33" thickBot="1">
      <c r="A2" s="70"/>
      <c r="B2" s="110" t="s">
        <v>2</v>
      </c>
      <c r="C2" s="111" t="s">
        <v>3</v>
      </c>
      <c r="D2" s="111" t="s">
        <v>4</v>
      </c>
      <c r="E2" s="111" t="s">
        <v>5</v>
      </c>
      <c r="F2" s="111" t="s">
        <v>6</v>
      </c>
      <c r="G2" s="111" t="s">
        <v>7</v>
      </c>
      <c r="H2" s="112" t="s">
        <v>8</v>
      </c>
      <c r="I2" s="111" t="s">
        <v>9</v>
      </c>
      <c r="J2" s="111" t="s">
        <v>10</v>
      </c>
      <c r="K2" s="112" t="s">
        <v>70</v>
      </c>
      <c r="L2" s="113" t="s">
        <v>12</v>
      </c>
    </row>
    <row r="3" spans="1:13" ht="22.5" customHeight="1">
      <c r="A3" s="356" t="s">
        <v>13</v>
      </c>
      <c r="B3" s="114" t="s">
        <v>14</v>
      </c>
      <c r="C3" s="11">
        <v>36751</v>
      </c>
      <c r="D3" s="11">
        <v>30744</v>
      </c>
      <c r="E3" s="12">
        <f t="shared" ref="E3:E17" si="0">ROUND(D3/C3,3)</f>
        <v>0.83699999999999997</v>
      </c>
      <c r="F3" s="11">
        <v>29713</v>
      </c>
      <c r="G3" s="71">
        <f t="shared" ref="G3:G17" si="1">ROUND(F3/D3,3)</f>
        <v>0.96599999999999997</v>
      </c>
      <c r="H3" s="14">
        <v>37</v>
      </c>
      <c r="I3" s="11">
        <v>36</v>
      </c>
      <c r="J3" s="71">
        <f t="shared" ref="J3:J8" si="2">ROUND(I3/H3,3)</f>
        <v>0.97299999999999998</v>
      </c>
      <c r="K3" s="14">
        <f>'12年度'!D3</f>
        <v>30718</v>
      </c>
      <c r="L3" s="72">
        <f t="shared" ref="L3:L17" si="3">ROUND(D3/K3,3)</f>
        <v>1.0009999999999999</v>
      </c>
    </row>
    <row r="4" spans="1:13" ht="22.5" customHeight="1">
      <c r="A4" s="357"/>
      <c r="B4" s="115" t="s">
        <v>15</v>
      </c>
      <c r="C4" s="17">
        <v>22490</v>
      </c>
      <c r="D4" s="17">
        <v>19061</v>
      </c>
      <c r="E4" s="44">
        <f t="shared" si="0"/>
        <v>0.84799999999999998</v>
      </c>
      <c r="F4" s="17">
        <v>18663</v>
      </c>
      <c r="G4" s="74">
        <f t="shared" si="1"/>
        <v>0.97899999999999998</v>
      </c>
      <c r="H4" s="19">
        <v>37</v>
      </c>
      <c r="I4" s="17">
        <v>36</v>
      </c>
      <c r="J4" s="74">
        <f t="shared" si="2"/>
        <v>0.97299999999999998</v>
      </c>
      <c r="K4" s="19">
        <f>'12年度'!D4</f>
        <v>19182</v>
      </c>
      <c r="L4" s="75">
        <f t="shared" si="3"/>
        <v>0.99399999999999999</v>
      </c>
    </row>
    <row r="5" spans="1:13" ht="22.5" customHeight="1">
      <c r="A5" s="357"/>
      <c r="B5" s="115" t="s">
        <v>16</v>
      </c>
      <c r="C5" s="17">
        <v>14015</v>
      </c>
      <c r="D5" s="17">
        <v>12934</v>
      </c>
      <c r="E5" s="44">
        <f t="shared" si="0"/>
        <v>0.92300000000000004</v>
      </c>
      <c r="F5" s="17">
        <v>12378</v>
      </c>
      <c r="G5" s="74">
        <f t="shared" si="1"/>
        <v>0.95699999999999996</v>
      </c>
      <c r="H5" s="19">
        <v>37</v>
      </c>
      <c r="I5" s="17">
        <v>36</v>
      </c>
      <c r="J5" s="74">
        <f t="shared" si="2"/>
        <v>0.97299999999999998</v>
      </c>
      <c r="K5" s="19">
        <f>'12年度'!D5</f>
        <v>12934</v>
      </c>
      <c r="L5" s="75">
        <f t="shared" si="3"/>
        <v>1</v>
      </c>
    </row>
    <row r="6" spans="1:13" ht="22.5" customHeight="1">
      <c r="A6" s="357"/>
      <c r="B6" s="115" t="s">
        <v>17</v>
      </c>
      <c r="C6" s="17">
        <v>15668</v>
      </c>
      <c r="D6" s="17">
        <v>12773</v>
      </c>
      <c r="E6" s="44">
        <f t="shared" si="0"/>
        <v>0.81499999999999995</v>
      </c>
      <c r="F6" s="17">
        <v>12516</v>
      </c>
      <c r="G6" s="74">
        <f t="shared" si="1"/>
        <v>0.98</v>
      </c>
      <c r="H6" s="19">
        <v>37</v>
      </c>
      <c r="I6" s="17">
        <v>37</v>
      </c>
      <c r="J6" s="74">
        <f t="shared" si="2"/>
        <v>1</v>
      </c>
      <c r="K6" s="19">
        <f>'12年度'!D6</f>
        <v>8703</v>
      </c>
      <c r="L6" s="75">
        <f t="shared" si="3"/>
        <v>1.468</v>
      </c>
    </row>
    <row r="7" spans="1:13" ht="22.5" customHeight="1">
      <c r="A7" s="357"/>
      <c r="B7" s="115" t="s">
        <v>18</v>
      </c>
      <c r="C7" s="17">
        <v>9215</v>
      </c>
      <c r="D7" s="61">
        <v>3747</v>
      </c>
      <c r="E7" s="126">
        <f t="shared" si="0"/>
        <v>0.40699999999999997</v>
      </c>
      <c r="F7" s="61">
        <v>3748</v>
      </c>
      <c r="G7" s="74">
        <f t="shared" si="1"/>
        <v>1</v>
      </c>
      <c r="H7" s="19">
        <v>14</v>
      </c>
      <c r="I7" s="17">
        <v>6</v>
      </c>
      <c r="J7" s="74">
        <f t="shared" si="2"/>
        <v>0.42899999999999999</v>
      </c>
      <c r="K7" s="19">
        <f>'12年度'!D7</f>
        <v>1105</v>
      </c>
      <c r="L7" s="75">
        <f t="shared" si="3"/>
        <v>3.391</v>
      </c>
    </row>
    <row r="8" spans="1:13" ht="22.5" customHeight="1">
      <c r="A8" s="357"/>
      <c r="B8" s="116" t="s">
        <v>19</v>
      </c>
      <c r="C8" s="17">
        <v>27057</v>
      </c>
      <c r="D8" s="17">
        <v>14646</v>
      </c>
      <c r="E8" s="44">
        <f t="shared" si="0"/>
        <v>0.54100000000000004</v>
      </c>
      <c r="F8" s="17">
        <v>14542</v>
      </c>
      <c r="G8" s="74">
        <f t="shared" si="1"/>
        <v>0.99299999999999999</v>
      </c>
      <c r="H8" s="19">
        <v>22</v>
      </c>
      <c r="I8" s="17">
        <v>18</v>
      </c>
      <c r="J8" s="74">
        <f t="shared" si="2"/>
        <v>0.81799999999999995</v>
      </c>
      <c r="K8" s="19">
        <f>'12年度'!D8</f>
        <v>3490</v>
      </c>
      <c r="L8" s="75">
        <f t="shared" si="3"/>
        <v>4.1970000000000001</v>
      </c>
    </row>
    <row r="9" spans="1:13" s="92" customFormat="1" ht="22.5" customHeight="1">
      <c r="A9" s="357"/>
      <c r="B9" s="117" t="s">
        <v>20</v>
      </c>
      <c r="C9" s="26">
        <f>C8-C10</f>
        <v>26351</v>
      </c>
      <c r="D9" s="26">
        <f>D8-D10</f>
        <v>14540</v>
      </c>
      <c r="E9" s="91">
        <f t="shared" si="0"/>
        <v>0.55200000000000005</v>
      </c>
      <c r="F9" s="26">
        <f>F8-F10</f>
        <v>14440</v>
      </c>
      <c r="G9" s="77">
        <f t="shared" si="1"/>
        <v>0.99299999999999999</v>
      </c>
      <c r="H9" s="28" t="s">
        <v>21</v>
      </c>
      <c r="I9" s="28" t="s">
        <v>21</v>
      </c>
      <c r="J9" s="78" t="s">
        <v>21</v>
      </c>
      <c r="K9" s="26">
        <f>'12年度'!D9</f>
        <v>3444</v>
      </c>
      <c r="L9" s="79">
        <f t="shared" si="3"/>
        <v>4.2220000000000004</v>
      </c>
    </row>
    <row r="10" spans="1:13" ht="22.5" customHeight="1" thickBot="1">
      <c r="A10" s="357"/>
      <c r="B10" s="118" t="s">
        <v>22</v>
      </c>
      <c r="C10" s="31">
        <v>706</v>
      </c>
      <c r="D10" s="31">
        <v>106</v>
      </c>
      <c r="E10" s="32">
        <f t="shared" si="0"/>
        <v>0.15</v>
      </c>
      <c r="F10" s="31">
        <v>102</v>
      </c>
      <c r="G10" s="80">
        <f t="shared" si="1"/>
        <v>0.96199999999999997</v>
      </c>
      <c r="H10" s="34">
        <v>12</v>
      </c>
      <c r="I10" s="31">
        <v>6</v>
      </c>
      <c r="J10" s="80">
        <f>ROUND(I10/H10,3)</f>
        <v>0.5</v>
      </c>
      <c r="K10" s="34">
        <f>'12年度'!D10</f>
        <v>46</v>
      </c>
      <c r="L10" s="81">
        <f t="shared" si="3"/>
        <v>2.3039999999999998</v>
      </c>
    </row>
    <row r="11" spans="1:13" ht="22.5" customHeight="1" thickTop="1" thickBot="1">
      <c r="A11" s="358"/>
      <c r="B11" s="119" t="s">
        <v>23</v>
      </c>
      <c r="C11" s="37">
        <f>SUM(C3:C8)</f>
        <v>125196</v>
      </c>
      <c r="D11" s="37">
        <f>SUM(D3:D8)</f>
        <v>93905</v>
      </c>
      <c r="E11" s="47">
        <f t="shared" si="0"/>
        <v>0.75</v>
      </c>
      <c r="F11" s="37">
        <f>SUM(F3:F8)</f>
        <v>91560</v>
      </c>
      <c r="G11" s="82">
        <f t="shared" si="1"/>
        <v>0.97499999999999998</v>
      </c>
      <c r="H11" s="40" t="s">
        <v>24</v>
      </c>
      <c r="I11" s="41" t="s">
        <v>24</v>
      </c>
      <c r="J11" s="83" t="s">
        <v>24</v>
      </c>
      <c r="K11" s="93">
        <f>SUM(K3:K8)</f>
        <v>76132</v>
      </c>
      <c r="L11" s="84">
        <f t="shared" si="3"/>
        <v>1.2330000000000001</v>
      </c>
    </row>
    <row r="12" spans="1:13" ht="22.5" customHeight="1">
      <c r="A12" s="356" t="s">
        <v>26</v>
      </c>
      <c r="B12" s="130" t="s">
        <v>27</v>
      </c>
      <c r="C12" s="11">
        <v>37811</v>
      </c>
      <c r="D12" s="11">
        <v>29701</v>
      </c>
      <c r="E12" s="12">
        <f t="shared" si="0"/>
        <v>0.78600000000000003</v>
      </c>
      <c r="F12" s="11">
        <v>27619</v>
      </c>
      <c r="G12" s="71">
        <f t="shared" si="1"/>
        <v>0.93</v>
      </c>
      <c r="H12" s="14">
        <v>37</v>
      </c>
      <c r="I12" s="11">
        <v>37</v>
      </c>
      <c r="J12" s="71">
        <f>ROUND(I12/H12,3)</f>
        <v>1</v>
      </c>
      <c r="K12" s="14">
        <f>'12年度'!D12</f>
        <v>29225</v>
      </c>
      <c r="L12" s="72">
        <f t="shared" si="3"/>
        <v>1.016</v>
      </c>
    </row>
    <row r="13" spans="1:13" ht="22.5" customHeight="1">
      <c r="A13" s="357"/>
      <c r="B13" s="131" t="s">
        <v>28</v>
      </c>
      <c r="C13" s="17">
        <v>11935</v>
      </c>
      <c r="D13" s="17">
        <v>9794</v>
      </c>
      <c r="E13" s="44">
        <f t="shared" si="0"/>
        <v>0.82099999999999995</v>
      </c>
      <c r="F13" s="17">
        <v>9761</v>
      </c>
      <c r="G13" s="74">
        <f t="shared" si="1"/>
        <v>0.997</v>
      </c>
      <c r="H13" s="19">
        <v>37</v>
      </c>
      <c r="I13" s="17">
        <v>37</v>
      </c>
      <c r="J13" s="74">
        <f>ROUND(I13/H13,3)</f>
        <v>1</v>
      </c>
      <c r="K13" s="19">
        <f>'12年度'!D13</f>
        <v>8921</v>
      </c>
      <c r="L13" s="75">
        <f t="shared" si="3"/>
        <v>1.0980000000000001</v>
      </c>
    </row>
    <row r="14" spans="1:13" ht="22.5" customHeight="1">
      <c r="A14" s="357"/>
      <c r="B14" s="132" t="s">
        <v>59</v>
      </c>
      <c r="C14" s="102">
        <v>3471</v>
      </c>
      <c r="D14" s="102">
        <v>994</v>
      </c>
      <c r="E14" s="103">
        <f t="shared" si="0"/>
        <v>0.28599999999999998</v>
      </c>
      <c r="F14" s="102">
        <v>994</v>
      </c>
      <c r="G14" s="104">
        <f t="shared" si="1"/>
        <v>1</v>
      </c>
      <c r="H14" s="105">
        <v>35</v>
      </c>
      <c r="I14" s="102">
        <v>32</v>
      </c>
      <c r="J14" s="104">
        <f>ROUND(I14/H14,3)</f>
        <v>0.91400000000000003</v>
      </c>
      <c r="K14" s="105">
        <f>'12年度'!D14</f>
        <v>932</v>
      </c>
      <c r="L14" s="106">
        <f t="shared" si="3"/>
        <v>1.0669999999999999</v>
      </c>
    </row>
    <row r="15" spans="1:13" ht="22.5" customHeight="1" thickBot="1">
      <c r="A15" s="357"/>
      <c r="B15" s="133" t="s">
        <v>60</v>
      </c>
      <c r="C15" s="95">
        <v>34363</v>
      </c>
      <c r="D15" s="95">
        <v>31849</v>
      </c>
      <c r="E15" s="96">
        <f t="shared" si="0"/>
        <v>0.92700000000000005</v>
      </c>
      <c r="F15" s="95">
        <v>31455</v>
      </c>
      <c r="G15" s="97">
        <f t="shared" si="1"/>
        <v>0.98799999999999999</v>
      </c>
      <c r="H15" s="98">
        <v>35</v>
      </c>
      <c r="I15" s="95">
        <v>34</v>
      </c>
      <c r="J15" s="97">
        <f>ROUND(I15/H15,3)</f>
        <v>0.97099999999999997</v>
      </c>
      <c r="K15" s="98">
        <f>'12年度'!D15</f>
        <v>25448</v>
      </c>
      <c r="L15" s="107">
        <f t="shared" si="3"/>
        <v>1.252</v>
      </c>
      <c r="M15" s="108"/>
    </row>
    <row r="16" spans="1:13" ht="22.5" customHeight="1" thickTop="1" thickBot="1">
      <c r="A16" s="358"/>
      <c r="B16" s="134" t="s">
        <v>31</v>
      </c>
      <c r="C16" s="37">
        <f>SUM(C12:C15)</f>
        <v>87580</v>
      </c>
      <c r="D16" s="37">
        <f>SUM(D12:D15)</f>
        <v>72338</v>
      </c>
      <c r="E16" s="47">
        <f t="shared" si="0"/>
        <v>0.82599999999999996</v>
      </c>
      <c r="F16" s="37">
        <f>SUM(F12:F15)</f>
        <v>69829</v>
      </c>
      <c r="G16" s="82">
        <f t="shared" si="1"/>
        <v>0.96499999999999997</v>
      </c>
      <c r="H16" s="40" t="s">
        <v>32</v>
      </c>
      <c r="I16" s="41" t="s">
        <v>32</v>
      </c>
      <c r="J16" s="83" t="s">
        <v>32</v>
      </c>
      <c r="K16" s="93">
        <f>SUM(K12:K15)</f>
        <v>64526</v>
      </c>
      <c r="L16" s="84">
        <f t="shared" si="3"/>
        <v>1.121</v>
      </c>
    </row>
    <row r="17" spans="1:12" ht="22.5" customHeight="1" thickBot="1">
      <c r="A17" s="87"/>
      <c r="B17" s="122" t="s">
        <v>33</v>
      </c>
      <c r="C17" s="50">
        <f>C11+C16</f>
        <v>212776</v>
      </c>
      <c r="D17" s="51">
        <f>D11+D16</f>
        <v>166243</v>
      </c>
      <c r="E17" s="52">
        <f t="shared" si="0"/>
        <v>0.78100000000000003</v>
      </c>
      <c r="F17" s="51">
        <f>F11+F16</f>
        <v>161389</v>
      </c>
      <c r="G17" s="88">
        <f t="shared" si="1"/>
        <v>0.97099999999999997</v>
      </c>
      <c r="H17" s="54" t="s">
        <v>21</v>
      </c>
      <c r="I17" s="55" t="s">
        <v>21</v>
      </c>
      <c r="J17" s="89" t="s">
        <v>21</v>
      </c>
      <c r="K17" s="100">
        <f>K11+K16</f>
        <v>140658</v>
      </c>
      <c r="L17" s="90">
        <f t="shared" si="3"/>
        <v>1.1819999999999999</v>
      </c>
    </row>
  </sheetData>
  <sheetProtection sheet="1" objects="1" scenarios="1"/>
  <autoFilter ref="B2:L17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75" zoomScaleNormal="100" workbookViewId="0">
      <selection activeCell="B19" sqref="B19:L22"/>
    </sheetView>
  </sheetViews>
  <sheetFormatPr defaultColWidth="9" defaultRowHeight="13.2"/>
  <cols>
    <col min="1" max="1" width="3.5" style="69" bestFit="1" customWidth="1"/>
    <col min="2" max="2" width="27.19921875" style="69" bestFit="1" customWidth="1"/>
    <col min="3" max="7" width="11" style="69" customWidth="1"/>
    <col min="8" max="8" width="10.59765625" style="92" customWidth="1"/>
    <col min="9" max="10" width="11" style="69" customWidth="1"/>
    <col min="11" max="16384" width="9" style="69"/>
  </cols>
  <sheetData>
    <row r="1" spans="1:10" ht="39" customHeight="1" thickBot="1">
      <c r="B1" s="109" t="s">
        <v>71</v>
      </c>
      <c r="C1" s="109"/>
      <c r="D1" s="109"/>
      <c r="E1" s="109"/>
      <c r="F1" s="109"/>
      <c r="G1" s="109"/>
      <c r="H1" s="109"/>
      <c r="I1" s="109"/>
      <c r="J1" s="109"/>
    </row>
    <row r="2" spans="1:10" ht="22.2" thickBot="1">
      <c r="A2" s="70"/>
      <c r="B2" s="110" t="s">
        <v>2</v>
      </c>
      <c r="C2" s="111" t="s">
        <v>3</v>
      </c>
      <c r="D2" s="111" t="s">
        <v>4</v>
      </c>
      <c r="E2" s="111" t="s">
        <v>5</v>
      </c>
      <c r="F2" s="111" t="s">
        <v>6</v>
      </c>
      <c r="G2" s="111" t="s">
        <v>7</v>
      </c>
      <c r="H2" s="112" t="s">
        <v>8</v>
      </c>
      <c r="I2" s="111" t="s">
        <v>9</v>
      </c>
      <c r="J2" s="113" t="s">
        <v>10</v>
      </c>
    </row>
    <row r="3" spans="1:10" ht="22.5" customHeight="1">
      <c r="A3" s="356" t="s">
        <v>13</v>
      </c>
      <c r="B3" s="114" t="s">
        <v>14</v>
      </c>
      <c r="C3" s="11">
        <v>33856</v>
      </c>
      <c r="D3" s="11">
        <v>30718</v>
      </c>
      <c r="E3" s="12">
        <f t="shared" ref="E3:E17" si="0">ROUND(D3/C3,3)</f>
        <v>0.90700000000000003</v>
      </c>
      <c r="F3" s="11">
        <v>30077</v>
      </c>
      <c r="G3" s="71">
        <f t="shared" ref="G3:G17" si="1">ROUND(F3/D3,3)</f>
        <v>0.97899999999999998</v>
      </c>
      <c r="H3" s="14">
        <v>33</v>
      </c>
      <c r="I3" s="11">
        <v>32</v>
      </c>
      <c r="J3" s="72">
        <f t="shared" ref="J3:J8" si="2">ROUND(I3/H3,3)</f>
        <v>0.97</v>
      </c>
    </row>
    <row r="4" spans="1:10" ht="22.5" customHeight="1">
      <c r="A4" s="357"/>
      <c r="B4" s="115" t="s">
        <v>15</v>
      </c>
      <c r="C4" s="17">
        <v>20464</v>
      </c>
      <c r="D4" s="17">
        <v>19182</v>
      </c>
      <c r="E4" s="44">
        <f t="shared" si="0"/>
        <v>0.93700000000000006</v>
      </c>
      <c r="F4" s="17">
        <v>18710</v>
      </c>
      <c r="G4" s="74">
        <f t="shared" si="1"/>
        <v>0.97499999999999998</v>
      </c>
      <c r="H4" s="19">
        <v>33</v>
      </c>
      <c r="I4" s="17">
        <v>32</v>
      </c>
      <c r="J4" s="75">
        <f t="shared" si="2"/>
        <v>0.97</v>
      </c>
    </row>
    <row r="5" spans="1:10" ht="22.5" customHeight="1">
      <c r="A5" s="357"/>
      <c r="B5" s="115" t="s">
        <v>16</v>
      </c>
      <c r="C5" s="17">
        <v>13201</v>
      </c>
      <c r="D5" s="17">
        <v>12934</v>
      </c>
      <c r="E5" s="44">
        <f t="shared" si="0"/>
        <v>0.98</v>
      </c>
      <c r="F5" s="17">
        <v>12507</v>
      </c>
      <c r="G5" s="74">
        <f t="shared" si="1"/>
        <v>0.96699999999999997</v>
      </c>
      <c r="H5" s="19">
        <v>33</v>
      </c>
      <c r="I5" s="17">
        <v>30</v>
      </c>
      <c r="J5" s="75">
        <f t="shared" si="2"/>
        <v>0.90900000000000003</v>
      </c>
    </row>
    <row r="6" spans="1:10" ht="22.5" customHeight="1">
      <c r="A6" s="357"/>
      <c r="B6" s="115" t="s">
        <v>17</v>
      </c>
      <c r="C6" s="17">
        <v>6946</v>
      </c>
      <c r="D6" s="17">
        <v>8703</v>
      </c>
      <c r="E6" s="44">
        <f t="shared" si="0"/>
        <v>1.2529999999999999</v>
      </c>
      <c r="F6" s="17">
        <v>8434</v>
      </c>
      <c r="G6" s="74">
        <f t="shared" si="1"/>
        <v>0.96899999999999997</v>
      </c>
      <c r="H6" s="19">
        <v>32</v>
      </c>
      <c r="I6" s="17">
        <v>32</v>
      </c>
      <c r="J6" s="75">
        <f t="shared" si="2"/>
        <v>1</v>
      </c>
    </row>
    <row r="7" spans="1:10" ht="22.5" customHeight="1">
      <c r="A7" s="357"/>
      <c r="B7" s="115" t="s">
        <v>18</v>
      </c>
      <c r="C7" s="17">
        <v>3775</v>
      </c>
      <c r="D7" s="17">
        <v>1105</v>
      </c>
      <c r="E7" s="44">
        <f t="shared" si="0"/>
        <v>0.29299999999999998</v>
      </c>
      <c r="F7" s="17">
        <v>778</v>
      </c>
      <c r="G7" s="74">
        <f t="shared" si="1"/>
        <v>0.70399999999999996</v>
      </c>
      <c r="H7" s="19">
        <v>13</v>
      </c>
      <c r="I7" s="17">
        <v>5</v>
      </c>
      <c r="J7" s="75">
        <f t="shared" si="2"/>
        <v>0.38500000000000001</v>
      </c>
    </row>
    <row r="8" spans="1:10" ht="22.5" customHeight="1">
      <c r="A8" s="357"/>
      <c r="B8" s="116" t="s">
        <v>19</v>
      </c>
      <c r="C8" s="17">
        <v>10071</v>
      </c>
      <c r="D8" s="17">
        <v>3490</v>
      </c>
      <c r="E8" s="44">
        <f t="shared" si="0"/>
        <v>0.34699999999999998</v>
      </c>
      <c r="F8" s="17">
        <v>3475</v>
      </c>
      <c r="G8" s="74">
        <f t="shared" si="1"/>
        <v>0.996</v>
      </c>
      <c r="H8" s="19">
        <v>19</v>
      </c>
      <c r="I8" s="17">
        <v>13</v>
      </c>
      <c r="J8" s="75">
        <f t="shared" si="2"/>
        <v>0.68400000000000005</v>
      </c>
    </row>
    <row r="9" spans="1:10" s="92" customFormat="1" ht="22.5" customHeight="1">
      <c r="A9" s="357"/>
      <c r="B9" s="117" t="s">
        <v>20</v>
      </c>
      <c r="C9" s="26">
        <f>C8-C10</f>
        <v>9675</v>
      </c>
      <c r="D9" s="26">
        <f>D8-D10</f>
        <v>3444</v>
      </c>
      <c r="E9" s="91">
        <f t="shared" si="0"/>
        <v>0.35599999999999998</v>
      </c>
      <c r="F9" s="26">
        <f>F8-F10</f>
        <v>3432</v>
      </c>
      <c r="G9" s="77">
        <f t="shared" si="1"/>
        <v>0.997</v>
      </c>
      <c r="H9" s="28" t="s">
        <v>21</v>
      </c>
      <c r="I9" s="28" t="s">
        <v>21</v>
      </c>
      <c r="J9" s="135" t="s">
        <v>21</v>
      </c>
    </row>
    <row r="10" spans="1:10" ht="22.5" customHeight="1" thickBot="1">
      <c r="A10" s="357"/>
      <c r="B10" s="118" t="s">
        <v>22</v>
      </c>
      <c r="C10" s="31">
        <v>396</v>
      </c>
      <c r="D10" s="31">
        <v>46</v>
      </c>
      <c r="E10" s="32">
        <f t="shared" si="0"/>
        <v>0.11600000000000001</v>
      </c>
      <c r="F10" s="31">
        <v>43</v>
      </c>
      <c r="G10" s="80">
        <f t="shared" si="1"/>
        <v>0.93500000000000005</v>
      </c>
      <c r="H10" s="34">
        <v>11</v>
      </c>
      <c r="I10" s="31">
        <v>5</v>
      </c>
      <c r="J10" s="81">
        <f>ROUND(I10/H10,3)</f>
        <v>0.45500000000000002</v>
      </c>
    </row>
    <row r="11" spans="1:10" ht="22.5" customHeight="1" thickTop="1" thickBot="1">
      <c r="A11" s="358"/>
      <c r="B11" s="119" t="s">
        <v>23</v>
      </c>
      <c r="C11" s="37">
        <f>SUM(C3:C8)</f>
        <v>88313</v>
      </c>
      <c r="D11" s="37">
        <f>SUM(D3:D8)</f>
        <v>76132</v>
      </c>
      <c r="E11" s="47">
        <f t="shared" si="0"/>
        <v>0.86199999999999999</v>
      </c>
      <c r="F11" s="37">
        <f>SUM(F3:F8)</f>
        <v>73981</v>
      </c>
      <c r="G11" s="82">
        <f t="shared" si="1"/>
        <v>0.97199999999999998</v>
      </c>
      <c r="H11" s="40" t="s">
        <v>24</v>
      </c>
      <c r="I11" s="41" t="s">
        <v>24</v>
      </c>
      <c r="J11" s="136" t="s">
        <v>24</v>
      </c>
    </row>
    <row r="12" spans="1:10" ht="22.5" customHeight="1">
      <c r="A12" s="356" t="s">
        <v>26</v>
      </c>
      <c r="B12" s="114" t="s">
        <v>27</v>
      </c>
      <c r="C12" s="11">
        <v>37091</v>
      </c>
      <c r="D12" s="11">
        <v>29225</v>
      </c>
      <c r="E12" s="12">
        <f t="shared" si="0"/>
        <v>0.78800000000000003</v>
      </c>
      <c r="F12" s="11">
        <v>28955</v>
      </c>
      <c r="G12" s="71">
        <f t="shared" si="1"/>
        <v>0.99099999999999999</v>
      </c>
      <c r="H12" s="14">
        <v>37</v>
      </c>
      <c r="I12" s="11">
        <v>37</v>
      </c>
      <c r="J12" s="72">
        <f>ROUND(I12/H12,3)</f>
        <v>1</v>
      </c>
    </row>
    <row r="13" spans="1:10" ht="22.5" customHeight="1">
      <c r="A13" s="357"/>
      <c r="B13" s="115" t="s">
        <v>28</v>
      </c>
      <c r="C13" s="17">
        <v>11582</v>
      </c>
      <c r="D13" s="17">
        <v>8921</v>
      </c>
      <c r="E13" s="44">
        <f t="shared" si="0"/>
        <v>0.77</v>
      </c>
      <c r="F13" s="17">
        <v>8865</v>
      </c>
      <c r="G13" s="74">
        <f t="shared" si="1"/>
        <v>0.99399999999999999</v>
      </c>
      <c r="H13" s="19">
        <v>37</v>
      </c>
      <c r="I13" s="17">
        <v>37</v>
      </c>
      <c r="J13" s="75">
        <f>ROUND(I13/H13,3)</f>
        <v>1</v>
      </c>
    </row>
    <row r="14" spans="1:10" ht="22.5" customHeight="1">
      <c r="A14" s="357"/>
      <c r="B14" s="115" t="s">
        <v>59</v>
      </c>
      <c r="C14" s="17">
        <v>3281</v>
      </c>
      <c r="D14" s="17">
        <v>932</v>
      </c>
      <c r="E14" s="44">
        <f t="shared" si="0"/>
        <v>0.28399999999999997</v>
      </c>
      <c r="F14" s="17">
        <v>932</v>
      </c>
      <c r="G14" s="74">
        <f t="shared" si="1"/>
        <v>1</v>
      </c>
      <c r="H14" s="19">
        <v>31</v>
      </c>
      <c r="I14" s="17">
        <v>28</v>
      </c>
      <c r="J14" s="75">
        <f>ROUND(I14/H14,3)</f>
        <v>0.90300000000000002</v>
      </c>
    </row>
    <row r="15" spans="1:10" ht="22.5" customHeight="1" thickBot="1">
      <c r="A15" s="357"/>
      <c r="B15" s="120" t="s">
        <v>60</v>
      </c>
      <c r="C15" s="95">
        <v>33436</v>
      </c>
      <c r="D15" s="95">
        <v>25448</v>
      </c>
      <c r="E15" s="96">
        <f t="shared" si="0"/>
        <v>0.76100000000000001</v>
      </c>
      <c r="F15" s="95">
        <v>25442</v>
      </c>
      <c r="G15" s="97">
        <f t="shared" si="1"/>
        <v>1</v>
      </c>
      <c r="H15" s="98">
        <v>35</v>
      </c>
      <c r="I15" s="95">
        <v>34</v>
      </c>
      <c r="J15" s="99">
        <f>ROUND(I15/H15,3)</f>
        <v>0.97099999999999997</v>
      </c>
    </row>
    <row r="16" spans="1:10" ht="22.5" customHeight="1" thickTop="1" thickBot="1">
      <c r="A16" s="357"/>
      <c r="B16" s="121" t="s">
        <v>31</v>
      </c>
      <c r="C16" s="37">
        <f>SUM(C12:C15)</f>
        <v>85390</v>
      </c>
      <c r="D16" s="37">
        <f>SUM(D12:D15)</f>
        <v>64526</v>
      </c>
      <c r="E16" s="47">
        <f t="shared" si="0"/>
        <v>0.75600000000000001</v>
      </c>
      <c r="F16" s="37">
        <f>SUM(F12:F15)</f>
        <v>64194</v>
      </c>
      <c r="G16" s="82">
        <f t="shared" si="1"/>
        <v>0.995</v>
      </c>
      <c r="H16" s="40" t="s">
        <v>32</v>
      </c>
      <c r="I16" s="41" t="s">
        <v>32</v>
      </c>
      <c r="J16" s="136" t="s">
        <v>32</v>
      </c>
    </row>
    <row r="17" spans="1:10" ht="22.5" customHeight="1" thickBot="1">
      <c r="A17" s="87"/>
      <c r="B17" s="122" t="s">
        <v>33</v>
      </c>
      <c r="C17" s="50">
        <f>C11+C16</f>
        <v>173703</v>
      </c>
      <c r="D17" s="51">
        <f>D11+D16</f>
        <v>140658</v>
      </c>
      <c r="E17" s="52">
        <f t="shared" si="0"/>
        <v>0.81</v>
      </c>
      <c r="F17" s="51">
        <f>F11+F16</f>
        <v>138175</v>
      </c>
      <c r="G17" s="88">
        <f t="shared" si="1"/>
        <v>0.98199999999999998</v>
      </c>
      <c r="H17" s="54" t="s">
        <v>21</v>
      </c>
      <c r="I17" s="55" t="s">
        <v>21</v>
      </c>
      <c r="J17" s="137" t="s">
        <v>21</v>
      </c>
    </row>
  </sheetData>
  <sheetProtection sheet="1" objects="1" scenarios="1"/>
  <autoFilter ref="B2:J17"/>
  <mergeCells count="2">
    <mergeCell ref="A3:A11"/>
    <mergeCell ref="A12:A16"/>
  </mergeCells>
  <phoneticPr fontId="5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W21"/>
  <sheetViews>
    <sheetView zoomScaleNormal="100" zoomScaleSheetLayoutView="100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D1" sqref="D1:W1048576"/>
    </sheetView>
  </sheetViews>
  <sheetFormatPr defaultRowHeight="14.4"/>
  <cols>
    <col min="1" max="1" width="3.5" bestFit="1" customWidth="1"/>
    <col min="2" max="2" width="3.5" customWidth="1"/>
    <col min="3" max="3" width="27" customWidth="1"/>
    <col min="4" max="23" width="8.69921875" customWidth="1"/>
  </cols>
  <sheetData>
    <row r="1" spans="1:23" ht="18.75" customHeight="1" thickBot="1">
      <c r="A1" t="s">
        <v>117</v>
      </c>
      <c r="C1" s="58"/>
      <c r="D1" s="58"/>
      <c r="E1" s="58"/>
      <c r="F1" s="58"/>
      <c r="G1" s="58"/>
      <c r="H1" s="58"/>
      <c r="I1" s="58"/>
      <c r="J1" s="58"/>
      <c r="K1" s="257" t="s">
        <v>128</v>
      </c>
      <c r="L1" s="58"/>
      <c r="M1" s="58"/>
      <c r="N1" s="58"/>
      <c r="O1" s="59"/>
      <c r="P1" s="59"/>
      <c r="Q1" s="59"/>
      <c r="R1" s="59"/>
      <c r="S1" s="256"/>
      <c r="T1" s="256" t="s">
        <v>129</v>
      </c>
      <c r="U1" s="256"/>
      <c r="V1" s="256"/>
      <c r="W1" s="256"/>
    </row>
    <row r="2" spans="1:23" s="334" customFormat="1" ht="13.8" thickBot="1">
      <c r="A2" s="330"/>
      <c r="B2" s="202"/>
      <c r="C2" s="203" t="s">
        <v>105</v>
      </c>
      <c r="D2" s="331" t="s">
        <v>34</v>
      </c>
      <c r="E2" s="331" t="s">
        <v>35</v>
      </c>
      <c r="F2" s="331" t="s">
        <v>36</v>
      </c>
      <c r="G2" s="331" t="s">
        <v>37</v>
      </c>
      <c r="H2" s="331" t="s">
        <v>38</v>
      </c>
      <c r="I2" s="331" t="s">
        <v>39</v>
      </c>
      <c r="J2" s="331" t="s">
        <v>40</v>
      </c>
      <c r="K2" s="331" t="s">
        <v>41</v>
      </c>
      <c r="L2" s="331" t="s">
        <v>42</v>
      </c>
      <c r="M2" s="331" t="s">
        <v>43</v>
      </c>
      <c r="N2" s="331" t="s">
        <v>44</v>
      </c>
      <c r="O2" s="331" t="s">
        <v>78</v>
      </c>
      <c r="P2" s="331" t="s">
        <v>80</v>
      </c>
      <c r="Q2" s="332" t="s">
        <v>113</v>
      </c>
      <c r="R2" s="332" t="s">
        <v>121</v>
      </c>
      <c r="S2" s="331" t="s">
        <v>126</v>
      </c>
      <c r="T2" s="332" t="s">
        <v>135</v>
      </c>
      <c r="U2" s="332" t="s">
        <v>140</v>
      </c>
      <c r="V2" s="332" t="s">
        <v>145</v>
      </c>
      <c r="W2" s="333" t="s">
        <v>148</v>
      </c>
    </row>
    <row r="3" spans="1:23" ht="22.5" customHeight="1">
      <c r="A3" s="336" t="s">
        <v>13</v>
      </c>
      <c r="B3" s="198" t="s">
        <v>85</v>
      </c>
      <c r="C3" s="192" t="s">
        <v>86</v>
      </c>
      <c r="D3" s="60">
        <v>30718</v>
      </c>
      <c r="E3" s="60">
        <v>30744</v>
      </c>
      <c r="F3" s="60">
        <v>29537</v>
      </c>
      <c r="G3" s="60">
        <v>28989</v>
      </c>
      <c r="H3" s="60">
        <v>27845</v>
      </c>
      <c r="I3" s="60">
        <v>28484</v>
      </c>
      <c r="J3" s="60">
        <v>27772</v>
      </c>
      <c r="K3" s="60">
        <v>28287</v>
      </c>
      <c r="L3" s="60">
        <v>27907</v>
      </c>
      <c r="M3" s="60">
        <v>28293.58</v>
      </c>
      <c r="N3" s="60">
        <v>28548.44</v>
      </c>
      <c r="O3" s="60">
        <v>28419</v>
      </c>
      <c r="P3" s="60">
        <v>28065.230000000014</v>
      </c>
      <c r="Q3" s="244">
        <v>39239.926000000014</v>
      </c>
      <c r="R3" s="244">
        <v>39454</v>
      </c>
      <c r="S3" s="60">
        <v>40760.761500000001</v>
      </c>
      <c r="T3" s="283">
        <v>38786.79</v>
      </c>
      <c r="U3" s="283">
        <v>38848.17</v>
      </c>
      <c r="V3" s="283">
        <v>25620.33166299999</v>
      </c>
      <c r="W3" s="295">
        <v>24195</v>
      </c>
    </row>
    <row r="4" spans="1:23" ht="22.5" customHeight="1">
      <c r="A4" s="337"/>
      <c r="B4" s="199" t="s">
        <v>94</v>
      </c>
      <c r="C4" s="193" t="s">
        <v>87</v>
      </c>
      <c r="D4" s="61">
        <v>19182</v>
      </c>
      <c r="E4" s="61">
        <v>19061</v>
      </c>
      <c r="F4" s="61">
        <v>18165</v>
      </c>
      <c r="G4" s="61">
        <v>17858</v>
      </c>
      <c r="H4" s="61">
        <v>17251</v>
      </c>
      <c r="I4" s="61">
        <v>17109</v>
      </c>
      <c r="J4" s="61">
        <v>16911</v>
      </c>
      <c r="K4" s="61">
        <v>17914</v>
      </c>
      <c r="L4" s="61">
        <v>17941</v>
      </c>
      <c r="M4" s="61">
        <v>18166.14</v>
      </c>
      <c r="N4" s="61">
        <v>17970.900000000001</v>
      </c>
      <c r="O4" s="61">
        <v>17746.740000000002</v>
      </c>
      <c r="P4" s="61">
        <v>17625.080000000002</v>
      </c>
      <c r="Q4" s="245">
        <v>17928.681000000004</v>
      </c>
      <c r="R4" s="245">
        <v>17090</v>
      </c>
      <c r="S4" s="61">
        <v>17380.9195</v>
      </c>
      <c r="T4" s="283">
        <v>16318.37</v>
      </c>
      <c r="U4" s="283">
        <v>15243.36</v>
      </c>
      <c r="V4" s="283">
        <v>14936.551310999997</v>
      </c>
      <c r="W4" s="295">
        <v>14551</v>
      </c>
    </row>
    <row r="5" spans="1:23" ht="22.5" customHeight="1">
      <c r="A5" s="337"/>
      <c r="B5" s="199" t="s">
        <v>95</v>
      </c>
      <c r="C5" s="193" t="s">
        <v>88</v>
      </c>
      <c r="D5" s="61">
        <v>12934</v>
      </c>
      <c r="E5" s="61">
        <v>12934</v>
      </c>
      <c r="F5" s="61">
        <v>12397</v>
      </c>
      <c r="G5" s="61">
        <v>12531</v>
      </c>
      <c r="H5" s="61">
        <v>11860</v>
      </c>
      <c r="I5" s="61">
        <v>12353</v>
      </c>
      <c r="J5" s="61">
        <v>12115</v>
      </c>
      <c r="K5" s="61">
        <v>12643</v>
      </c>
      <c r="L5" s="61">
        <v>12756</v>
      </c>
      <c r="M5" s="61">
        <v>12920.94</v>
      </c>
      <c r="N5" s="61">
        <v>13191.03</v>
      </c>
      <c r="O5" s="61">
        <v>13553.439999999997</v>
      </c>
      <c r="P5" s="61">
        <v>13951.360000000004</v>
      </c>
      <c r="Q5" s="245">
        <v>14336.134999999997</v>
      </c>
      <c r="R5" s="245">
        <v>14856</v>
      </c>
      <c r="S5" s="61">
        <v>16140.929000000004</v>
      </c>
      <c r="T5" s="283">
        <v>15732.54</v>
      </c>
      <c r="U5" s="283">
        <v>15248.880000000001</v>
      </c>
      <c r="V5" s="283">
        <v>25768.497026000005</v>
      </c>
      <c r="W5" s="295">
        <v>26085</v>
      </c>
    </row>
    <row r="6" spans="1:23" ht="22.5" customHeight="1">
      <c r="A6" s="337"/>
      <c r="B6" s="199" t="s">
        <v>96</v>
      </c>
      <c r="C6" s="193" t="s">
        <v>89</v>
      </c>
      <c r="D6" s="61">
        <v>8703</v>
      </c>
      <c r="E6" s="61">
        <v>12773</v>
      </c>
      <c r="F6" s="61">
        <v>16598</v>
      </c>
      <c r="G6" s="61">
        <v>18892</v>
      </c>
      <c r="H6" s="61">
        <v>20876</v>
      </c>
      <c r="I6" s="61">
        <v>23969</v>
      </c>
      <c r="J6" s="61">
        <v>26635</v>
      </c>
      <c r="K6" s="61">
        <v>28852</v>
      </c>
      <c r="L6" s="61">
        <v>28130</v>
      </c>
      <c r="M6" s="61">
        <v>28013.240999999998</v>
      </c>
      <c r="N6" s="61">
        <v>28811.71</v>
      </c>
      <c r="O6" s="61">
        <v>29345.119000000002</v>
      </c>
      <c r="P6" s="61">
        <v>28813.264999999999</v>
      </c>
      <c r="Q6" s="245">
        <v>28620.79</v>
      </c>
      <c r="R6" s="245">
        <v>27745</v>
      </c>
      <c r="S6" s="61">
        <v>27786.479999999996</v>
      </c>
      <c r="T6" s="283">
        <v>28063.72</v>
      </c>
      <c r="U6" s="283">
        <v>28061.555</v>
      </c>
      <c r="V6" s="283">
        <v>29992.21000000001</v>
      </c>
      <c r="W6" s="295">
        <v>30276</v>
      </c>
    </row>
    <row r="7" spans="1:23" ht="22.5" customHeight="1">
      <c r="A7" s="337"/>
      <c r="B7" s="199" t="s">
        <v>93</v>
      </c>
      <c r="C7" s="193" t="s">
        <v>90</v>
      </c>
      <c r="D7" s="61">
        <v>1105</v>
      </c>
      <c r="E7" s="61">
        <v>3747</v>
      </c>
      <c r="F7" s="61">
        <v>3718</v>
      </c>
      <c r="G7" s="61">
        <v>4460</v>
      </c>
      <c r="H7" s="61">
        <v>3315</v>
      </c>
      <c r="I7" s="61">
        <v>2143</v>
      </c>
      <c r="J7" s="61">
        <v>2407</v>
      </c>
      <c r="K7" s="61">
        <v>5000</v>
      </c>
      <c r="L7" s="61">
        <v>5325</v>
      </c>
      <c r="M7" s="61">
        <v>5306.28</v>
      </c>
      <c r="N7" s="61">
        <v>4912.78</v>
      </c>
      <c r="O7" s="61">
        <v>4973.6999999999989</v>
      </c>
      <c r="P7" s="61">
        <v>5062.0549999999994</v>
      </c>
      <c r="Q7" s="245">
        <v>5078.1699999999992</v>
      </c>
      <c r="R7" s="245">
        <v>4893</v>
      </c>
      <c r="S7" s="61">
        <v>4804.9800000000005</v>
      </c>
      <c r="T7" s="283">
        <v>5261.34</v>
      </c>
      <c r="U7" s="283">
        <v>5379.3400000000011</v>
      </c>
      <c r="V7" s="283">
        <v>5274.4400000000023</v>
      </c>
      <c r="W7" s="295">
        <v>5085</v>
      </c>
    </row>
    <row r="8" spans="1:23" ht="22.5" customHeight="1">
      <c r="A8" s="337"/>
      <c r="B8" s="199" t="s">
        <v>92</v>
      </c>
      <c r="C8" s="194" t="s">
        <v>91</v>
      </c>
      <c r="D8" s="61">
        <v>3490</v>
      </c>
      <c r="E8" s="61">
        <v>14646</v>
      </c>
      <c r="F8" s="61">
        <v>18687</v>
      </c>
      <c r="G8" s="61">
        <v>23884</v>
      </c>
      <c r="H8" s="61">
        <v>36011</v>
      </c>
      <c r="I8" s="61">
        <v>63967</v>
      </c>
      <c r="J8" s="61">
        <v>82782</v>
      </c>
      <c r="K8" s="61">
        <v>87898</v>
      </c>
      <c r="L8" s="61">
        <v>88491</v>
      </c>
      <c r="M8" s="61">
        <v>90459.530829999989</v>
      </c>
      <c r="N8" s="61">
        <v>92172.17</v>
      </c>
      <c r="O8" s="61">
        <v>95119.724999999962</v>
      </c>
      <c r="P8" s="61">
        <v>97903.000000000015</v>
      </c>
      <c r="Q8" s="245">
        <v>101090.46</v>
      </c>
      <c r="R8" s="245">
        <v>102939</v>
      </c>
      <c r="S8" s="61">
        <v>108868.11000000002</v>
      </c>
      <c r="T8" s="283">
        <v>106337.52</v>
      </c>
      <c r="U8" s="283">
        <v>110007.64</v>
      </c>
      <c r="V8" s="283">
        <v>109829.8149999999</v>
      </c>
      <c r="W8" s="295">
        <v>108569</v>
      </c>
    </row>
    <row r="9" spans="1:23" s="59" customFormat="1" ht="22.5" customHeight="1">
      <c r="A9" s="337"/>
      <c r="B9" s="191"/>
      <c r="C9" s="195" t="s">
        <v>125</v>
      </c>
      <c r="D9" s="21">
        <f t="shared" ref="D9:K9" si="0">D8-D10</f>
        <v>3444</v>
      </c>
      <c r="E9" s="21">
        <f t="shared" si="0"/>
        <v>14540</v>
      </c>
      <c r="F9" s="21">
        <f t="shared" si="0"/>
        <v>18608</v>
      </c>
      <c r="G9" s="21">
        <f t="shared" si="0"/>
        <v>23810</v>
      </c>
      <c r="H9" s="21">
        <f t="shared" si="0"/>
        <v>35937</v>
      </c>
      <c r="I9" s="21">
        <f t="shared" si="0"/>
        <v>63901</v>
      </c>
      <c r="J9" s="21">
        <f t="shared" si="0"/>
        <v>82701</v>
      </c>
      <c r="K9" s="21">
        <f t="shared" si="0"/>
        <v>87819</v>
      </c>
      <c r="L9" s="21">
        <v>88420.36</v>
      </c>
      <c r="M9" s="21">
        <v>90407.521029999989</v>
      </c>
      <c r="N9" s="21">
        <v>92138.81</v>
      </c>
      <c r="O9" s="21">
        <v>95088.854999999967</v>
      </c>
      <c r="P9" s="21">
        <v>97861.760000000009</v>
      </c>
      <c r="Q9" s="246">
        <v>101066.41</v>
      </c>
      <c r="R9" s="251">
        <v>102917</v>
      </c>
      <c r="S9" s="258">
        <v>108841.91000000002</v>
      </c>
      <c r="T9" s="251">
        <v>106311.7</v>
      </c>
      <c r="U9" s="251">
        <v>109983</v>
      </c>
      <c r="V9" s="251">
        <v>109804.4699999999</v>
      </c>
      <c r="W9" s="296">
        <v>108416</v>
      </c>
    </row>
    <row r="10" spans="1:23" ht="22.5" customHeight="1" thickBot="1">
      <c r="A10" s="337"/>
      <c r="B10" s="201"/>
      <c r="C10" s="196" t="s">
        <v>124</v>
      </c>
      <c r="D10" s="62">
        <v>46</v>
      </c>
      <c r="E10" s="62">
        <v>106</v>
      </c>
      <c r="F10" s="62">
        <v>79</v>
      </c>
      <c r="G10" s="62">
        <v>74</v>
      </c>
      <c r="H10" s="62">
        <v>74</v>
      </c>
      <c r="I10" s="62">
        <v>66</v>
      </c>
      <c r="J10" s="62">
        <v>81</v>
      </c>
      <c r="K10" s="62">
        <v>79</v>
      </c>
      <c r="L10" s="62">
        <v>70.64</v>
      </c>
      <c r="M10" s="62">
        <v>52.009800000000006</v>
      </c>
      <c r="N10" s="62">
        <v>33.36</v>
      </c>
      <c r="O10" s="62">
        <v>30.870000000000005</v>
      </c>
      <c r="P10" s="62">
        <v>41.24</v>
      </c>
      <c r="Q10" s="247">
        <v>24.05</v>
      </c>
      <c r="R10" s="252">
        <v>22</v>
      </c>
      <c r="S10" s="259">
        <v>26.2</v>
      </c>
      <c r="T10" s="284">
        <v>25.82</v>
      </c>
      <c r="U10" s="284">
        <v>25.344999999999999</v>
      </c>
      <c r="V10" s="284">
        <v>25.344999999999999</v>
      </c>
      <c r="W10" s="297">
        <v>153</v>
      </c>
    </row>
    <row r="11" spans="1:23" ht="22.5" customHeight="1" thickTop="1" thickBot="1">
      <c r="A11" s="338"/>
      <c r="B11" s="339" t="s">
        <v>23</v>
      </c>
      <c r="C11" s="340"/>
      <c r="D11" s="63">
        <f t="shared" ref="D11:V11" si="1">SUM(D3:D8)</f>
        <v>76132</v>
      </c>
      <c r="E11" s="63">
        <f t="shared" si="1"/>
        <v>93905</v>
      </c>
      <c r="F11" s="63">
        <f t="shared" si="1"/>
        <v>99102</v>
      </c>
      <c r="G11" s="63">
        <f t="shared" si="1"/>
        <v>106614</v>
      </c>
      <c r="H11" s="63">
        <f t="shared" si="1"/>
        <v>117158</v>
      </c>
      <c r="I11" s="63">
        <f t="shared" si="1"/>
        <v>148025</v>
      </c>
      <c r="J11" s="63">
        <f t="shared" si="1"/>
        <v>168622</v>
      </c>
      <c r="K11" s="63">
        <f t="shared" si="1"/>
        <v>180594</v>
      </c>
      <c r="L11" s="63">
        <f t="shared" si="1"/>
        <v>180550</v>
      </c>
      <c r="M11" s="63">
        <f t="shared" si="1"/>
        <v>183159.71182999999</v>
      </c>
      <c r="N11" s="63">
        <f t="shared" si="1"/>
        <v>185607.02999999997</v>
      </c>
      <c r="O11" s="63">
        <f t="shared" si="1"/>
        <v>189157.72399999996</v>
      </c>
      <c r="P11" s="63">
        <f t="shared" si="1"/>
        <v>191419.99000000002</v>
      </c>
      <c r="Q11" s="63">
        <f t="shared" si="1"/>
        <v>206294.16200000001</v>
      </c>
      <c r="R11" s="63">
        <f t="shared" si="1"/>
        <v>206977</v>
      </c>
      <c r="S11" s="63">
        <f t="shared" si="1"/>
        <v>215742.18</v>
      </c>
      <c r="T11" s="63">
        <f t="shared" si="1"/>
        <v>210500.28000000003</v>
      </c>
      <c r="U11" s="63">
        <f t="shared" si="1"/>
        <v>212788.94500000001</v>
      </c>
      <c r="V11" s="63">
        <f t="shared" si="1"/>
        <v>211421.84499999991</v>
      </c>
      <c r="W11" s="303">
        <f>SUM(W3:W8)</f>
        <v>208761</v>
      </c>
    </row>
    <row r="12" spans="1:23" ht="22.5" customHeight="1">
      <c r="A12" s="336" t="s">
        <v>26</v>
      </c>
      <c r="B12" s="199" t="s">
        <v>99</v>
      </c>
      <c r="C12" s="192" t="s">
        <v>101</v>
      </c>
      <c r="D12" s="60">
        <v>29225</v>
      </c>
      <c r="E12" s="60">
        <v>29701</v>
      </c>
      <c r="F12" s="60">
        <v>25268</v>
      </c>
      <c r="G12" s="60">
        <v>23648</v>
      </c>
      <c r="H12" s="60">
        <v>21470</v>
      </c>
      <c r="I12" s="60">
        <v>20170</v>
      </c>
      <c r="J12" s="60">
        <v>18889</v>
      </c>
      <c r="K12" s="60">
        <v>17525</v>
      </c>
      <c r="L12" s="60">
        <v>16586</v>
      </c>
      <c r="M12" s="60">
        <v>16090.26</v>
      </c>
      <c r="N12" s="60">
        <v>15534.87</v>
      </c>
      <c r="O12" s="60">
        <v>15105.449999999999</v>
      </c>
      <c r="P12" s="60">
        <v>14360.905000000002</v>
      </c>
      <c r="Q12" s="244">
        <v>13175.659999999998</v>
      </c>
      <c r="R12" s="244">
        <v>12651</v>
      </c>
      <c r="S12" s="244">
        <v>11861.632999999996</v>
      </c>
      <c r="T12" s="286">
        <v>11291.4</v>
      </c>
      <c r="U12" s="286">
        <v>11099.322000000002</v>
      </c>
      <c r="V12" s="286">
        <v>10765.24</v>
      </c>
      <c r="W12" s="299">
        <v>10508</v>
      </c>
    </row>
    <row r="13" spans="1:23" ht="22.5" customHeight="1">
      <c r="A13" s="337"/>
      <c r="B13" s="199" t="s">
        <v>100</v>
      </c>
      <c r="C13" s="193" t="s">
        <v>102</v>
      </c>
      <c r="D13" s="61">
        <v>8921</v>
      </c>
      <c r="E13" s="61">
        <v>9794</v>
      </c>
      <c r="F13" s="61">
        <v>9958</v>
      </c>
      <c r="G13" s="61">
        <v>9914</v>
      </c>
      <c r="H13" s="61">
        <v>10692</v>
      </c>
      <c r="I13" s="61">
        <v>10910</v>
      </c>
      <c r="J13" s="61">
        <v>10975</v>
      </c>
      <c r="K13" s="61">
        <v>10991</v>
      </c>
      <c r="L13" s="61">
        <v>11099</v>
      </c>
      <c r="M13" s="61">
        <v>11555.761</v>
      </c>
      <c r="N13" s="61">
        <v>11680.13</v>
      </c>
      <c r="O13" s="61">
        <v>11576.560000000003</v>
      </c>
      <c r="P13" s="61">
        <v>11712.469999999996</v>
      </c>
      <c r="Q13" s="245">
        <v>12261.510999999999</v>
      </c>
      <c r="R13" s="245">
        <v>11671</v>
      </c>
      <c r="S13" s="245">
        <v>11868.373</v>
      </c>
      <c r="T13" s="283">
        <v>12020.69</v>
      </c>
      <c r="U13" s="283">
        <v>12018.707000000002</v>
      </c>
      <c r="V13" s="283">
        <v>12185.968999999996</v>
      </c>
      <c r="W13" s="295">
        <v>12655</v>
      </c>
    </row>
    <row r="14" spans="1:23" ht="22.5" customHeight="1">
      <c r="A14" s="337"/>
      <c r="B14" s="199" t="s">
        <v>98</v>
      </c>
      <c r="C14" s="193" t="s">
        <v>103</v>
      </c>
      <c r="D14" s="61">
        <v>932</v>
      </c>
      <c r="E14" s="61">
        <v>994</v>
      </c>
      <c r="F14" s="61">
        <v>1068</v>
      </c>
      <c r="G14" s="61">
        <v>1118</v>
      </c>
      <c r="H14" s="61">
        <v>1233</v>
      </c>
      <c r="I14" s="61">
        <v>1418</v>
      </c>
      <c r="J14" s="61">
        <v>1507</v>
      </c>
      <c r="K14" s="61">
        <v>1602</v>
      </c>
      <c r="L14" s="61">
        <v>1484</v>
      </c>
      <c r="M14" s="61">
        <v>1513.0819999999999</v>
      </c>
      <c r="N14" s="61">
        <v>1550.98</v>
      </c>
      <c r="O14" s="61">
        <v>1431.5099999999991</v>
      </c>
      <c r="P14" s="61">
        <v>1354.1219999999996</v>
      </c>
      <c r="Q14" s="245">
        <v>1314.3139999999996</v>
      </c>
      <c r="R14" s="245">
        <v>1211</v>
      </c>
      <c r="S14" s="245">
        <v>1252.1220000000001</v>
      </c>
      <c r="T14" s="283">
        <v>1173.74</v>
      </c>
      <c r="U14" s="283">
        <v>1163.7929999999997</v>
      </c>
      <c r="V14" s="283">
        <v>1126.4600000000003</v>
      </c>
      <c r="W14" s="295">
        <v>1102</v>
      </c>
    </row>
    <row r="15" spans="1:23" ht="22.5" customHeight="1" thickBot="1">
      <c r="A15" s="337"/>
      <c r="B15" s="200" t="s">
        <v>97</v>
      </c>
      <c r="C15" s="197" t="s">
        <v>104</v>
      </c>
      <c r="D15" s="64">
        <v>25448</v>
      </c>
      <c r="E15" s="64">
        <v>31849</v>
      </c>
      <c r="F15" s="64">
        <v>32441</v>
      </c>
      <c r="G15" s="64">
        <v>33219</v>
      </c>
      <c r="H15" s="64">
        <v>34446</v>
      </c>
      <c r="I15" s="64">
        <v>42228</v>
      </c>
      <c r="J15" s="64">
        <v>46018</v>
      </c>
      <c r="K15" s="64">
        <v>47998</v>
      </c>
      <c r="L15" s="64">
        <v>41571</v>
      </c>
      <c r="M15" s="64">
        <v>37201.981</v>
      </c>
      <c r="N15" s="64">
        <v>37201.449999999997</v>
      </c>
      <c r="O15" s="64">
        <v>37344.975000000006</v>
      </c>
      <c r="P15" s="64">
        <v>36630.009000000005</v>
      </c>
      <c r="Q15" s="249">
        <v>34790.547000000006</v>
      </c>
      <c r="R15" s="251">
        <v>33957</v>
      </c>
      <c r="S15" s="251">
        <v>44945.655999999988</v>
      </c>
      <c r="T15" s="287">
        <v>34536.29</v>
      </c>
      <c r="U15" s="287">
        <v>45588.331000000006</v>
      </c>
      <c r="V15" s="287">
        <v>45598.84000000004</v>
      </c>
      <c r="W15" s="301">
        <v>46387</v>
      </c>
    </row>
    <row r="16" spans="1:23" ht="22.5" customHeight="1" thickTop="1" thickBot="1">
      <c r="A16" s="337"/>
      <c r="B16" s="341" t="s">
        <v>31</v>
      </c>
      <c r="C16" s="342"/>
      <c r="D16" s="63">
        <f t="shared" ref="D16:K16" si="2">SUM(D12:D15)</f>
        <v>64526</v>
      </c>
      <c r="E16" s="63">
        <f t="shared" si="2"/>
        <v>72338</v>
      </c>
      <c r="F16" s="63">
        <f t="shared" si="2"/>
        <v>68735</v>
      </c>
      <c r="G16" s="63">
        <f t="shared" si="2"/>
        <v>67899</v>
      </c>
      <c r="H16" s="63">
        <f t="shared" si="2"/>
        <v>67841</v>
      </c>
      <c r="I16" s="63">
        <f t="shared" si="2"/>
        <v>74726</v>
      </c>
      <c r="J16" s="63">
        <f t="shared" si="2"/>
        <v>77389</v>
      </c>
      <c r="K16" s="63">
        <f t="shared" si="2"/>
        <v>78116</v>
      </c>
      <c r="L16" s="63">
        <v>70740</v>
      </c>
      <c r="M16" s="63">
        <v>66361.084000000003</v>
      </c>
      <c r="N16" s="63">
        <f>SUM(N12:N15)</f>
        <v>65967.429999999993</v>
      </c>
      <c r="O16" s="63">
        <v>65458.49500000001</v>
      </c>
      <c r="P16" s="63">
        <v>64057.506000000008</v>
      </c>
      <c r="Q16" s="248">
        <v>61542.031999999999</v>
      </c>
      <c r="R16" s="253">
        <v>59490</v>
      </c>
      <c r="S16" s="253">
        <v>69927.783999999985</v>
      </c>
      <c r="T16" s="292">
        <v>59022.12</v>
      </c>
      <c r="U16" s="292">
        <v>69870.153000000006</v>
      </c>
      <c r="V16" s="292">
        <v>69676.509000000035</v>
      </c>
      <c r="W16" s="304">
        <v>70652</v>
      </c>
    </row>
    <row r="17" spans="1:23" ht="22.5" customHeight="1" thickBot="1">
      <c r="A17" s="48"/>
      <c r="B17" s="361" t="s">
        <v>33</v>
      </c>
      <c r="C17" s="362"/>
      <c r="D17" s="236">
        <f t="shared" ref="D17:V17" si="3">D11+D16</f>
        <v>140658</v>
      </c>
      <c r="E17" s="236">
        <f t="shared" si="3"/>
        <v>166243</v>
      </c>
      <c r="F17" s="236">
        <f t="shared" si="3"/>
        <v>167837</v>
      </c>
      <c r="G17" s="236">
        <f t="shared" si="3"/>
        <v>174513</v>
      </c>
      <c r="H17" s="236">
        <f t="shared" si="3"/>
        <v>184999</v>
      </c>
      <c r="I17" s="236">
        <f t="shared" si="3"/>
        <v>222751</v>
      </c>
      <c r="J17" s="236">
        <f t="shared" si="3"/>
        <v>246011</v>
      </c>
      <c r="K17" s="236">
        <f t="shared" si="3"/>
        <v>258710</v>
      </c>
      <c r="L17" s="236">
        <f t="shared" si="3"/>
        <v>251290</v>
      </c>
      <c r="M17" s="236">
        <f t="shared" si="3"/>
        <v>249520.79582999999</v>
      </c>
      <c r="N17" s="236">
        <f t="shared" si="3"/>
        <v>251574.45999999996</v>
      </c>
      <c r="O17" s="236">
        <f t="shared" si="3"/>
        <v>254616.21899999998</v>
      </c>
      <c r="P17" s="236">
        <f t="shared" si="3"/>
        <v>255477.49600000004</v>
      </c>
      <c r="Q17" s="236">
        <f t="shared" si="3"/>
        <v>267836.19400000002</v>
      </c>
      <c r="R17" s="236">
        <f t="shared" si="3"/>
        <v>266467</v>
      </c>
      <c r="S17" s="236">
        <f t="shared" si="3"/>
        <v>285669.96399999998</v>
      </c>
      <c r="T17" s="236">
        <f t="shared" si="3"/>
        <v>269522.40000000002</v>
      </c>
      <c r="U17" s="236">
        <f t="shared" si="3"/>
        <v>282659.098</v>
      </c>
      <c r="V17" s="236">
        <f t="shared" si="3"/>
        <v>281098.35399999993</v>
      </c>
      <c r="W17" s="360">
        <f>SUM(W11,W16)</f>
        <v>279413</v>
      </c>
    </row>
    <row r="18" spans="1:23" ht="14.25" customHeight="1"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M18" s="254"/>
      <c r="N18" s="254"/>
      <c r="O18" s="254"/>
      <c r="P18" s="254"/>
      <c r="Q18" s="254"/>
      <c r="R18" s="254"/>
      <c r="S18" s="254"/>
      <c r="T18" s="254"/>
      <c r="U18" s="293"/>
      <c r="V18" s="293"/>
      <c r="W18" s="293"/>
    </row>
    <row r="19" spans="1:23" ht="78" customHeight="1">
      <c r="B19" s="255"/>
      <c r="C19" s="255"/>
      <c r="D19" s="255"/>
      <c r="E19" s="255"/>
      <c r="F19" s="255"/>
      <c r="G19" s="255"/>
      <c r="H19" s="255"/>
      <c r="I19" s="255"/>
      <c r="J19" s="250"/>
      <c r="K19" s="250"/>
      <c r="M19" s="255"/>
      <c r="N19" s="255"/>
      <c r="O19" s="255"/>
      <c r="P19" s="255"/>
      <c r="Q19" s="343" t="s">
        <v>152</v>
      </c>
      <c r="R19" s="343"/>
      <c r="S19" s="343"/>
      <c r="T19" s="343"/>
      <c r="U19" s="343"/>
      <c r="V19" s="343"/>
      <c r="W19" s="343"/>
    </row>
    <row r="20" spans="1:23"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</row>
    <row r="21" spans="1:23"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</row>
  </sheetData>
  <mergeCells count="6">
    <mergeCell ref="Q19:W19"/>
    <mergeCell ref="A3:A11"/>
    <mergeCell ref="A12:A16"/>
    <mergeCell ref="B11:C11"/>
    <mergeCell ref="B16:C16"/>
    <mergeCell ref="B17:C17"/>
  </mergeCells>
  <phoneticPr fontId="5"/>
  <pageMargins left="0.6692913385826772" right="0.3937007874015748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7"/>
  <sheetViews>
    <sheetView tabSelected="1" zoomScaleNormal="100" zoomScaleSheetLayoutView="100" workbookViewId="0">
      <selection activeCell="B19" sqref="B19:L20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8" width="7.3984375" style="59" customWidth="1"/>
    <col min="9" max="9" width="7.3984375" customWidth="1"/>
    <col min="10" max="10" width="9.3984375" customWidth="1"/>
    <col min="11" max="11" width="10" customWidth="1"/>
    <col min="12" max="12" width="9.3984375" customWidth="1"/>
  </cols>
  <sheetData>
    <row r="1" spans="1:14" s="59" customFormat="1" ht="23.25" customHeight="1" thickBot="1">
      <c r="B1" s="316" t="s">
        <v>147</v>
      </c>
      <c r="C1" s="316"/>
      <c r="D1" s="316"/>
      <c r="E1" s="316"/>
      <c r="F1" s="316"/>
      <c r="G1" s="316"/>
      <c r="H1" s="316"/>
      <c r="I1" s="316"/>
      <c r="J1" s="316"/>
      <c r="K1" s="316"/>
      <c r="L1" s="317" t="s">
        <v>1</v>
      </c>
    </row>
    <row r="2" spans="1:14" ht="35.25" customHeight="1" thickBot="1">
      <c r="A2" s="264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7" t="s">
        <v>108</v>
      </c>
      <c r="I2" s="5" t="s">
        <v>109</v>
      </c>
      <c r="J2" s="5" t="s">
        <v>110</v>
      </c>
      <c r="K2" s="7" t="s">
        <v>149</v>
      </c>
      <c r="L2" s="8" t="s">
        <v>12</v>
      </c>
    </row>
    <row r="3" spans="1:14" ht="17.25" customHeight="1">
      <c r="A3" s="346" t="s">
        <v>13</v>
      </c>
      <c r="B3" s="281" t="s">
        <v>14</v>
      </c>
      <c r="C3" s="305">
        <v>28221</v>
      </c>
      <c r="D3" s="305">
        <v>24195</v>
      </c>
      <c r="E3" s="306">
        <f t="shared" ref="E3:E17" si="0">ROUND(D3/C3,3)</f>
        <v>0.85699999999999998</v>
      </c>
      <c r="F3" s="307">
        <v>23517</v>
      </c>
      <c r="G3" s="308">
        <f t="shared" ref="G3:G17" si="1">ROUND(F3/D3,3)</f>
        <v>0.97199999999999998</v>
      </c>
      <c r="H3" s="60">
        <v>33</v>
      </c>
      <c r="I3" s="11">
        <v>33</v>
      </c>
      <c r="J3" s="265">
        <f t="shared" ref="J3:J9" si="2">ROUND(I3/H3,3)</f>
        <v>1</v>
      </c>
      <c r="K3" s="307">
        <v>25620.33166299999</v>
      </c>
      <c r="L3" s="266">
        <f t="shared" ref="L3:L17" si="3">ROUND(D3/K3,3)</f>
        <v>0.94399999999999995</v>
      </c>
    </row>
    <row r="4" spans="1:14" ht="17.25" customHeight="1">
      <c r="A4" s="347"/>
      <c r="B4" s="282" t="s">
        <v>15</v>
      </c>
      <c r="C4" s="309">
        <v>16956</v>
      </c>
      <c r="D4" s="309">
        <v>14551</v>
      </c>
      <c r="E4" s="306">
        <f t="shared" si="0"/>
        <v>0.85799999999999998</v>
      </c>
      <c r="F4" s="307">
        <v>14111</v>
      </c>
      <c r="G4" s="310">
        <f t="shared" si="1"/>
        <v>0.97</v>
      </c>
      <c r="H4" s="61">
        <v>33</v>
      </c>
      <c r="I4" s="17">
        <v>33</v>
      </c>
      <c r="J4" s="267">
        <f t="shared" si="2"/>
        <v>1</v>
      </c>
      <c r="K4" s="311">
        <v>14936.551310999997</v>
      </c>
      <c r="L4" s="268">
        <f t="shared" si="3"/>
        <v>0.97399999999999998</v>
      </c>
    </row>
    <row r="5" spans="1:14" ht="17.25" customHeight="1">
      <c r="A5" s="347"/>
      <c r="B5" s="282" t="s">
        <v>16</v>
      </c>
      <c r="C5" s="309">
        <v>16560</v>
      </c>
      <c r="D5" s="309">
        <v>26085</v>
      </c>
      <c r="E5" s="306">
        <f t="shared" si="0"/>
        <v>1.575</v>
      </c>
      <c r="F5" s="311">
        <v>14205</v>
      </c>
      <c r="G5" s="310">
        <f>ROUND(F5/D5,3)</f>
        <v>0.54500000000000004</v>
      </c>
      <c r="H5" s="61">
        <v>33</v>
      </c>
      <c r="I5" s="17">
        <v>33</v>
      </c>
      <c r="J5" s="267">
        <f t="shared" si="2"/>
        <v>1</v>
      </c>
      <c r="K5" s="313">
        <v>25768.497026000005</v>
      </c>
      <c r="L5" s="268">
        <f t="shared" si="3"/>
        <v>1.012</v>
      </c>
    </row>
    <row r="6" spans="1:14" ht="17.25" customHeight="1">
      <c r="A6" s="347"/>
      <c r="B6" s="16" t="s">
        <v>17</v>
      </c>
      <c r="C6" s="309">
        <v>27210</v>
      </c>
      <c r="D6" s="309">
        <v>30276</v>
      </c>
      <c r="E6" s="306">
        <f>ROUND(D6/C6,3)</f>
        <v>1.113</v>
      </c>
      <c r="F6" s="311">
        <v>29570</v>
      </c>
      <c r="G6" s="310">
        <f t="shared" si="1"/>
        <v>0.97699999999999998</v>
      </c>
      <c r="H6" s="61">
        <v>33</v>
      </c>
      <c r="I6" s="17">
        <v>33</v>
      </c>
      <c r="J6" s="267">
        <f t="shared" si="2"/>
        <v>1</v>
      </c>
      <c r="K6" s="311">
        <v>29992.21000000001</v>
      </c>
      <c r="L6" s="268">
        <f t="shared" si="3"/>
        <v>1.0089999999999999</v>
      </c>
      <c r="N6" s="224"/>
    </row>
    <row r="7" spans="1:14" ht="17.25" customHeight="1">
      <c r="A7" s="347"/>
      <c r="B7" s="16" t="s">
        <v>18</v>
      </c>
      <c r="C7" s="312">
        <v>4745</v>
      </c>
      <c r="D7" s="312">
        <v>5085</v>
      </c>
      <c r="E7" s="306">
        <f t="shared" si="0"/>
        <v>1.0720000000000001</v>
      </c>
      <c r="F7" s="311">
        <v>5085</v>
      </c>
      <c r="G7" s="310">
        <f t="shared" si="1"/>
        <v>1</v>
      </c>
      <c r="H7" s="61">
        <v>6</v>
      </c>
      <c r="I7" s="17">
        <v>5</v>
      </c>
      <c r="J7" s="267">
        <f t="shared" si="2"/>
        <v>0.83299999999999996</v>
      </c>
      <c r="K7" s="311">
        <v>5274.4400000000023</v>
      </c>
      <c r="L7" s="268">
        <f t="shared" si="3"/>
        <v>0.96399999999999997</v>
      </c>
    </row>
    <row r="8" spans="1:14" ht="17.25" customHeight="1">
      <c r="A8" s="347"/>
      <c r="B8" s="22" t="s">
        <v>19</v>
      </c>
      <c r="C8" s="312">
        <v>107809</v>
      </c>
      <c r="D8" s="312">
        <v>108569</v>
      </c>
      <c r="E8" s="306">
        <f t="shared" si="0"/>
        <v>1.0069999999999999</v>
      </c>
      <c r="F8" s="311">
        <v>103918</v>
      </c>
      <c r="G8" s="310">
        <f t="shared" si="1"/>
        <v>0.95699999999999996</v>
      </c>
      <c r="H8" s="61">
        <v>31</v>
      </c>
      <c r="I8" s="17">
        <v>31</v>
      </c>
      <c r="J8" s="267">
        <f t="shared" si="2"/>
        <v>1</v>
      </c>
      <c r="K8" s="311">
        <v>109829.8149999999</v>
      </c>
      <c r="L8" s="268">
        <f t="shared" si="3"/>
        <v>0.98899999999999999</v>
      </c>
    </row>
    <row r="9" spans="1:14" s="59" customFormat="1" ht="17.25" customHeight="1">
      <c r="A9" s="347"/>
      <c r="B9" s="323" t="s">
        <v>73</v>
      </c>
      <c r="C9" s="324">
        <v>107779</v>
      </c>
      <c r="D9" s="324">
        <v>108416</v>
      </c>
      <c r="E9" s="325">
        <f t="shared" si="0"/>
        <v>1.006</v>
      </c>
      <c r="F9" s="324">
        <v>103765</v>
      </c>
      <c r="G9" s="326">
        <f t="shared" si="1"/>
        <v>0.95699999999999996</v>
      </c>
      <c r="H9" s="318">
        <v>31</v>
      </c>
      <c r="I9" s="318">
        <v>31</v>
      </c>
      <c r="J9" s="327">
        <f t="shared" si="2"/>
        <v>1</v>
      </c>
      <c r="K9" s="328">
        <v>109804.4699999999</v>
      </c>
      <c r="L9" s="329">
        <f t="shared" si="3"/>
        <v>0.98699999999999999</v>
      </c>
    </row>
    <row r="10" spans="1:14" ht="17.25" customHeight="1" thickBot="1">
      <c r="A10" s="347"/>
      <c r="B10" s="263" t="s">
        <v>22</v>
      </c>
      <c r="C10" s="230">
        <v>30</v>
      </c>
      <c r="D10" s="230">
        <v>153</v>
      </c>
      <c r="E10" s="32">
        <f t="shared" si="0"/>
        <v>5.0999999999999996</v>
      </c>
      <c r="F10" s="31">
        <v>153</v>
      </c>
      <c r="G10" s="272">
        <f>ROUND(F10/D10,3)</f>
        <v>1</v>
      </c>
      <c r="H10" s="62">
        <v>3</v>
      </c>
      <c r="I10" s="31">
        <v>3</v>
      </c>
      <c r="J10" s="272">
        <f>ROUND(I10/H10,3)</f>
        <v>1</v>
      </c>
      <c r="K10" s="230">
        <v>25.344999999999999</v>
      </c>
      <c r="L10" s="273">
        <f>ROUND(D10/K10,3)</f>
        <v>6.0369999999999999</v>
      </c>
    </row>
    <row r="11" spans="1:14" s="242" customFormat="1" ht="17.25" customHeight="1" thickTop="1" thickBot="1">
      <c r="A11" s="348"/>
      <c r="B11" s="234" t="s">
        <v>23</v>
      </c>
      <c r="C11" s="235">
        <f>SUM(C3:C8)</f>
        <v>201501</v>
      </c>
      <c r="D11" s="236">
        <f>SUM(D3:D8)</f>
        <v>208761</v>
      </c>
      <c r="E11" s="38">
        <f t="shared" si="0"/>
        <v>1.036</v>
      </c>
      <c r="F11" s="236">
        <f>SUM(F3:F8)</f>
        <v>190406</v>
      </c>
      <c r="G11" s="237">
        <f t="shared" si="1"/>
        <v>0.91200000000000003</v>
      </c>
      <c r="H11" s="319" t="s">
        <v>21</v>
      </c>
      <c r="I11" s="239" t="s">
        <v>21</v>
      </c>
      <c r="J11" s="240" t="s">
        <v>21</v>
      </c>
      <c r="K11" s="236">
        <f>SUM(K3:K8)</f>
        <v>211421.84499999991</v>
      </c>
      <c r="L11" s="241">
        <f t="shared" si="3"/>
        <v>0.98699999999999999</v>
      </c>
    </row>
    <row r="12" spans="1:14" ht="17.25" customHeight="1">
      <c r="A12" s="346" t="s">
        <v>26</v>
      </c>
      <c r="B12" s="9" t="s">
        <v>45</v>
      </c>
      <c r="C12" s="307">
        <v>13396</v>
      </c>
      <c r="D12" s="307">
        <v>10508</v>
      </c>
      <c r="E12" s="12">
        <f t="shared" si="0"/>
        <v>0.78400000000000003</v>
      </c>
      <c r="F12" s="307">
        <v>10436</v>
      </c>
      <c r="G12" s="265">
        <f>ROUND(F12/D12,3)</f>
        <v>0.99299999999999999</v>
      </c>
      <c r="H12" s="60">
        <v>33</v>
      </c>
      <c r="I12" s="11">
        <v>33</v>
      </c>
      <c r="J12" s="265">
        <f>ROUND(I12/H12,3)</f>
        <v>1</v>
      </c>
      <c r="K12" s="307">
        <v>10765.24</v>
      </c>
      <c r="L12" s="266">
        <f>ROUND(D12/K12,3)</f>
        <v>0.97599999999999998</v>
      </c>
    </row>
    <row r="13" spans="1:14" ht="17.25" customHeight="1">
      <c r="A13" s="347"/>
      <c r="B13" s="16" t="s">
        <v>28</v>
      </c>
      <c r="C13" s="311">
        <v>14219</v>
      </c>
      <c r="D13" s="311">
        <v>12655</v>
      </c>
      <c r="E13" s="44">
        <f t="shared" si="0"/>
        <v>0.89</v>
      </c>
      <c r="F13" s="311">
        <v>12576</v>
      </c>
      <c r="G13" s="267">
        <f>ROUND(F13/D13,3)</f>
        <v>0.99399999999999999</v>
      </c>
      <c r="H13" s="61">
        <v>33</v>
      </c>
      <c r="I13" s="17">
        <v>33</v>
      </c>
      <c r="J13" s="267">
        <f>ROUND(I13/H13,3)</f>
        <v>1</v>
      </c>
      <c r="K13" s="311">
        <v>12185.968999999996</v>
      </c>
      <c r="L13" s="268">
        <f>ROUND(D13/K13,3)</f>
        <v>1.038</v>
      </c>
    </row>
    <row r="14" spans="1:14" ht="17.25" customHeight="1">
      <c r="A14" s="347"/>
      <c r="B14" s="16" t="s">
        <v>29</v>
      </c>
      <c r="C14" s="311">
        <v>1243</v>
      </c>
      <c r="D14" s="311">
        <v>1102</v>
      </c>
      <c r="E14" s="44">
        <f t="shared" si="0"/>
        <v>0.88700000000000001</v>
      </c>
      <c r="F14" s="311">
        <v>1102</v>
      </c>
      <c r="G14" s="267">
        <f>ROUND(F14/D14,3)</f>
        <v>1</v>
      </c>
      <c r="H14" s="61">
        <v>33</v>
      </c>
      <c r="I14" s="17">
        <v>33</v>
      </c>
      <c r="J14" s="267">
        <f>ROUND(I14/H14,3)</f>
        <v>1</v>
      </c>
      <c r="K14" s="311">
        <v>1126.4600000000003</v>
      </c>
      <c r="L14" s="268">
        <f>ROUND(D14/K14,3)</f>
        <v>0.97799999999999998</v>
      </c>
    </row>
    <row r="15" spans="1:14" ht="17.25" customHeight="1" thickBot="1">
      <c r="A15" s="347"/>
      <c r="B15" s="94" t="s">
        <v>30</v>
      </c>
      <c r="C15" s="314">
        <v>46444</v>
      </c>
      <c r="D15" s="314">
        <v>46387</v>
      </c>
      <c r="E15" s="96">
        <f t="shared" si="0"/>
        <v>0.999</v>
      </c>
      <c r="F15" s="314">
        <v>46387</v>
      </c>
      <c r="G15" s="274">
        <f>ROUND(F15/D15,3)</f>
        <v>1</v>
      </c>
      <c r="H15" s="64">
        <v>33</v>
      </c>
      <c r="I15" s="95">
        <v>33</v>
      </c>
      <c r="J15" s="272">
        <f>ROUND(I15/H15,3)</f>
        <v>1</v>
      </c>
      <c r="K15" s="314">
        <v>45598.84000000004</v>
      </c>
      <c r="L15" s="273">
        <f>ROUND(D15/K15,3)</f>
        <v>1.0169999999999999</v>
      </c>
    </row>
    <row r="16" spans="1:14" s="242" customFormat="1" ht="17.25" customHeight="1" thickTop="1" thickBot="1">
      <c r="A16" s="347"/>
      <c r="B16" s="243" t="s">
        <v>31</v>
      </c>
      <c r="C16" s="235">
        <f>SUM(C12:C15)</f>
        <v>75302</v>
      </c>
      <c r="D16" s="315">
        <f>SUM(D12:D15)</f>
        <v>70652</v>
      </c>
      <c r="E16" s="38">
        <f t="shared" si="0"/>
        <v>0.93799999999999994</v>
      </c>
      <c r="F16" s="236">
        <f>SUM(F12:F15)</f>
        <v>70501</v>
      </c>
      <c r="G16" s="237">
        <f t="shared" si="1"/>
        <v>0.998</v>
      </c>
      <c r="H16" s="319" t="s">
        <v>21</v>
      </c>
      <c r="I16" s="239" t="s">
        <v>21</v>
      </c>
      <c r="J16" s="240" t="s">
        <v>21</v>
      </c>
      <c r="K16" s="236">
        <f>SUM(K12:K15)</f>
        <v>69676.509000000035</v>
      </c>
      <c r="L16" s="241">
        <f t="shared" si="3"/>
        <v>1.014</v>
      </c>
    </row>
    <row r="17" spans="1:12" ht="17.25" customHeight="1" thickBot="1">
      <c r="A17" s="275"/>
      <c r="B17" s="49" t="s">
        <v>33</v>
      </c>
      <c r="C17" s="302">
        <f>SUM(C11,C16)</f>
        <v>276803</v>
      </c>
      <c r="D17" s="51">
        <f>SUM(D11,D16)</f>
        <v>279413</v>
      </c>
      <c r="E17" s="52">
        <f t="shared" si="0"/>
        <v>1.0089999999999999</v>
      </c>
      <c r="F17" s="51">
        <f>SUM(F11,F16)</f>
        <v>260907</v>
      </c>
      <c r="G17" s="53">
        <f t="shared" si="1"/>
        <v>0.93400000000000005</v>
      </c>
      <c r="H17" s="320" t="s">
        <v>21</v>
      </c>
      <c r="I17" s="55" t="s">
        <v>21</v>
      </c>
      <c r="J17" s="56" t="s">
        <v>21</v>
      </c>
      <c r="K17" s="51">
        <f>SUM(K11,K16)</f>
        <v>281098.35399999993</v>
      </c>
      <c r="L17" s="57">
        <f t="shared" si="3"/>
        <v>0.99399999999999999</v>
      </c>
    </row>
    <row r="18" spans="1:12" ht="17.25" customHeight="1">
      <c r="A18" s="214"/>
      <c r="B18" s="215"/>
      <c r="C18" s="216"/>
      <c r="D18" s="216"/>
      <c r="E18" s="217"/>
      <c r="F18" s="216"/>
      <c r="G18" s="218"/>
      <c r="H18" s="223"/>
      <c r="I18" s="219"/>
      <c r="J18" s="220"/>
      <c r="K18" s="216"/>
      <c r="L18" s="218"/>
    </row>
    <row r="19" spans="1:12">
      <c r="B19" s="349" t="s">
        <v>151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</row>
    <row r="20" spans="1:12"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</row>
    <row r="21" spans="1:12" s="278" customFormat="1" ht="22.5" customHeight="1">
      <c r="B21" s="279" t="s">
        <v>118</v>
      </c>
      <c r="C21" s="280"/>
      <c r="D21" s="280"/>
      <c r="E21" s="280"/>
      <c r="F21" s="280"/>
      <c r="G21" s="280"/>
      <c r="H21" s="321"/>
      <c r="I21" s="280"/>
      <c r="J21" s="280"/>
      <c r="K21" s="280"/>
      <c r="L21" s="280"/>
    </row>
    <row r="22" spans="1:12">
      <c r="B22" s="344" t="s">
        <v>137</v>
      </c>
      <c r="C22" s="344"/>
      <c r="D22" s="345" t="s">
        <v>141</v>
      </c>
      <c r="E22" s="345"/>
      <c r="F22" s="345"/>
      <c r="G22" s="345"/>
      <c r="H22" s="345"/>
      <c r="I22" s="345"/>
      <c r="J22" s="345"/>
      <c r="K22" s="345"/>
      <c r="L22" s="345"/>
    </row>
    <row r="23" spans="1:12">
      <c r="B23" s="344"/>
      <c r="C23" s="344"/>
      <c r="D23" s="345"/>
      <c r="E23" s="345"/>
      <c r="F23" s="345"/>
      <c r="G23" s="345"/>
      <c r="H23" s="345"/>
      <c r="I23" s="345"/>
      <c r="J23" s="345"/>
      <c r="K23" s="345"/>
      <c r="L23" s="345"/>
    </row>
    <row r="24" spans="1:12" ht="9" customHeight="1">
      <c r="B24" s="222"/>
      <c r="C24" s="221"/>
      <c r="D24" s="345"/>
      <c r="E24" s="345"/>
      <c r="F24" s="345"/>
      <c r="G24" s="345"/>
      <c r="H24" s="345"/>
      <c r="I24" s="345"/>
      <c r="J24" s="345"/>
      <c r="K24" s="345"/>
      <c r="L24" s="345"/>
    </row>
    <row r="25" spans="1:12">
      <c r="B25" s="344" t="s">
        <v>150</v>
      </c>
      <c r="C25" s="344"/>
      <c r="D25" s="345" t="s">
        <v>142</v>
      </c>
      <c r="E25" s="345"/>
      <c r="F25" s="345"/>
      <c r="G25" s="345"/>
      <c r="H25" s="345"/>
      <c r="I25" s="345"/>
      <c r="J25" s="345"/>
      <c r="K25" s="345"/>
      <c r="L25" s="345"/>
    </row>
    <row r="26" spans="1:12">
      <c r="B26" s="344"/>
      <c r="C26" s="344"/>
      <c r="D26" s="345"/>
      <c r="E26" s="345"/>
      <c r="F26" s="345"/>
      <c r="G26" s="345"/>
      <c r="H26" s="345"/>
      <c r="I26" s="345"/>
      <c r="J26" s="345"/>
      <c r="K26" s="345"/>
      <c r="L26" s="345"/>
    </row>
    <row r="27" spans="1:12">
      <c r="D27" s="140"/>
      <c r="E27" s="140"/>
      <c r="F27" s="140"/>
      <c r="G27" s="140"/>
      <c r="H27" s="322"/>
      <c r="I27" s="140"/>
      <c r="J27" s="140"/>
      <c r="K27" s="140"/>
      <c r="L27" s="140"/>
    </row>
  </sheetData>
  <mergeCells count="7">
    <mergeCell ref="B25:C26"/>
    <mergeCell ref="D25:L26"/>
    <mergeCell ref="A3:A11"/>
    <mergeCell ref="A12:A16"/>
    <mergeCell ref="B19:L20"/>
    <mergeCell ref="B22:C23"/>
    <mergeCell ref="D22:L24"/>
  </mergeCells>
  <phoneticPr fontId="2"/>
  <printOptions verticalCentered="1"/>
  <pageMargins left="0.78740157480314965" right="0.78740157480314965" top="0.78740157480314965" bottom="0.78740157480314965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7"/>
  <sheetViews>
    <sheetView zoomScaleNormal="100" zoomScaleSheetLayoutView="100" workbookViewId="0">
      <selection activeCell="L1" sqref="L1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9" width="7.3984375" customWidth="1"/>
    <col min="10" max="10" width="9.3984375" customWidth="1"/>
    <col min="11" max="11" width="10" customWidth="1"/>
    <col min="12" max="12" width="9.3984375" customWidth="1"/>
  </cols>
  <sheetData>
    <row r="1" spans="1:14" ht="23.25" customHeight="1" thickBot="1">
      <c r="A1" s="276"/>
      <c r="B1" s="1" t="s">
        <v>143</v>
      </c>
      <c r="C1" s="1"/>
      <c r="D1" s="1"/>
      <c r="E1" s="1"/>
      <c r="F1" s="1"/>
      <c r="G1" s="1"/>
      <c r="H1" s="1"/>
      <c r="I1" s="1"/>
      <c r="J1" s="1"/>
      <c r="K1" s="1"/>
      <c r="L1" s="277" t="s">
        <v>1</v>
      </c>
    </row>
    <row r="2" spans="1:14" ht="35.25" customHeight="1" thickBot="1">
      <c r="A2" s="264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6" t="s">
        <v>108</v>
      </c>
      <c r="I2" s="5" t="s">
        <v>109</v>
      </c>
      <c r="J2" s="5" t="s">
        <v>110</v>
      </c>
      <c r="K2" s="7" t="s">
        <v>144</v>
      </c>
      <c r="L2" s="8" t="s">
        <v>12</v>
      </c>
    </row>
    <row r="3" spans="1:14" ht="17.25" customHeight="1">
      <c r="A3" s="346" t="s">
        <v>13</v>
      </c>
      <c r="B3" s="281" t="s">
        <v>14</v>
      </c>
      <c r="C3" s="305">
        <v>28280.400000000001</v>
      </c>
      <c r="D3" s="305">
        <v>25620.33166299999</v>
      </c>
      <c r="E3" s="306">
        <f t="shared" ref="E3:E17" si="0">ROUND(D3/C3,3)</f>
        <v>0.90600000000000003</v>
      </c>
      <c r="F3" s="307">
        <v>25357.421662999983</v>
      </c>
      <c r="G3" s="308">
        <f t="shared" ref="G3:G17" si="1">ROUND(F3/D3,3)</f>
        <v>0.99</v>
      </c>
      <c r="H3" s="14">
        <v>33</v>
      </c>
      <c r="I3" s="11">
        <v>33</v>
      </c>
      <c r="J3" s="265">
        <f t="shared" ref="J3:J9" si="2">ROUND(I3/H3,3)</f>
        <v>1</v>
      </c>
      <c r="K3" s="307">
        <v>38848.17</v>
      </c>
      <c r="L3" s="266">
        <f t="shared" ref="L3:L17" si="3">ROUND(D3/K3,3)</f>
        <v>0.65900000000000003</v>
      </c>
    </row>
    <row r="4" spans="1:14" ht="17.25" customHeight="1">
      <c r="A4" s="347"/>
      <c r="B4" s="282" t="s">
        <v>15</v>
      </c>
      <c r="C4" s="309">
        <v>17022.46</v>
      </c>
      <c r="D4" s="309">
        <v>14936.551310999997</v>
      </c>
      <c r="E4" s="306">
        <f t="shared" si="0"/>
        <v>0.877</v>
      </c>
      <c r="F4" s="307">
        <v>14714.951311000004</v>
      </c>
      <c r="G4" s="310">
        <f t="shared" si="1"/>
        <v>0.98499999999999999</v>
      </c>
      <c r="H4" s="19">
        <v>33</v>
      </c>
      <c r="I4" s="17">
        <v>33</v>
      </c>
      <c r="J4" s="267">
        <f t="shared" si="2"/>
        <v>1</v>
      </c>
      <c r="K4" s="311">
        <v>15243.36</v>
      </c>
      <c r="L4" s="268">
        <f t="shared" si="3"/>
        <v>0.98</v>
      </c>
    </row>
    <row r="5" spans="1:14" ht="17.25" customHeight="1">
      <c r="A5" s="347"/>
      <c r="B5" s="282" t="s">
        <v>16</v>
      </c>
      <c r="C5" s="309">
        <v>16285.12</v>
      </c>
      <c r="D5" s="309">
        <v>25768.497026000005</v>
      </c>
      <c r="E5" s="306">
        <f t="shared" si="0"/>
        <v>1.5820000000000001</v>
      </c>
      <c r="F5" s="311">
        <v>14130.057026000004</v>
      </c>
      <c r="G5" s="310">
        <f>ROUND(F5/D5,3)</f>
        <v>0.54800000000000004</v>
      </c>
      <c r="H5" s="19">
        <v>33</v>
      </c>
      <c r="I5" s="17">
        <v>33</v>
      </c>
      <c r="J5" s="267">
        <f t="shared" si="2"/>
        <v>1</v>
      </c>
      <c r="K5" s="313">
        <v>15248.880000000001</v>
      </c>
      <c r="L5" s="268">
        <f t="shared" si="3"/>
        <v>1.69</v>
      </c>
    </row>
    <row r="6" spans="1:14" ht="17.25" customHeight="1">
      <c r="A6" s="347"/>
      <c r="B6" s="16" t="s">
        <v>17</v>
      </c>
      <c r="C6" s="309">
        <v>27363.599999999999</v>
      </c>
      <c r="D6" s="309">
        <v>29992.21000000001</v>
      </c>
      <c r="E6" s="306">
        <f>ROUND(D6/C6,3)</f>
        <v>1.0960000000000001</v>
      </c>
      <c r="F6" s="311">
        <v>29349.619999999992</v>
      </c>
      <c r="G6" s="310">
        <f t="shared" si="1"/>
        <v>0.97899999999999998</v>
      </c>
      <c r="H6" s="19">
        <v>33</v>
      </c>
      <c r="I6" s="17">
        <v>33</v>
      </c>
      <c r="J6" s="267">
        <f t="shared" si="2"/>
        <v>1</v>
      </c>
      <c r="K6" s="311">
        <v>28061.555</v>
      </c>
      <c r="L6" s="268">
        <f t="shared" si="3"/>
        <v>1.069</v>
      </c>
      <c r="N6" s="224"/>
    </row>
    <row r="7" spans="1:14" ht="17.25" customHeight="1">
      <c r="A7" s="347"/>
      <c r="B7" s="16" t="s">
        <v>18</v>
      </c>
      <c r="C7" s="312">
        <v>4736.3999999999996</v>
      </c>
      <c r="D7" s="312">
        <v>5274.4400000000023</v>
      </c>
      <c r="E7" s="306">
        <f t="shared" si="0"/>
        <v>1.1140000000000001</v>
      </c>
      <c r="F7" s="311">
        <v>5261.6600000000008</v>
      </c>
      <c r="G7" s="310">
        <f t="shared" si="1"/>
        <v>0.998</v>
      </c>
      <c r="H7" s="19">
        <v>6</v>
      </c>
      <c r="I7" s="17">
        <v>6</v>
      </c>
      <c r="J7" s="267">
        <f t="shared" si="2"/>
        <v>1</v>
      </c>
      <c r="K7" s="311">
        <v>5379.3400000000011</v>
      </c>
      <c r="L7" s="268">
        <f t="shared" si="3"/>
        <v>0.98</v>
      </c>
    </row>
    <row r="8" spans="1:14" ht="17.25" customHeight="1">
      <c r="A8" s="347"/>
      <c r="B8" s="22" t="s">
        <v>19</v>
      </c>
      <c r="C8" s="312">
        <v>107102.98</v>
      </c>
      <c r="D8" s="312">
        <v>109829.8149999999</v>
      </c>
      <c r="E8" s="306">
        <f t="shared" si="0"/>
        <v>1.0249999999999999</v>
      </c>
      <c r="F8" s="311">
        <v>105236.04999999997</v>
      </c>
      <c r="G8" s="310">
        <f t="shared" si="1"/>
        <v>0.95799999999999996</v>
      </c>
      <c r="H8" s="19">
        <v>31</v>
      </c>
      <c r="I8" s="17">
        <v>31</v>
      </c>
      <c r="J8" s="267">
        <f t="shared" si="2"/>
        <v>1</v>
      </c>
      <c r="K8" s="311">
        <v>110007.64</v>
      </c>
      <c r="L8" s="268">
        <f t="shared" si="3"/>
        <v>0.998</v>
      </c>
    </row>
    <row r="9" spans="1:14" ht="17.25" customHeight="1">
      <c r="A9" s="347"/>
      <c r="B9" s="139" t="s">
        <v>73</v>
      </c>
      <c r="C9" s="229">
        <f>C8-C10</f>
        <v>107072.98</v>
      </c>
      <c r="D9" s="229">
        <f>D8-D10</f>
        <v>109804.4699999999</v>
      </c>
      <c r="E9" s="25">
        <f t="shared" si="0"/>
        <v>1.026</v>
      </c>
      <c r="F9" s="229">
        <f>F8-F10</f>
        <v>105211.18999999997</v>
      </c>
      <c r="G9" s="269">
        <f t="shared" si="1"/>
        <v>0.95799999999999996</v>
      </c>
      <c r="H9" s="141">
        <v>31</v>
      </c>
      <c r="I9" s="141">
        <v>31</v>
      </c>
      <c r="J9" s="270">
        <f t="shared" si="2"/>
        <v>1</v>
      </c>
      <c r="K9" s="24">
        <v>109983</v>
      </c>
      <c r="L9" s="271">
        <f t="shared" si="3"/>
        <v>0.998</v>
      </c>
    </row>
    <row r="10" spans="1:14" ht="17.25" customHeight="1" thickBot="1">
      <c r="A10" s="347"/>
      <c r="B10" s="263" t="s">
        <v>22</v>
      </c>
      <c r="C10" s="230">
        <v>30</v>
      </c>
      <c r="D10" s="230">
        <v>25.344999999999999</v>
      </c>
      <c r="E10" s="32">
        <f t="shared" si="0"/>
        <v>0.84499999999999997</v>
      </c>
      <c r="F10" s="31">
        <v>24.86</v>
      </c>
      <c r="G10" s="272">
        <f>ROUND(F10/D10,3)</f>
        <v>0.98099999999999998</v>
      </c>
      <c r="H10" s="34">
        <v>3</v>
      </c>
      <c r="I10" s="31">
        <v>3</v>
      </c>
      <c r="J10" s="272">
        <f>ROUND(I10/H10,3)</f>
        <v>1</v>
      </c>
      <c r="K10" s="230">
        <v>25.344999999999999</v>
      </c>
      <c r="L10" s="273">
        <f>ROUND(D10/K10,3)</f>
        <v>1</v>
      </c>
    </row>
    <row r="11" spans="1:14" s="242" customFormat="1" ht="17.25" customHeight="1" thickTop="1" thickBot="1">
      <c r="A11" s="348"/>
      <c r="B11" s="234" t="s">
        <v>23</v>
      </c>
      <c r="C11" s="235">
        <f>SUM(C3:C8)</f>
        <v>200790.96</v>
      </c>
      <c r="D11" s="236">
        <f>SUM(D3:D8)</f>
        <v>211421.84499999991</v>
      </c>
      <c r="E11" s="38">
        <f t="shared" si="0"/>
        <v>1.0529999999999999</v>
      </c>
      <c r="F11" s="236">
        <f>SUM(F3:F8)</f>
        <v>194049.75999999995</v>
      </c>
      <c r="G11" s="237">
        <f t="shared" si="1"/>
        <v>0.91800000000000004</v>
      </c>
      <c r="H11" s="238" t="s">
        <v>21</v>
      </c>
      <c r="I11" s="239" t="s">
        <v>21</v>
      </c>
      <c r="J11" s="240" t="s">
        <v>21</v>
      </c>
      <c r="K11" s="236">
        <f>SUM(K3:K8)</f>
        <v>212788.94500000001</v>
      </c>
      <c r="L11" s="241">
        <f t="shared" si="3"/>
        <v>0.99399999999999999</v>
      </c>
    </row>
    <row r="12" spans="1:14" ht="17.25" customHeight="1">
      <c r="A12" s="346" t="s">
        <v>26</v>
      </c>
      <c r="B12" s="9" t="s">
        <v>45</v>
      </c>
      <c r="C12" s="307">
        <v>13681</v>
      </c>
      <c r="D12" s="307">
        <v>10765.24</v>
      </c>
      <c r="E12" s="12">
        <f t="shared" si="0"/>
        <v>0.78700000000000003</v>
      </c>
      <c r="F12" s="307">
        <v>10700.029999999995</v>
      </c>
      <c r="G12" s="265">
        <f>ROUND(F12/D12,3)</f>
        <v>0.99399999999999999</v>
      </c>
      <c r="H12" s="14">
        <v>33</v>
      </c>
      <c r="I12" s="11">
        <v>33</v>
      </c>
      <c r="J12" s="265">
        <f>ROUND(I12/H12,3)</f>
        <v>1</v>
      </c>
      <c r="K12" s="307">
        <v>11099.322000000002</v>
      </c>
      <c r="L12" s="266">
        <f>ROUND(D12/K12,3)</f>
        <v>0.97</v>
      </c>
    </row>
    <row r="13" spans="1:14" ht="17.25" customHeight="1">
      <c r="A13" s="347"/>
      <c r="B13" s="16" t="s">
        <v>28</v>
      </c>
      <c r="C13" s="311">
        <v>14137</v>
      </c>
      <c r="D13" s="311">
        <v>12185.968999999996</v>
      </c>
      <c r="E13" s="44">
        <f t="shared" si="0"/>
        <v>0.86199999999999999</v>
      </c>
      <c r="F13" s="311">
        <v>12121.318999999989</v>
      </c>
      <c r="G13" s="267">
        <f>ROUND(F13/D13,3)</f>
        <v>0.995</v>
      </c>
      <c r="H13" s="19">
        <v>33</v>
      </c>
      <c r="I13" s="17">
        <v>33</v>
      </c>
      <c r="J13" s="267">
        <f>ROUND(I13/H13,3)</f>
        <v>1</v>
      </c>
      <c r="K13" s="311">
        <v>12018.707000000002</v>
      </c>
      <c r="L13" s="268">
        <f>ROUND(D13/K13,3)</f>
        <v>1.014</v>
      </c>
    </row>
    <row r="14" spans="1:14" ht="17.25" customHeight="1">
      <c r="A14" s="347"/>
      <c r="B14" s="16" t="s">
        <v>29</v>
      </c>
      <c r="C14" s="311">
        <v>1254</v>
      </c>
      <c r="D14" s="311">
        <v>1126.4600000000003</v>
      </c>
      <c r="E14" s="44">
        <f t="shared" si="0"/>
        <v>0.89800000000000002</v>
      </c>
      <c r="F14" s="311">
        <v>1126.4600000000003</v>
      </c>
      <c r="G14" s="267">
        <f>ROUND(F14/D14,3)</f>
        <v>1</v>
      </c>
      <c r="H14" s="19">
        <v>33</v>
      </c>
      <c r="I14" s="17">
        <v>33</v>
      </c>
      <c r="J14" s="267">
        <f>ROUND(I14/H14,3)</f>
        <v>1</v>
      </c>
      <c r="K14" s="311">
        <v>1163.7929999999997</v>
      </c>
      <c r="L14" s="268">
        <f>ROUND(D14/K14,3)</f>
        <v>0.96799999999999997</v>
      </c>
    </row>
    <row r="15" spans="1:14" ht="17.25" customHeight="1" thickBot="1">
      <c r="A15" s="347"/>
      <c r="B15" s="94" t="s">
        <v>30</v>
      </c>
      <c r="C15" s="314">
        <v>46362</v>
      </c>
      <c r="D15" s="314">
        <v>45598.84000000004</v>
      </c>
      <c r="E15" s="96">
        <f t="shared" si="0"/>
        <v>0.98399999999999999</v>
      </c>
      <c r="F15" s="314">
        <v>45598.84000000004</v>
      </c>
      <c r="G15" s="274">
        <f>ROUND(F15/D15,3)</f>
        <v>1</v>
      </c>
      <c r="H15" s="98">
        <v>33</v>
      </c>
      <c r="I15" s="95">
        <v>33</v>
      </c>
      <c r="J15" s="272">
        <f>ROUND(I15/H15,3)</f>
        <v>1</v>
      </c>
      <c r="K15" s="314">
        <v>45588.331000000006</v>
      </c>
      <c r="L15" s="273">
        <f>ROUND(D15/K15,3)</f>
        <v>1</v>
      </c>
    </row>
    <row r="16" spans="1:14" s="242" customFormat="1" ht="17.25" customHeight="1" thickTop="1" thickBot="1">
      <c r="A16" s="347"/>
      <c r="B16" s="243" t="s">
        <v>31</v>
      </c>
      <c r="C16" s="235">
        <f>SUM(C12:C15)</f>
        <v>75434</v>
      </c>
      <c r="D16" s="315">
        <f>SUM(D12:D15)</f>
        <v>69676.509000000035</v>
      </c>
      <c r="E16" s="38">
        <f t="shared" si="0"/>
        <v>0.92400000000000004</v>
      </c>
      <c r="F16" s="236">
        <f>SUM(F12:F15)</f>
        <v>69546.649000000019</v>
      </c>
      <c r="G16" s="237">
        <f t="shared" si="1"/>
        <v>0.998</v>
      </c>
      <c r="H16" s="238" t="s">
        <v>21</v>
      </c>
      <c r="I16" s="239" t="s">
        <v>21</v>
      </c>
      <c r="J16" s="240" t="s">
        <v>21</v>
      </c>
      <c r="K16" s="236">
        <f>SUM(K12:K15)</f>
        <v>69870.153000000006</v>
      </c>
      <c r="L16" s="241">
        <f t="shared" si="3"/>
        <v>0.997</v>
      </c>
    </row>
    <row r="17" spans="1:12" ht="17.25" customHeight="1" thickBot="1">
      <c r="A17" s="275"/>
      <c r="B17" s="49" t="s">
        <v>33</v>
      </c>
      <c r="C17" s="302">
        <f>SUM(C11,C16)</f>
        <v>276224.95999999996</v>
      </c>
      <c r="D17" s="51">
        <f>SUM(D11,D16)</f>
        <v>281098.35399999993</v>
      </c>
      <c r="E17" s="52">
        <f t="shared" si="0"/>
        <v>1.018</v>
      </c>
      <c r="F17" s="51">
        <f>SUM(F11,F16)</f>
        <v>263596.40899999999</v>
      </c>
      <c r="G17" s="53">
        <f t="shared" si="1"/>
        <v>0.93799999999999994</v>
      </c>
      <c r="H17" s="54" t="s">
        <v>21</v>
      </c>
      <c r="I17" s="55" t="s">
        <v>21</v>
      </c>
      <c r="J17" s="56" t="s">
        <v>21</v>
      </c>
      <c r="K17" s="51">
        <f>SUM(K11,K16)</f>
        <v>282659.098</v>
      </c>
      <c r="L17" s="57">
        <f t="shared" si="3"/>
        <v>0.99399999999999999</v>
      </c>
    </row>
    <row r="18" spans="1:12" ht="17.25" customHeight="1">
      <c r="A18" s="214"/>
      <c r="B18" s="215"/>
      <c r="C18" s="216"/>
      <c r="D18" s="216"/>
      <c r="E18" s="217"/>
      <c r="F18" s="216"/>
      <c r="G18" s="218"/>
      <c r="H18" s="223"/>
      <c r="I18" s="219"/>
      <c r="J18" s="220"/>
      <c r="K18" s="216"/>
      <c r="L18" s="218"/>
    </row>
    <row r="19" spans="1:12">
      <c r="B19" s="349" t="s">
        <v>146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</row>
    <row r="20" spans="1:12"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</row>
    <row r="21" spans="1:12" s="278" customFormat="1" ht="22.5" customHeight="1">
      <c r="B21" s="279" t="s">
        <v>118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</row>
    <row r="22" spans="1:12">
      <c r="B22" s="350" t="s">
        <v>137</v>
      </c>
      <c r="C22" s="350"/>
      <c r="D22" s="345" t="s">
        <v>141</v>
      </c>
      <c r="E22" s="345"/>
      <c r="F22" s="345"/>
      <c r="G22" s="345"/>
      <c r="H22" s="345"/>
      <c r="I22" s="345"/>
      <c r="J22" s="345"/>
      <c r="K22" s="345"/>
      <c r="L22" s="345"/>
    </row>
    <row r="23" spans="1:12">
      <c r="B23" s="350"/>
      <c r="C23" s="350"/>
      <c r="D23" s="345"/>
      <c r="E23" s="345"/>
      <c r="F23" s="345"/>
      <c r="G23" s="345"/>
      <c r="H23" s="345"/>
      <c r="I23" s="345"/>
      <c r="J23" s="345"/>
      <c r="K23" s="345"/>
      <c r="L23" s="345"/>
    </row>
    <row r="24" spans="1:12" ht="9" customHeight="1">
      <c r="B24" s="222"/>
      <c r="C24" s="221"/>
      <c r="D24" s="345"/>
      <c r="E24" s="345"/>
      <c r="F24" s="345"/>
      <c r="G24" s="345"/>
      <c r="H24" s="345"/>
      <c r="I24" s="345"/>
      <c r="J24" s="345"/>
      <c r="K24" s="345"/>
      <c r="L24" s="345"/>
    </row>
    <row r="25" spans="1:12">
      <c r="B25" s="350" t="s">
        <v>72</v>
      </c>
      <c r="C25" s="350"/>
      <c r="D25" s="345" t="s">
        <v>142</v>
      </c>
      <c r="E25" s="345"/>
      <c r="F25" s="345"/>
      <c r="G25" s="345"/>
      <c r="H25" s="345"/>
      <c r="I25" s="345"/>
      <c r="J25" s="345"/>
      <c r="K25" s="345"/>
      <c r="L25" s="345"/>
    </row>
    <row r="26" spans="1:12">
      <c r="B26" s="350"/>
      <c r="C26" s="350"/>
      <c r="D26" s="345"/>
      <c r="E26" s="345"/>
      <c r="F26" s="345"/>
      <c r="G26" s="345"/>
      <c r="H26" s="345"/>
      <c r="I26" s="345"/>
      <c r="J26" s="345"/>
      <c r="K26" s="345"/>
      <c r="L26" s="345"/>
    </row>
    <row r="27" spans="1:12">
      <c r="D27" s="140"/>
      <c r="E27" s="140"/>
      <c r="F27" s="140"/>
      <c r="G27" s="140"/>
      <c r="H27" s="140"/>
      <c r="I27" s="140"/>
      <c r="J27" s="140"/>
      <c r="K27" s="140"/>
      <c r="L27" s="140"/>
    </row>
  </sheetData>
  <mergeCells count="7">
    <mergeCell ref="B25:C26"/>
    <mergeCell ref="D25:L26"/>
    <mergeCell ref="A3:A11"/>
    <mergeCell ref="A12:A16"/>
    <mergeCell ref="B19:L20"/>
    <mergeCell ref="B22:C23"/>
    <mergeCell ref="D22:L24"/>
  </mergeCells>
  <phoneticPr fontId="2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7"/>
  <sheetViews>
    <sheetView zoomScale="115" zoomScaleNormal="115" zoomScaleSheetLayoutView="100" workbookViewId="0">
      <selection activeCell="F3" sqref="F3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9" width="7.3984375" customWidth="1"/>
    <col min="10" max="10" width="9.3984375" customWidth="1"/>
    <col min="11" max="11" width="10" customWidth="1"/>
    <col min="12" max="12" width="9.3984375" customWidth="1"/>
  </cols>
  <sheetData>
    <row r="1" spans="1:14" ht="23.25" customHeight="1" thickBot="1">
      <c r="A1" s="276"/>
      <c r="B1" s="1" t="s">
        <v>138</v>
      </c>
      <c r="C1" s="1"/>
      <c r="D1" s="1"/>
      <c r="E1" s="1"/>
      <c r="F1" s="1"/>
      <c r="G1" s="1"/>
      <c r="H1" s="1"/>
      <c r="I1" s="1"/>
      <c r="J1" s="1"/>
      <c r="K1" s="1"/>
      <c r="L1" s="277" t="s">
        <v>1</v>
      </c>
    </row>
    <row r="2" spans="1:14" ht="35.25" customHeight="1" thickBot="1">
      <c r="A2" s="264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6" t="s">
        <v>108</v>
      </c>
      <c r="I2" s="5" t="s">
        <v>109</v>
      </c>
      <c r="J2" s="5" t="s">
        <v>110</v>
      </c>
      <c r="K2" s="7" t="s">
        <v>139</v>
      </c>
      <c r="L2" s="8" t="s">
        <v>12</v>
      </c>
    </row>
    <row r="3" spans="1:14" ht="17.25" customHeight="1">
      <c r="A3" s="346" t="s">
        <v>13</v>
      </c>
      <c r="B3" s="281" t="s">
        <v>14</v>
      </c>
      <c r="C3" s="225">
        <v>28377</v>
      </c>
      <c r="D3" s="11">
        <v>38848.17</v>
      </c>
      <c r="E3" s="12">
        <f t="shared" ref="E3:E17" si="0">ROUND(D3/C3,3)</f>
        <v>1.369</v>
      </c>
      <c r="F3" s="11">
        <v>26665.510000000002</v>
      </c>
      <c r="G3" s="265">
        <f t="shared" ref="G3:G17" si="1">ROUND(F3/D3,3)</f>
        <v>0.68600000000000005</v>
      </c>
      <c r="H3" s="14">
        <v>33</v>
      </c>
      <c r="I3" s="11">
        <v>33</v>
      </c>
      <c r="J3" s="265">
        <f t="shared" ref="J3:J9" si="2">ROUND(I3/H3,3)</f>
        <v>1</v>
      </c>
      <c r="K3" s="11">
        <v>38786.79</v>
      </c>
      <c r="L3" s="266">
        <f t="shared" ref="L3:L17" si="3">ROUND(D3/K3,3)</f>
        <v>1.002</v>
      </c>
    </row>
    <row r="4" spans="1:14" ht="17.25" customHeight="1">
      <c r="A4" s="347"/>
      <c r="B4" s="282" t="s">
        <v>15</v>
      </c>
      <c r="C4" s="226">
        <v>17129</v>
      </c>
      <c r="D4" s="17">
        <v>15243.36</v>
      </c>
      <c r="E4" s="12">
        <f t="shared" si="0"/>
        <v>0.89</v>
      </c>
      <c r="F4" s="11">
        <v>15021.16</v>
      </c>
      <c r="G4" s="267">
        <f t="shared" si="1"/>
        <v>0.98499999999999999</v>
      </c>
      <c r="H4" s="19">
        <v>33</v>
      </c>
      <c r="I4" s="17">
        <v>33</v>
      </c>
      <c r="J4" s="267">
        <f t="shared" si="2"/>
        <v>1</v>
      </c>
      <c r="K4" s="17">
        <v>16318.37</v>
      </c>
      <c r="L4" s="268">
        <f t="shared" si="3"/>
        <v>0.93400000000000005</v>
      </c>
    </row>
    <row r="5" spans="1:14" ht="17.25" customHeight="1">
      <c r="A5" s="347"/>
      <c r="B5" s="282" t="s">
        <v>16</v>
      </c>
      <c r="C5" s="226">
        <v>16043</v>
      </c>
      <c r="D5" s="21">
        <v>15248.880000000001</v>
      </c>
      <c r="E5" s="12">
        <f t="shared" si="0"/>
        <v>0.95099999999999996</v>
      </c>
      <c r="F5" s="17">
        <v>14972.880000000001</v>
      </c>
      <c r="G5" s="267">
        <f>ROUND(F5/D5,3)</f>
        <v>0.98199999999999998</v>
      </c>
      <c r="H5" s="19">
        <v>33</v>
      </c>
      <c r="I5" s="17">
        <v>33</v>
      </c>
      <c r="J5" s="267">
        <f t="shared" si="2"/>
        <v>1</v>
      </c>
      <c r="K5" s="21">
        <v>15732.54</v>
      </c>
      <c r="L5" s="268">
        <f t="shared" si="3"/>
        <v>0.96899999999999997</v>
      </c>
    </row>
    <row r="6" spans="1:14" ht="17.25" customHeight="1">
      <c r="A6" s="347"/>
      <c r="B6" s="16" t="s">
        <v>17</v>
      </c>
      <c r="C6" s="228">
        <v>27555</v>
      </c>
      <c r="D6" s="17">
        <v>28061.555</v>
      </c>
      <c r="E6" s="12">
        <f>ROUND(D6/C6,3)</f>
        <v>1.018</v>
      </c>
      <c r="F6" s="17">
        <v>27572.69</v>
      </c>
      <c r="G6" s="267">
        <f t="shared" si="1"/>
        <v>0.98299999999999998</v>
      </c>
      <c r="H6" s="19">
        <v>33</v>
      </c>
      <c r="I6" s="17">
        <v>33</v>
      </c>
      <c r="J6" s="267">
        <f t="shared" si="2"/>
        <v>1</v>
      </c>
      <c r="K6" s="17">
        <v>28063.72</v>
      </c>
      <c r="L6" s="268">
        <f t="shared" si="3"/>
        <v>1</v>
      </c>
      <c r="N6" s="224"/>
    </row>
    <row r="7" spans="1:14" ht="17.25" customHeight="1">
      <c r="A7" s="347"/>
      <c r="B7" s="16" t="s">
        <v>18</v>
      </c>
      <c r="C7" s="227">
        <v>4730</v>
      </c>
      <c r="D7" s="17">
        <v>5379.3400000000011</v>
      </c>
      <c r="E7" s="12">
        <f t="shared" si="0"/>
        <v>1.137</v>
      </c>
      <c r="F7" s="17">
        <v>5379.3400000000011</v>
      </c>
      <c r="G7" s="267">
        <f t="shared" si="1"/>
        <v>1</v>
      </c>
      <c r="H7" s="19">
        <v>6</v>
      </c>
      <c r="I7" s="17">
        <v>6</v>
      </c>
      <c r="J7" s="267">
        <f t="shared" si="2"/>
        <v>1</v>
      </c>
      <c r="K7" s="17">
        <v>5261.34</v>
      </c>
      <c r="L7" s="268">
        <f t="shared" si="3"/>
        <v>1.022</v>
      </c>
    </row>
    <row r="8" spans="1:14" ht="17.25" customHeight="1">
      <c r="A8" s="347"/>
      <c r="B8" s="22" t="s">
        <v>19</v>
      </c>
      <c r="C8" s="227">
        <v>106607</v>
      </c>
      <c r="D8" s="17">
        <v>110007.64</v>
      </c>
      <c r="E8" s="12">
        <f t="shared" si="0"/>
        <v>1.032</v>
      </c>
      <c r="F8" s="17">
        <v>105255.53</v>
      </c>
      <c r="G8" s="267">
        <f t="shared" si="1"/>
        <v>0.95699999999999996</v>
      </c>
      <c r="H8" s="19">
        <v>31</v>
      </c>
      <c r="I8" s="17">
        <v>31</v>
      </c>
      <c r="J8" s="267">
        <f t="shared" si="2"/>
        <v>1</v>
      </c>
      <c r="K8" s="17">
        <v>106337.52</v>
      </c>
      <c r="L8" s="268">
        <f t="shared" si="3"/>
        <v>1.0349999999999999</v>
      </c>
    </row>
    <row r="9" spans="1:14" ht="17.25" customHeight="1">
      <c r="A9" s="347"/>
      <c r="B9" s="139" t="s">
        <v>73</v>
      </c>
      <c r="C9" s="229">
        <f>C8-C10</f>
        <v>106577</v>
      </c>
      <c r="D9" s="24">
        <v>109983</v>
      </c>
      <c r="E9" s="25">
        <f t="shared" si="0"/>
        <v>1.032</v>
      </c>
      <c r="F9" s="26">
        <v>105231</v>
      </c>
      <c r="G9" s="269">
        <f t="shared" si="1"/>
        <v>0.95699999999999996</v>
      </c>
      <c r="H9" s="141">
        <v>31</v>
      </c>
      <c r="I9" s="141">
        <v>31</v>
      </c>
      <c r="J9" s="270">
        <f t="shared" si="2"/>
        <v>1</v>
      </c>
      <c r="K9" s="24">
        <v>106311.7</v>
      </c>
      <c r="L9" s="271">
        <f t="shared" si="3"/>
        <v>1.0349999999999999</v>
      </c>
    </row>
    <row r="10" spans="1:14" ht="17.25" customHeight="1" thickBot="1">
      <c r="A10" s="347"/>
      <c r="B10" s="263" t="s">
        <v>22</v>
      </c>
      <c r="C10" s="230">
        <v>30</v>
      </c>
      <c r="D10" s="230">
        <v>25.344999999999999</v>
      </c>
      <c r="E10" s="32">
        <f t="shared" si="0"/>
        <v>0.84499999999999997</v>
      </c>
      <c r="F10" s="31">
        <v>25.19</v>
      </c>
      <c r="G10" s="272">
        <f>ROUND(F10/D10,3)</f>
        <v>0.99399999999999999</v>
      </c>
      <c r="H10" s="34">
        <v>3</v>
      </c>
      <c r="I10" s="31">
        <v>3</v>
      </c>
      <c r="J10" s="272">
        <f>ROUND(I10/H10,3)</f>
        <v>1</v>
      </c>
      <c r="K10" s="230">
        <v>25.82</v>
      </c>
      <c r="L10" s="273">
        <f>ROUND(D10/K10,3)</f>
        <v>0.98199999999999998</v>
      </c>
    </row>
    <row r="11" spans="1:14" s="242" customFormat="1" ht="17.25" customHeight="1" thickTop="1" thickBot="1">
      <c r="A11" s="348"/>
      <c r="B11" s="234" t="s">
        <v>23</v>
      </c>
      <c r="C11" s="235">
        <f>SUM(C3:C8)</f>
        <v>200441</v>
      </c>
      <c r="D11" s="236">
        <f>SUM(D3:D8)</f>
        <v>212788.94500000001</v>
      </c>
      <c r="E11" s="38">
        <f t="shared" si="0"/>
        <v>1.0620000000000001</v>
      </c>
      <c r="F11" s="236">
        <f>SUM(F3:F8)</f>
        <v>194867.11</v>
      </c>
      <c r="G11" s="237">
        <f t="shared" si="1"/>
        <v>0.91600000000000004</v>
      </c>
      <c r="H11" s="238" t="s">
        <v>21</v>
      </c>
      <c r="I11" s="239" t="s">
        <v>21</v>
      </c>
      <c r="J11" s="240" t="s">
        <v>21</v>
      </c>
      <c r="K11" s="236">
        <f>SUM(K3:K8)</f>
        <v>210500.28000000003</v>
      </c>
      <c r="L11" s="241">
        <f t="shared" si="3"/>
        <v>1.0109999999999999</v>
      </c>
    </row>
    <row r="12" spans="1:14" ht="17.25" customHeight="1">
      <c r="A12" s="346" t="s">
        <v>26</v>
      </c>
      <c r="B12" s="9" t="s">
        <v>45</v>
      </c>
      <c r="C12" s="231">
        <v>14011</v>
      </c>
      <c r="D12" s="11">
        <v>11099.322000000002</v>
      </c>
      <c r="E12" s="12">
        <f t="shared" si="0"/>
        <v>0.79200000000000004</v>
      </c>
      <c r="F12" s="11">
        <v>11027.252000000002</v>
      </c>
      <c r="G12" s="265">
        <f>ROUND(F12/D12,3)</f>
        <v>0.99399999999999999</v>
      </c>
      <c r="H12" s="14">
        <v>33</v>
      </c>
      <c r="I12" s="11">
        <v>33</v>
      </c>
      <c r="J12" s="265">
        <f>ROUND(I12/H12,3)</f>
        <v>1</v>
      </c>
      <c r="K12" s="11">
        <v>11291.4</v>
      </c>
      <c r="L12" s="266">
        <f>ROUND(D12/K12,3)</f>
        <v>0.98299999999999998</v>
      </c>
    </row>
    <row r="13" spans="1:14" ht="17.25" customHeight="1">
      <c r="A13" s="347"/>
      <c r="B13" s="16" t="s">
        <v>28</v>
      </c>
      <c r="C13" s="232">
        <v>14092</v>
      </c>
      <c r="D13" s="17">
        <v>12018.707000000002</v>
      </c>
      <c r="E13" s="44">
        <f t="shared" si="0"/>
        <v>0.85299999999999998</v>
      </c>
      <c r="F13" s="17">
        <v>11946.706999999999</v>
      </c>
      <c r="G13" s="267">
        <f>ROUND(F13/D13,3)</f>
        <v>0.99399999999999999</v>
      </c>
      <c r="H13" s="19">
        <v>33</v>
      </c>
      <c r="I13" s="17">
        <v>33</v>
      </c>
      <c r="J13" s="267">
        <f>ROUND(I13/H13,3)</f>
        <v>1</v>
      </c>
      <c r="K13" s="17">
        <v>12020.69</v>
      </c>
      <c r="L13" s="268">
        <f>ROUND(D13/K13,3)</f>
        <v>1</v>
      </c>
    </row>
    <row r="14" spans="1:14" ht="17.25" customHeight="1">
      <c r="A14" s="347"/>
      <c r="B14" s="16" t="s">
        <v>29</v>
      </c>
      <c r="C14" s="227">
        <v>1269</v>
      </c>
      <c r="D14" s="17">
        <v>1163.7929999999997</v>
      </c>
      <c r="E14" s="44">
        <f t="shared" si="0"/>
        <v>0.91700000000000004</v>
      </c>
      <c r="F14" s="17">
        <v>1163.6729999999998</v>
      </c>
      <c r="G14" s="267">
        <f>ROUND(F14/D14,3)</f>
        <v>1</v>
      </c>
      <c r="H14" s="19">
        <v>33</v>
      </c>
      <c r="I14" s="17">
        <v>33</v>
      </c>
      <c r="J14" s="267">
        <f>ROUND(I14/H14,3)</f>
        <v>1</v>
      </c>
      <c r="K14" s="17">
        <v>1173.74</v>
      </c>
      <c r="L14" s="268">
        <f>ROUND(D14/K14,3)</f>
        <v>0.99199999999999999</v>
      </c>
    </row>
    <row r="15" spans="1:14" ht="17.25" customHeight="1" thickBot="1">
      <c r="A15" s="347"/>
      <c r="B15" s="94" t="s">
        <v>30</v>
      </c>
      <c r="C15" s="233">
        <v>46232</v>
      </c>
      <c r="D15" s="95">
        <v>45588.331000000006</v>
      </c>
      <c r="E15" s="96">
        <f t="shared" si="0"/>
        <v>0.98599999999999999</v>
      </c>
      <c r="F15" s="95">
        <v>45489.811000000009</v>
      </c>
      <c r="G15" s="274">
        <f>ROUND(F15/D15,3)</f>
        <v>0.998</v>
      </c>
      <c r="H15" s="98">
        <v>33</v>
      </c>
      <c r="I15" s="95">
        <v>33</v>
      </c>
      <c r="J15" s="272">
        <f>ROUND(I15/H15,3)</f>
        <v>1</v>
      </c>
      <c r="K15" s="95">
        <v>34536.29</v>
      </c>
      <c r="L15" s="273">
        <f>ROUND(D15/K15,3)</f>
        <v>1.32</v>
      </c>
    </row>
    <row r="16" spans="1:14" s="242" customFormat="1" ht="17.25" customHeight="1" thickTop="1" thickBot="1">
      <c r="A16" s="347"/>
      <c r="B16" s="243" t="s">
        <v>31</v>
      </c>
      <c r="C16" s="236">
        <f>SUM(C12:C15)</f>
        <v>75604</v>
      </c>
      <c r="D16" s="236">
        <f>SUM(D12:D15)</f>
        <v>69870.153000000006</v>
      </c>
      <c r="E16" s="38">
        <f t="shared" si="0"/>
        <v>0.92400000000000004</v>
      </c>
      <c r="F16" s="236">
        <f>SUM(F12:F15)</f>
        <v>69627.443000000014</v>
      </c>
      <c r="G16" s="237">
        <f t="shared" si="1"/>
        <v>0.997</v>
      </c>
      <c r="H16" s="238" t="s">
        <v>21</v>
      </c>
      <c r="I16" s="239" t="s">
        <v>21</v>
      </c>
      <c r="J16" s="240" t="s">
        <v>21</v>
      </c>
      <c r="K16" s="236">
        <f>SUM(K12:K15)</f>
        <v>59022.12</v>
      </c>
      <c r="L16" s="241">
        <f t="shared" si="3"/>
        <v>1.1839999999999999</v>
      </c>
    </row>
    <row r="17" spans="1:12" ht="17.25" customHeight="1" thickBot="1">
      <c r="A17" s="275"/>
      <c r="B17" s="49" t="s">
        <v>33</v>
      </c>
      <c r="C17" s="50">
        <f>SUM(C11,C16)</f>
        <v>276045</v>
      </c>
      <c r="D17" s="51">
        <f>SUM(D11,D16)</f>
        <v>282659.098</v>
      </c>
      <c r="E17" s="52">
        <f t="shared" si="0"/>
        <v>1.024</v>
      </c>
      <c r="F17" s="51">
        <f>SUM(F11,F16)</f>
        <v>264494.55300000001</v>
      </c>
      <c r="G17" s="53">
        <f t="shared" si="1"/>
        <v>0.93600000000000005</v>
      </c>
      <c r="H17" s="54" t="s">
        <v>21</v>
      </c>
      <c r="I17" s="55" t="s">
        <v>21</v>
      </c>
      <c r="J17" s="56" t="s">
        <v>21</v>
      </c>
      <c r="K17" s="51">
        <f>SUM(K11,K16)</f>
        <v>269522.40000000002</v>
      </c>
      <c r="L17" s="57">
        <f t="shared" si="3"/>
        <v>1.0489999999999999</v>
      </c>
    </row>
    <row r="18" spans="1:12" ht="17.25" customHeight="1">
      <c r="A18" s="214"/>
      <c r="B18" s="215"/>
      <c r="C18" s="216"/>
      <c r="D18" s="216"/>
      <c r="E18" s="217"/>
      <c r="F18" s="216"/>
      <c r="G18" s="218"/>
      <c r="H18" s="223"/>
      <c r="I18" s="219"/>
      <c r="J18" s="220"/>
      <c r="K18" s="216"/>
      <c r="L18" s="218"/>
    </row>
    <row r="19" spans="1:12">
      <c r="B19" s="349" t="s">
        <v>136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</row>
    <row r="20" spans="1:12"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</row>
    <row r="21" spans="1:12" s="278" customFormat="1" ht="22.5" customHeight="1">
      <c r="B21" s="279" t="s">
        <v>118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</row>
    <row r="22" spans="1:12">
      <c r="B22" s="350" t="s">
        <v>137</v>
      </c>
      <c r="C22" s="350"/>
      <c r="D22" s="345" t="s">
        <v>141</v>
      </c>
      <c r="E22" s="345"/>
      <c r="F22" s="345"/>
      <c r="G22" s="345"/>
      <c r="H22" s="345"/>
      <c r="I22" s="345"/>
      <c r="J22" s="345"/>
      <c r="K22" s="345"/>
      <c r="L22" s="345"/>
    </row>
    <row r="23" spans="1:12">
      <c r="B23" s="350"/>
      <c r="C23" s="350"/>
      <c r="D23" s="345"/>
      <c r="E23" s="345"/>
      <c r="F23" s="345"/>
      <c r="G23" s="345"/>
      <c r="H23" s="345"/>
      <c r="I23" s="345"/>
      <c r="J23" s="345"/>
      <c r="K23" s="345"/>
      <c r="L23" s="345"/>
    </row>
    <row r="24" spans="1:12" ht="9" customHeight="1">
      <c r="B24" s="222"/>
      <c r="C24" s="221"/>
      <c r="D24" s="345"/>
      <c r="E24" s="345"/>
      <c r="F24" s="345"/>
      <c r="G24" s="345"/>
      <c r="H24" s="345"/>
      <c r="I24" s="345"/>
      <c r="J24" s="345"/>
      <c r="K24" s="345"/>
      <c r="L24" s="345"/>
    </row>
    <row r="25" spans="1:12">
      <c r="B25" s="350" t="s">
        <v>72</v>
      </c>
      <c r="C25" s="350"/>
      <c r="D25" s="345" t="s">
        <v>142</v>
      </c>
      <c r="E25" s="345"/>
      <c r="F25" s="345"/>
      <c r="G25" s="345"/>
      <c r="H25" s="345"/>
      <c r="I25" s="345"/>
      <c r="J25" s="345"/>
      <c r="K25" s="345"/>
      <c r="L25" s="345"/>
    </row>
    <row r="26" spans="1:12">
      <c r="B26" s="350"/>
      <c r="C26" s="350"/>
      <c r="D26" s="345"/>
      <c r="E26" s="345"/>
      <c r="F26" s="345"/>
      <c r="G26" s="345"/>
      <c r="H26" s="345"/>
      <c r="I26" s="345"/>
      <c r="J26" s="345"/>
      <c r="K26" s="345"/>
      <c r="L26" s="345"/>
    </row>
    <row r="27" spans="1:12">
      <c r="D27" s="140"/>
      <c r="E27" s="140"/>
      <c r="F27" s="140"/>
      <c r="G27" s="140"/>
      <c r="H27" s="140"/>
      <c r="I27" s="140"/>
      <c r="J27" s="140"/>
      <c r="K27" s="140"/>
      <c r="L27" s="140"/>
    </row>
  </sheetData>
  <mergeCells count="7">
    <mergeCell ref="B25:C26"/>
    <mergeCell ref="D25:L26"/>
    <mergeCell ref="A3:A11"/>
    <mergeCell ref="A12:A16"/>
    <mergeCell ref="B19:L20"/>
    <mergeCell ref="B22:C23"/>
    <mergeCell ref="D22:L24"/>
  </mergeCells>
  <phoneticPr fontId="2"/>
  <pageMargins left="0.39370078740157483" right="0.39370078740157483" top="0.74803149606299213" bottom="0.74803149606299213" header="0.31496062992125984" footer="0.31496062992125984"/>
  <pageSetup paperSize="9" scale="7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zoomScaleSheetLayoutView="100" workbookViewId="0">
      <selection activeCell="E3" sqref="E3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9" width="7.3984375" customWidth="1"/>
    <col min="10" max="10" width="9.3984375" customWidth="1"/>
    <col min="11" max="11" width="10" customWidth="1"/>
    <col min="12" max="12" width="9.3984375" customWidth="1"/>
  </cols>
  <sheetData>
    <row r="1" spans="1:14" ht="23.25" customHeight="1" thickBot="1">
      <c r="A1" s="276"/>
      <c r="B1" s="1" t="s">
        <v>133</v>
      </c>
      <c r="C1" s="1"/>
      <c r="D1" s="1"/>
      <c r="E1" s="1"/>
      <c r="F1" s="1"/>
      <c r="G1" s="1"/>
      <c r="H1" s="1"/>
      <c r="I1" s="1"/>
      <c r="J1" s="1"/>
      <c r="K1" s="1"/>
      <c r="L1" s="277" t="s">
        <v>1</v>
      </c>
    </row>
    <row r="2" spans="1:14" ht="35.25" customHeight="1" thickBot="1">
      <c r="A2" s="264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6" t="s">
        <v>108</v>
      </c>
      <c r="I2" s="5" t="s">
        <v>109</v>
      </c>
      <c r="J2" s="5" t="s">
        <v>110</v>
      </c>
      <c r="K2" s="7" t="s">
        <v>134</v>
      </c>
      <c r="L2" s="8" t="s">
        <v>12</v>
      </c>
    </row>
    <row r="3" spans="1:14" ht="17.25" customHeight="1">
      <c r="A3" s="346" t="s">
        <v>13</v>
      </c>
      <c r="B3" s="9" t="s">
        <v>14</v>
      </c>
      <c r="C3" s="225">
        <v>29047</v>
      </c>
      <c r="D3" s="11">
        <v>38786.79</v>
      </c>
      <c r="E3" s="12">
        <f t="shared" ref="E3:E17" si="0">ROUND(D3/C3,3)</f>
        <v>1.335</v>
      </c>
      <c r="F3" s="11">
        <v>26374.86</v>
      </c>
      <c r="G3" s="265">
        <f t="shared" ref="G3:G17" si="1">ROUND(F3/D3,3)</f>
        <v>0.68</v>
      </c>
      <c r="H3" s="14">
        <v>33</v>
      </c>
      <c r="I3" s="11">
        <v>33</v>
      </c>
      <c r="J3" s="265">
        <f t="shared" ref="J3:J9" si="2">ROUND(I3/H3,3)</f>
        <v>1</v>
      </c>
      <c r="K3" s="11">
        <v>40760.761500000001</v>
      </c>
      <c r="L3" s="266">
        <f t="shared" ref="L3:L17" si="3">ROUND(D3/K3,3)</f>
        <v>0.95199999999999996</v>
      </c>
    </row>
    <row r="4" spans="1:14" ht="17.25" customHeight="1">
      <c r="A4" s="347"/>
      <c r="B4" s="16" t="s">
        <v>15</v>
      </c>
      <c r="C4" s="226">
        <v>17428</v>
      </c>
      <c r="D4" s="17">
        <v>16318.37</v>
      </c>
      <c r="E4" s="12">
        <f t="shared" si="0"/>
        <v>0.93600000000000005</v>
      </c>
      <c r="F4" s="11">
        <v>16092.46</v>
      </c>
      <c r="G4" s="267">
        <f t="shared" si="1"/>
        <v>0.98599999999999999</v>
      </c>
      <c r="H4" s="19">
        <v>33</v>
      </c>
      <c r="I4" s="17">
        <v>33</v>
      </c>
      <c r="J4" s="267">
        <f t="shared" si="2"/>
        <v>1</v>
      </c>
      <c r="K4" s="17">
        <v>17380.9195</v>
      </c>
      <c r="L4" s="268">
        <f t="shared" si="3"/>
        <v>0.93899999999999995</v>
      </c>
    </row>
    <row r="5" spans="1:14" ht="17.25" customHeight="1">
      <c r="A5" s="347"/>
      <c r="B5" s="16" t="s">
        <v>16</v>
      </c>
      <c r="C5" s="226">
        <v>15555</v>
      </c>
      <c r="D5" s="21">
        <v>15732.54</v>
      </c>
      <c r="E5" s="12">
        <f t="shared" si="0"/>
        <v>1.0109999999999999</v>
      </c>
      <c r="F5" s="17">
        <v>15434.05</v>
      </c>
      <c r="G5" s="267">
        <f>ROUND(F5/D5,3)</f>
        <v>0.98099999999999998</v>
      </c>
      <c r="H5" s="19">
        <v>33</v>
      </c>
      <c r="I5" s="17">
        <v>33</v>
      </c>
      <c r="J5" s="267">
        <f t="shared" si="2"/>
        <v>1</v>
      </c>
      <c r="K5" s="21">
        <v>16140.929000000004</v>
      </c>
      <c r="L5" s="268">
        <f t="shared" si="3"/>
        <v>0.97499999999999998</v>
      </c>
    </row>
    <row r="6" spans="1:14" ht="17.25" customHeight="1">
      <c r="A6" s="347"/>
      <c r="B6" s="16" t="s">
        <v>17</v>
      </c>
      <c r="C6" s="228">
        <v>29686</v>
      </c>
      <c r="D6" s="17">
        <v>28063.72</v>
      </c>
      <c r="E6" s="12">
        <f>ROUND(D6/C6,3)</f>
        <v>0.94499999999999995</v>
      </c>
      <c r="F6" s="17">
        <v>27647.68</v>
      </c>
      <c r="G6" s="267">
        <f t="shared" si="1"/>
        <v>0.98499999999999999</v>
      </c>
      <c r="H6" s="19">
        <v>33</v>
      </c>
      <c r="I6" s="17">
        <v>33</v>
      </c>
      <c r="J6" s="267">
        <f t="shared" si="2"/>
        <v>1</v>
      </c>
      <c r="K6" s="17">
        <v>27786.479999999996</v>
      </c>
      <c r="L6" s="268">
        <f t="shared" si="3"/>
        <v>1.01</v>
      </c>
      <c r="N6" s="224"/>
    </row>
    <row r="7" spans="1:14" ht="17.25" customHeight="1">
      <c r="A7" s="347"/>
      <c r="B7" s="16" t="s">
        <v>18</v>
      </c>
      <c r="C7" s="227">
        <v>5094</v>
      </c>
      <c r="D7" s="17">
        <v>5261.34</v>
      </c>
      <c r="E7" s="12">
        <f t="shared" si="0"/>
        <v>1.0329999999999999</v>
      </c>
      <c r="F7" s="17">
        <v>5261.34</v>
      </c>
      <c r="G7" s="267">
        <f t="shared" si="1"/>
        <v>1</v>
      </c>
      <c r="H7" s="19">
        <v>6</v>
      </c>
      <c r="I7" s="17">
        <v>6</v>
      </c>
      <c r="J7" s="267">
        <f t="shared" si="2"/>
        <v>1</v>
      </c>
      <c r="K7" s="17">
        <v>4804.9800000000005</v>
      </c>
      <c r="L7" s="268">
        <f t="shared" si="3"/>
        <v>1.095</v>
      </c>
    </row>
    <row r="8" spans="1:14" ht="17.25" customHeight="1">
      <c r="A8" s="347"/>
      <c r="B8" s="22" t="s">
        <v>19</v>
      </c>
      <c r="C8" s="227">
        <v>107290</v>
      </c>
      <c r="D8" s="17">
        <v>106337.52</v>
      </c>
      <c r="E8" s="12">
        <f t="shared" si="0"/>
        <v>0.99099999999999999</v>
      </c>
      <c r="F8" s="17">
        <v>104612.54</v>
      </c>
      <c r="G8" s="267">
        <f t="shared" si="1"/>
        <v>0.98399999999999999</v>
      </c>
      <c r="H8" s="19">
        <v>31</v>
      </c>
      <c r="I8" s="17">
        <v>31</v>
      </c>
      <c r="J8" s="267">
        <f t="shared" si="2"/>
        <v>1</v>
      </c>
      <c r="K8" s="17">
        <v>108868.11000000002</v>
      </c>
      <c r="L8" s="268">
        <f t="shared" si="3"/>
        <v>0.97699999999999998</v>
      </c>
    </row>
    <row r="9" spans="1:14" ht="17.25" customHeight="1">
      <c r="A9" s="347"/>
      <c r="B9" s="139" t="s">
        <v>73</v>
      </c>
      <c r="C9" s="229">
        <f>C8-C10</f>
        <v>107265</v>
      </c>
      <c r="D9" s="24">
        <f>D8-D10</f>
        <v>106311.7</v>
      </c>
      <c r="E9" s="25">
        <f t="shared" si="0"/>
        <v>0.99099999999999999</v>
      </c>
      <c r="F9" s="26">
        <f>F8-F10</f>
        <v>104586.51999999999</v>
      </c>
      <c r="G9" s="269">
        <f t="shared" si="1"/>
        <v>0.98399999999999999</v>
      </c>
      <c r="H9" s="141">
        <v>31</v>
      </c>
      <c r="I9" s="141">
        <v>31</v>
      </c>
      <c r="J9" s="270">
        <f t="shared" si="2"/>
        <v>1</v>
      </c>
      <c r="K9" s="24">
        <v>108841.91000000002</v>
      </c>
      <c r="L9" s="271">
        <f t="shared" si="3"/>
        <v>0.97699999999999998</v>
      </c>
    </row>
    <row r="10" spans="1:14" ht="17.25" customHeight="1" thickBot="1">
      <c r="A10" s="347"/>
      <c r="B10" s="263" t="s">
        <v>22</v>
      </c>
      <c r="C10" s="230">
        <v>25</v>
      </c>
      <c r="D10" s="230">
        <v>25.82</v>
      </c>
      <c r="E10" s="32">
        <f t="shared" si="0"/>
        <v>1.0329999999999999</v>
      </c>
      <c r="F10" s="31">
        <v>26.02</v>
      </c>
      <c r="G10" s="272">
        <f>ROUND(F10/D10,3)</f>
        <v>1.008</v>
      </c>
      <c r="H10" s="34">
        <v>3</v>
      </c>
      <c r="I10" s="31">
        <v>3</v>
      </c>
      <c r="J10" s="272">
        <f>ROUND(I10/H10,3)</f>
        <v>1</v>
      </c>
      <c r="K10" s="230">
        <v>26.2</v>
      </c>
      <c r="L10" s="273">
        <f>ROUND(D10/K10,3)</f>
        <v>0.98499999999999999</v>
      </c>
    </row>
    <row r="11" spans="1:14" s="242" customFormat="1" ht="17.25" customHeight="1" thickTop="1" thickBot="1">
      <c r="A11" s="348"/>
      <c r="B11" s="234" t="s">
        <v>23</v>
      </c>
      <c r="C11" s="235">
        <f>SUM(C3:C8)</f>
        <v>204100</v>
      </c>
      <c r="D11" s="236">
        <f>SUM(D3:D8)</f>
        <v>210500.28000000003</v>
      </c>
      <c r="E11" s="38">
        <f t="shared" si="0"/>
        <v>1.0309999999999999</v>
      </c>
      <c r="F11" s="236">
        <f>SUM(F3:F8)</f>
        <v>195422.93</v>
      </c>
      <c r="G11" s="237">
        <f t="shared" si="1"/>
        <v>0.92800000000000005</v>
      </c>
      <c r="H11" s="238" t="s">
        <v>21</v>
      </c>
      <c r="I11" s="239" t="s">
        <v>21</v>
      </c>
      <c r="J11" s="240" t="s">
        <v>21</v>
      </c>
      <c r="K11" s="236">
        <f>SUM(K3:K8)</f>
        <v>215742.18</v>
      </c>
      <c r="L11" s="241">
        <f t="shared" si="3"/>
        <v>0.97599999999999998</v>
      </c>
    </row>
    <row r="12" spans="1:14" ht="17.25" customHeight="1">
      <c r="A12" s="346" t="s">
        <v>26</v>
      </c>
      <c r="B12" s="9" t="s">
        <v>45</v>
      </c>
      <c r="C12" s="231">
        <v>16125</v>
      </c>
      <c r="D12" s="11">
        <v>11291.4</v>
      </c>
      <c r="E12" s="12">
        <f t="shared" si="0"/>
        <v>0.7</v>
      </c>
      <c r="F12" s="11">
        <v>11260.48</v>
      </c>
      <c r="G12" s="265">
        <f>ROUND(F12/D12,3)</f>
        <v>0.997</v>
      </c>
      <c r="H12" s="14">
        <v>33</v>
      </c>
      <c r="I12" s="11">
        <v>33</v>
      </c>
      <c r="J12" s="265">
        <f>ROUND(I12/H12,3)</f>
        <v>1</v>
      </c>
      <c r="K12" s="11">
        <v>11861.632999999996</v>
      </c>
      <c r="L12" s="266">
        <f>ROUND(D12/K12,3)</f>
        <v>0.95199999999999996</v>
      </c>
    </row>
    <row r="13" spans="1:14" ht="17.25" customHeight="1">
      <c r="A13" s="347"/>
      <c r="B13" s="16" t="s">
        <v>28</v>
      </c>
      <c r="C13" s="232">
        <v>12963</v>
      </c>
      <c r="D13" s="17">
        <v>12020.69</v>
      </c>
      <c r="E13" s="44">
        <f t="shared" si="0"/>
        <v>0.92700000000000005</v>
      </c>
      <c r="F13" s="17">
        <v>11981.29</v>
      </c>
      <c r="G13" s="267">
        <f>ROUND(F13/D13,3)</f>
        <v>0.997</v>
      </c>
      <c r="H13" s="19">
        <v>33</v>
      </c>
      <c r="I13" s="17">
        <v>33</v>
      </c>
      <c r="J13" s="267">
        <f>ROUND(I13/H13,3)</f>
        <v>1</v>
      </c>
      <c r="K13" s="17">
        <v>11868.373</v>
      </c>
      <c r="L13" s="268">
        <f>ROUND(D13/K13,3)</f>
        <v>1.0129999999999999</v>
      </c>
    </row>
    <row r="14" spans="1:14" ht="17.25" customHeight="1">
      <c r="A14" s="347"/>
      <c r="B14" s="16" t="s">
        <v>29</v>
      </c>
      <c r="C14" s="227">
        <v>1305</v>
      </c>
      <c r="D14" s="17">
        <v>1173.74</v>
      </c>
      <c r="E14" s="44">
        <f t="shared" si="0"/>
        <v>0.89900000000000002</v>
      </c>
      <c r="F14" s="17">
        <v>1173.6199999999999</v>
      </c>
      <c r="G14" s="267">
        <f>ROUND(F14/D14,3)</f>
        <v>1</v>
      </c>
      <c r="H14" s="19">
        <v>33</v>
      </c>
      <c r="I14" s="17">
        <v>33</v>
      </c>
      <c r="J14" s="267">
        <f>ROUND(I14/H14,3)</f>
        <v>1</v>
      </c>
      <c r="K14" s="17">
        <v>1252.1220000000001</v>
      </c>
      <c r="L14" s="268">
        <f>ROUND(D14/K14,3)</f>
        <v>0.93700000000000006</v>
      </c>
    </row>
    <row r="15" spans="1:14" ht="17.25" customHeight="1" thickBot="1">
      <c r="A15" s="347"/>
      <c r="B15" s="94" t="s">
        <v>30</v>
      </c>
      <c r="C15" s="233">
        <v>45934</v>
      </c>
      <c r="D15" s="95">
        <v>34536.29</v>
      </c>
      <c r="E15" s="96">
        <f t="shared" si="0"/>
        <v>0.752</v>
      </c>
      <c r="F15" s="95">
        <v>34433.11</v>
      </c>
      <c r="G15" s="274">
        <f>ROUND(F15/D15,3)</f>
        <v>0.997</v>
      </c>
      <c r="H15" s="98">
        <v>33</v>
      </c>
      <c r="I15" s="95">
        <v>33</v>
      </c>
      <c r="J15" s="272">
        <f>ROUND(I15/H15,3)</f>
        <v>1</v>
      </c>
      <c r="K15" s="95">
        <v>44945.655999999988</v>
      </c>
      <c r="L15" s="273">
        <f>ROUND(D15/K15,3)</f>
        <v>0.76800000000000002</v>
      </c>
    </row>
    <row r="16" spans="1:14" s="242" customFormat="1" ht="17.25" customHeight="1" thickTop="1" thickBot="1">
      <c r="A16" s="347"/>
      <c r="B16" s="243" t="s">
        <v>31</v>
      </c>
      <c r="C16" s="236">
        <f>SUM(C12:C15)</f>
        <v>76327</v>
      </c>
      <c r="D16" s="236">
        <f>SUM(D12:D15)</f>
        <v>59022.12</v>
      </c>
      <c r="E16" s="38">
        <f t="shared" si="0"/>
        <v>0.77300000000000002</v>
      </c>
      <c r="F16" s="236">
        <f>SUM(F12:F15)</f>
        <v>58848.5</v>
      </c>
      <c r="G16" s="237">
        <f t="shared" si="1"/>
        <v>0.997</v>
      </c>
      <c r="H16" s="238" t="s">
        <v>21</v>
      </c>
      <c r="I16" s="239" t="s">
        <v>21</v>
      </c>
      <c r="J16" s="240" t="s">
        <v>21</v>
      </c>
      <c r="K16" s="236">
        <f>SUM(K12:K15)</f>
        <v>69927.783999999985</v>
      </c>
      <c r="L16" s="241">
        <f t="shared" si="3"/>
        <v>0.84399999999999997</v>
      </c>
    </row>
    <row r="17" spans="1:12" ht="17.25" customHeight="1" thickBot="1">
      <c r="A17" s="275"/>
      <c r="B17" s="49" t="s">
        <v>33</v>
      </c>
      <c r="C17" s="50">
        <f>SUM(C11,C16)</f>
        <v>280427</v>
      </c>
      <c r="D17" s="51">
        <f>SUM(D11,D16)</f>
        <v>269522.40000000002</v>
      </c>
      <c r="E17" s="52">
        <f t="shared" si="0"/>
        <v>0.96099999999999997</v>
      </c>
      <c r="F17" s="51">
        <f>SUM(F11,F16)</f>
        <v>254271.43</v>
      </c>
      <c r="G17" s="53">
        <f t="shared" si="1"/>
        <v>0.94299999999999995</v>
      </c>
      <c r="H17" s="54" t="s">
        <v>21</v>
      </c>
      <c r="I17" s="55" t="s">
        <v>21</v>
      </c>
      <c r="J17" s="56" t="s">
        <v>21</v>
      </c>
      <c r="K17" s="51">
        <f>SUM(K11,K16)</f>
        <v>285669.96399999998</v>
      </c>
      <c r="L17" s="57">
        <f t="shared" si="3"/>
        <v>0.94299999999999995</v>
      </c>
    </row>
    <row r="18" spans="1:12" ht="17.25" customHeight="1">
      <c r="A18" s="214"/>
      <c r="B18" s="215"/>
      <c r="C18" s="216"/>
      <c r="D18" s="216"/>
      <c r="E18" s="217"/>
      <c r="F18" s="216"/>
      <c r="G18" s="218"/>
      <c r="H18" s="223"/>
      <c r="I18" s="219"/>
      <c r="J18" s="220"/>
      <c r="K18" s="216"/>
      <c r="L18" s="218"/>
    </row>
    <row r="19" spans="1:12">
      <c r="B19" s="349" t="s">
        <v>136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</row>
    <row r="20" spans="1:12"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</row>
    <row r="21" spans="1:12" s="278" customFormat="1" ht="22.5" customHeight="1">
      <c r="B21" s="279" t="s">
        <v>118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</row>
    <row r="22" spans="1:12">
      <c r="B22" s="350" t="s">
        <v>137</v>
      </c>
      <c r="C22" s="350"/>
      <c r="D22" s="345" t="s">
        <v>141</v>
      </c>
      <c r="E22" s="345"/>
      <c r="F22" s="345"/>
      <c r="G22" s="345"/>
      <c r="H22" s="345"/>
      <c r="I22" s="345"/>
      <c r="J22" s="345"/>
      <c r="K22" s="345"/>
      <c r="L22" s="345"/>
    </row>
    <row r="23" spans="1:12">
      <c r="B23" s="350"/>
      <c r="C23" s="350"/>
      <c r="D23" s="345"/>
      <c r="E23" s="345"/>
      <c r="F23" s="345"/>
      <c r="G23" s="345"/>
      <c r="H23" s="345"/>
      <c r="I23" s="345"/>
      <c r="J23" s="345"/>
      <c r="K23" s="345"/>
      <c r="L23" s="345"/>
    </row>
    <row r="24" spans="1:12" ht="9" customHeight="1">
      <c r="B24" s="222"/>
      <c r="C24" s="221"/>
      <c r="D24" s="345"/>
      <c r="E24" s="345"/>
      <c r="F24" s="345"/>
      <c r="G24" s="345"/>
      <c r="H24" s="345"/>
      <c r="I24" s="345"/>
      <c r="J24" s="345"/>
      <c r="K24" s="345"/>
      <c r="L24" s="345"/>
    </row>
    <row r="25" spans="1:12">
      <c r="B25" s="350" t="s">
        <v>72</v>
      </c>
      <c r="C25" s="350"/>
      <c r="D25" s="345" t="s">
        <v>142</v>
      </c>
      <c r="E25" s="345"/>
      <c r="F25" s="345"/>
      <c r="G25" s="345"/>
      <c r="H25" s="345"/>
      <c r="I25" s="345"/>
      <c r="J25" s="345"/>
      <c r="K25" s="345"/>
      <c r="L25" s="345"/>
    </row>
    <row r="26" spans="1:12">
      <c r="B26" s="350"/>
      <c r="C26" s="350"/>
      <c r="D26" s="345"/>
      <c r="E26" s="345"/>
      <c r="F26" s="345"/>
      <c r="G26" s="345"/>
      <c r="H26" s="345"/>
      <c r="I26" s="345"/>
      <c r="J26" s="345"/>
      <c r="K26" s="345"/>
      <c r="L26" s="345"/>
    </row>
    <row r="27" spans="1:12">
      <c r="D27" s="140"/>
      <c r="E27" s="140"/>
      <c r="F27" s="140"/>
      <c r="G27" s="140"/>
      <c r="H27" s="140"/>
      <c r="I27" s="140"/>
      <c r="J27" s="140"/>
      <c r="K27" s="140"/>
      <c r="L27" s="140"/>
    </row>
  </sheetData>
  <mergeCells count="7">
    <mergeCell ref="A3:A11"/>
    <mergeCell ref="A12:A16"/>
    <mergeCell ref="B19:L20"/>
    <mergeCell ref="D22:L24"/>
    <mergeCell ref="D25:L26"/>
    <mergeCell ref="B22:C23"/>
    <mergeCell ref="B25:C26"/>
  </mergeCells>
  <phoneticPr fontId="2"/>
  <pageMargins left="0.39370078740157483" right="0.39370078740157483" top="0.74803149606299213" bottom="0.74803149606299213" header="0.31496062992125984" footer="0.31496062992125984"/>
  <pageSetup paperSize="9" orientation="landscape" r:id="rId1"/>
  <ignoredErrors>
    <ignoredError sqref="E9 E11 E16:E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zoomScaleSheetLayoutView="100" workbookViewId="0">
      <selection activeCell="D22" sqref="D22:L24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9" width="7.3984375" customWidth="1"/>
    <col min="10" max="10" width="9.3984375" customWidth="1"/>
    <col min="11" max="11" width="10" customWidth="1"/>
    <col min="12" max="12" width="9.3984375" customWidth="1"/>
  </cols>
  <sheetData>
    <row r="1" spans="1:14" ht="23.25" customHeight="1" thickBot="1">
      <c r="B1" s="1" t="s">
        <v>131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4" ht="35.25" customHeight="1" thickBot="1">
      <c r="A2" s="3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6" t="s">
        <v>108</v>
      </c>
      <c r="I2" s="5" t="s">
        <v>109</v>
      </c>
      <c r="J2" s="5" t="s">
        <v>110</v>
      </c>
      <c r="K2" s="7" t="s">
        <v>130</v>
      </c>
      <c r="L2" s="8" t="s">
        <v>12</v>
      </c>
    </row>
    <row r="3" spans="1:14" ht="17.25" customHeight="1">
      <c r="A3" s="336" t="s">
        <v>13</v>
      </c>
      <c r="B3" s="9" t="s">
        <v>14</v>
      </c>
      <c r="C3" s="225">
        <v>29089</v>
      </c>
      <c r="D3" s="11">
        <v>40760.761500000001</v>
      </c>
      <c r="E3" s="12">
        <f t="shared" ref="E3:E17" si="0">ROUND(D3/C3,3)</f>
        <v>1.401</v>
      </c>
      <c r="F3" s="11">
        <v>27184.334899999998</v>
      </c>
      <c r="G3" s="13">
        <f t="shared" ref="G3:G17" si="1">ROUND(F3/D3,3)</f>
        <v>0.66700000000000004</v>
      </c>
      <c r="H3" s="14">
        <v>33</v>
      </c>
      <c r="I3" s="11">
        <v>33</v>
      </c>
      <c r="J3" s="13">
        <f t="shared" ref="J3:J9" si="2">ROUND(I3/H3,3)</f>
        <v>1</v>
      </c>
      <c r="K3" s="11">
        <v>39454</v>
      </c>
      <c r="L3" s="15">
        <f t="shared" ref="L3:L17" si="3">ROUND(D3/K3,3)</f>
        <v>1.0329999999999999</v>
      </c>
    </row>
    <row r="4" spans="1:14" ht="17.25" customHeight="1">
      <c r="A4" s="337"/>
      <c r="B4" s="16" t="s">
        <v>15</v>
      </c>
      <c r="C4" s="226">
        <v>17507</v>
      </c>
      <c r="D4" s="17">
        <v>17380.9195</v>
      </c>
      <c r="E4" s="12">
        <f t="shared" si="0"/>
        <v>0.99299999999999999</v>
      </c>
      <c r="F4" s="11">
        <v>16729.59199999999</v>
      </c>
      <c r="G4" s="18">
        <f t="shared" si="1"/>
        <v>0.96299999999999997</v>
      </c>
      <c r="H4" s="19">
        <v>33</v>
      </c>
      <c r="I4" s="17">
        <v>33</v>
      </c>
      <c r="J4" s="18">
        <f t="shared" si="2"/>
        <v>1</v>
      </c>
      <c r="K4" s="17">
        <v>17090</v>
      </c>
      <c r="L4" s="20">
        <f t="shared" si="3"/>
        <v>1.0169999999999999</v>
      </c>
    </row>
    <row r="5" spans="1:14" ht="17.25" customHeight="1">
      <c r="A5" s="337"/>
      <c r="B5" s="16" t="s">
        <v>16</v>
      </c>
      <c r="C5" s="226">
        <v>15286</v>
      </c>
      <c r="D5" s="21">
        <v>16140.929000000004</v>
      </c>
      <c r="E5" s="12">
        <f t="shared" si="0"/>
        <v>1.056</v>
      </c>
      <c r="F5" s="17">
        <v>15437.276</v>
      </c>
      <c r="G5" s="18">
        <f>ROUND(F5/D5,3)</f>
        <v>0.95599999999999996</v>
      </c>
      <c r="H5" s="19">
        <v>33</v>
      </c>
      <c r="I5" s="17">
        <v>33</v>
      </c>
      <c r="J5" s="18">
        <f t="shared" si="2"/>
        <v>1</v>
      </c>
      <c r="K5" s="21">
        <v>14856</v>
      </c>
      <c r="L5" s="20">
        <f t="shared" si="3"/>
        <v>1.0860000000000001</v>
      </c>
    </row>
    <row r="6" spans="1:14" ht="17.25" customHeight="1">
      <c r="A6" s="337"/>
      <c r="B6" s="16" t="s">
        <v>17</v>
      </c>
      <c r="C6" s="228">
        <v>29564</v>
      </c>
      <c r="D6" s="17">
        <v>27786.479999999996</v>
      </c>
      <c r="E6" s="12">
        <f>ROUND(D6/C6,3)</f>
        <v>0.94</v>
      </c>
      <c r="F6" s="17">
        <v>27383.78999999999</v>
      </c>
      <c r="G6" s="18">
        <f t="shared" si="1"/>
        <v>0.98599999999999999</v>
      </c>
      <c r="H6" s="19">
        <v>33</v>
      </c>
      <c r="I6" s="17">
        <v>33</v>
      </c>
      <c r="J6" s="18">
        <f t="shared" si="2"/>
        <v>1</v>
      </c>
      <c r="K6" s="17">
        <v>27745</v>
      </c>
      <c r="L6" s="20">
        <f t="shared" si="3"/>
        <v>1.0009999999999999</v>
      </c>
      <c r="N6" s="224"/>
    </row>
    <row r="7" spans="1:14" ht="17.25" customHeight="1">
      <c r="A7" s="337"/>
      <c r="B7" s="16" t="s">
        <v>18</v>
      </c>
      <c r="C7" s="227">
        <v>5077</v>
      </c>
      <c r="D7" s="17">
        <v>4804.9800000000005</v>
      </c>
      <c r="E7" s="12">
        <f t="shared" si="0"/>
        <v>0.94599999999999995</v>
      </c>
      <c r="F7" s="17">
        <v>4804.9799999999996</v>
      </c>
      <c r="G7" s="18">
        <f t="shared" si="1"/>
        <v>1</v>
      </c>
      <c r="H7" s="19">
        <v>6</v>
      </c>
      <c r="I7" s="17">
        <v>6</v>
      </c>
      <c r="J7" s="18">
        <f t="shared" si="2"/>
        <v>1</v>
      </c>
      <c r="K7" s="17">
        <v>4893</v>
      </c>
      <c r="L7" s="20">
        <f t="shared" si="3"/>
        <v>0.98199999999999998</v>
      </c>
    </row>
    <row r="8" spans="1:14" ht="17.25" customHeight="1">
      <c r="A8" s="337"/>
      <c r="B8" s="22" t="s">
        <v>19</v>
      </c>
      <c r="C8" s="227">
        <v>107210</v>
      </c>
      <c r="D8" s="17">
        <v>108868.11000000002</v>
      </c>
      <c r="E8" s="12">
        <f t="shared" si="0"/>
        <v>1.0149999999999999</v>
      </c>
      <c r="F8" s="17">
        <v>104609.47500000005</v>
      </c>
      <c r="G8" s="18">
        <f t="shared" si="1"/>
        <v>0.96099999999999997</v>
      </c>
      <c r="H8" s="19">
        <v>31</v>
      </c>
      <c r="I8" s="17">
        <v>31</v>
      </c>
      <c r="J8" s="18">
        <f t="shared" si="2"/>
        <v>1</v>
      </c>
      <c r="K8" s="17">
        <v>102939</v>
      </c>
      <c r="L8" s="20">
        <f t="shared" si="3"/>
        <v>1.0580000000000001</v>
      </c>
    </row>
    <row r="9" spans="1:14" ht="17.25" customHeight="1">
      <c r="A9" s="337"/>
      <c r="B9" s="139" t="s">
        <v>73</v>
      </c>
      <c r="C9" s="229">
        <f>C8-C10</f>
        <v>107185</v>
      </c>
      <c r="D9" s="24">
        <f>D8-D10</f>
        <v>108841.91000000002</v>
      </c>
      <c r="E9" s="25">
        <f t="shared" si="0"/>
        <v>1.0149999999999999</v>
      </c>
      <c r="F9" s="26">
        <f>F8-F10</f>
        <v>104583.81500000005</v>
      </c>
      <c r="G9" s="27">
        <f t="shared" si="1"/>
        <v>0.96099999999999997</v>
      </c>
      <c r="H9" s="141">
        <v>31</v>
      </c>
      <c r="I9" s="141">
        <v>31</v>
      </c>
      <c r="J9" s="142">
        <f t="shared" si="2"/>
        <v>1</v>
      </c>
      <c r="K9" s="24">
        <f>K8-K10</f>
        <v>102916.54</v>
      </c>
      <c r="L9" s="29">
        <f t="shared" si="3"/>
        <v>1.0580000000000001</v>
      </c>
    </row>
    <row r="10" spans="1:14" ht="17.25" customHeight="1" thickBot="1">
      <c r="A10" s="337"/>
      <c r="B10" s="30" t="s">
        <v>22</v>
      </c>
      <c r="C10" s="230">
        <v>25</v>
      </c>
      <c r="D10" s="230">
        <v>26.2</v>
      </c>
      <c r="E10" s="32">
        <f t="shared" ref="E10:E15" si="4">ROUND(D10/C10,3)</f>
        <v>1.048</v>
      </c>
      <c r="F10" s="31">
        <v>25.659999999999997</v>
      </c>
      <c r="G10" s="33">
        <f>ROUND(F10/D10,3)</f>
        <v>0.97899999999999998</v>
      </c>
      <c r="H10" s="34">
        <v>3</v>
      </c>
      <c r="I10" s="31">
        <v>3</v>
      </c>
      <c r="J10" s="33">
        <f>ROUND(I10/H10,3)</f>
        <v>1</v>
      </c>
      <c r="K10" s="31">
        <v>22.46</v>
      </c>
      <c r="L10" s="35">
        <f>ROUND(D10/K10,3)</f>
        <v>1.167</v>
      </c>
    </row>
    <row r="11" spans="1:14" s="242" customFormat="1" ht="17.25" customHeight="1" thickTop="1" thickBot="1">
      <c r="A11" s="338"/>
      <c r="B11" s="234" t="s">
        <v>23</v>
      </c>
      <c r="C11" s="235">
        <f>SUM(C3:C8)</f>
        <v>203733</v>
      </c>
      <c r="D11" s="236">
        <f>SUM(D3:D8)</f>
        <v>215742.18</v>
      </c>
      <c r="E11" s="38">
        <f t="shared" si="4"/>
        <v>1.0589999999999999</v>
      </c>
      <c r="F11" s="236">
        <f>SUM(F3:F8)</f>
        <v>196149.44790000003</v>
      </c>
      <c r="G11" s="237">
        <f t="shared" si="1"/>
        <v>0.90900000000000003</v>
      </c>
      <c r="H11" s="238" t="s">
        <v>21</v>
      </c>
      <c r="I11" s="239" t="s">
        <v>21</v>
      </c>
      <c r="J11" s="240" t="s">
        <v>21</v>
      </c>
      <c r="K11" s="236">
        <f>SUM(K3:K8)</f>
        <v>206977</v>
      </c>
      <c r="L11" s="241">
        <f t="shared" si="3"/>
        <v>1.042</v>
      </c>
    </row>
    <row r="12" spans="1:14" ht="17.25" customHeight="1">
      <c r="A12" s="336" t="s">
        <v>26</v>
      </c>
      <c r="B12" s="9" t="s">
        <v>45</v>
      </c>
      <c r="C12" s="231">
        <v>16434</v>
      </c>
      <c r="D12" s="11">
        <v>11861.632999999996</v>
      </c>
      <c r="E12" s="12">
        <f t="shared" si="4"/>
        <v>0.72199999999999998</v>
      </c>
      <c r="F12" s="11">
        <v>11816.662999999997</v>
      </c>
      <c r="G12" s="13">
        <f>ROUND(F12/D12,3)</f>
        <v>0.996</v>
      </c>
      <c r="H12" s="14">
        <v>33</v>
      </c>
      <c r="I12" s="11">
        <v>33</v>
      </c>
      <c r="J12" s="13">
        <f>ROUND(I12/H12,3)</f>
        <v>1</v>
      </c>
      <c r="K12" s="11">
        <v>12651</v>
      </c>
      <c r="L12" s="15">
        <f>ROUND(D12/K12,3)</f>
        <v>0.93799999999999994</v>
      </c>
    </row>
    <row r="13" spans="1:14" ht="17.25" customHeight="1">
      <c r="A13" s="337"/>
      <c r="B13" s="16" t="s">
        <v>28</v>
      </c>
      <c r="C13" s="232">
        <v>12969</v>
      </c>
      <c r="D13" s="17">
        <v>11868.373</v>
      </c>
      <c r="E13" s="44">
        <f t="shared" si="4"/>
        <v>0.91500000000000004</v>
      </c>
      <c r="F13" s="17">
        <v>11804.863000000001</v>
      </c>
      <c r="G13" s="18">
        <f>ROUND(F13/D13,3)</f>
        <v>0.995</v>
      </c>
      <c r="H13" s="19">
        <v>33</v>
      </c>
      <c r="I13" s="17">
        <v>33</v>
      </c>
      <c r="J13" s="18">
        <f>ROUND(I13/H13,3)</f>
        <v>1</v>
      </c>
      <c r="K13" s="17">
        <v>11671</v>
      </c>
      <c r="L13" s="20">
        <f>ROUND(D13/K13,3)</f>
        <v>1.0169999999999999</v>
      </c>
    </row>
    <row r="14" spans="1:14" ht="17.25" customHeight="1">
      <c r="A14" s="337"/>
      <c r="B14" s="16" t="s">
        <v>29</v>
      </c>
      <c r="C14" s="227">
        <v>1328</v>
      </c>
      <c r="D14" s="17">
        <v>1252.1220000000001</v>
      </c>
      <c r="E14" s="44">
        <f t="shared" si="4"/>
        <v>0.94299999999999995</v>
      </c>
      <c r="F14" s="17">
        <v>1251.7220000000002</v>
      </c>
      <c r="G14" s="18">
        <f>ROUND(F14/D14,3)</f>
        <v>1</v>
      </c>
      <c r="H14" s="19">
        <v>33</v>
      </c>
      <c r="I14" s="17">
        <v>33</v>
      </c>
      <c r="J14" s="18">
        <f>ROUND(I14/H14,3)</f>
        <v>1</v>
      </c>
      <c r="K14" s="17">
        <v>1211</v>
      </c>
      <c r="L14" s="20">
        <f>ROUND(D14/K14,3)</f>
        <v>1.034</v>
      </c>
    </row>
    <row r="15" spans="1:14" ht="17.25" customHeight="1" thickBot="1">
      <c r="A15" s="337"/>
      <c r="B15" s="94" t="s">
        <v>30</v>
      </c>
      <c r="C15" s="233">
        <v>45811</v>
      </c>
      <c r="D15" s="95">
        <v>44945.655999999988</v>
      </c>
      <c r="E15" s="96">
        <f t="shared" si="4"/>
        <v>0.98099999999999998</v>
      </c>
      <c r="F15" s="95">
        <v>44835.475999999988</v>
      </c>
      <c r="G15" s="204">
        <f>ROUND(F15/D15,3)</f>
        <v>0.998</v>
      </c>
      <c r="H15" s="98">
        <v>33</v>
      </c>
      <c r="I15" s="95">
        <v>33</v>
      </c>
      <c r="J15" s="33">
        <f>ROUND(I15/H15,3)</f>
        <v>1</v>
      </c>
      <c r="K15" s="95">
        <v>33957</v>
      </c>
      <c r="L15" s="35">
        <f>ROUND(D15/K15,3)</f>
        <v>1.3240000000000001</v>
      </c>
    </row>
    <row r="16" spans="1:14" s="242" customFormat="1" ht="17.25" customHeight="1" thickTop="1" thickBot="1">
      <c r="A16" s="337"/>
      <c r="B16" s="243" t="s">
        <v>31</v>
      </c>
      <c r="C16" s="236">
        <f>SUM(C12:C15)</f>
        <v>76542</v>
      </c>
      <c r="D16" s="236">
        <f>SUM(D12:D15)</f>
        <v>69927.783999999985</v>
      </c>
      <c r="E16" s="38">
        <f t="shared" si="0"/>
        <v>0.91400000000000003</v>
      </c>
      <c r="F16" s="236">
        <f>SUM(F12:F15)</f>
        <v>69708.723999999987</v>
      </c>
      <c r="G16" s="237">
        <f t="shared" si="1"/>
        <v>0.997</v>
      </c>
      <c r="H16" s="238" t="s">
        <v>21</v>
      </c>
      <c r="I16" s="239" t="s">
        <v>21</v>
      </c>
      <c r="J16" s="240" t="s">
        <v>21</v>
      </c>
      <c r="K16" s="236">
        <f>SUM(K12:K15)</f>
        <v>59490</v>
      </c>
      <c r="L16" s="241">
        <f t="shared" si="3"/>
        <v>1.175</v>
      </c>
    </row>
    <row r="17" spans="1:12" ht="17.25" customHeight="1" thickBot="1">
      <c r="A17" s="48"/>
      <c r="B17" s="49" t="s">
        <v>33</v>
      </c>
      <c r="C17" s="50">
        <f>SUM(C11,C16)</f>
        <v>280275</v>
      </c>
      <c r="D17" s="51">
        <f>SUM(D11,D16)</f>
        <v>285669.96399999998</v>
      </c>
      <c r="E17" s="52">
        <f t="shared" si="0"/>
        <v>1.0189999999999999</v>
      </c>
      <c r="F17" s="51">
        <f>SUM(F11,F16)</f>
        <v>265858.17190000002</v>
      </c>
      <c r="G17" s="53">
        <f t="shared" si="1"/>
        <v>0.93100000000000005</v>
      </c>
      <c r="H17" s="54" t="s">
        <v>21</v>
      </c>
      <c r="I17" s="55" t="s">
        <v>21</v>
      </c>
      <c r="J17" s="56" t="s">
        <v>21</v>
      </c>
      <c r="K17" s="51">
        <f>SUM(K11,K16)</f>
        <v>266467</v>
      </c>
      <c r="L17" s="57">
        <f t="shared" si="3"/>
        <v>1.0720000000000001</v>
      </c>
    </row>
    <row r="18" spans="1:12" ht="17.25" customHeight="1">
      <c r="A18" s="214"/>
      <c r="B18" s="215"/>
      <c r="C18" s="216"/>
      <c r="D18" s="216"/>
      <c r="E18" s="217"/>
      <c r="F18" s="216"/>
      <c r="G18" s="218"/>
      <c r="H18" s="223"/>
      <c r="I18" s="219"/>
      <c r="J18" s="220"/>
      <c r="K18" s="216"/>
      <c r="L18" s="218"/>
    </row>
    <row r="19" spans="1:12">
      <c r="B19" s="349" t="s">
        <v>132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</row>
    <row r="20" spans="1:12"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</row>
    <row r="21" spans="1:12">
      <c r="B21" s="222" t="s">
        <v>118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</row>
    <row r="22" spans="1:12">
      <c r="B22" s="222" t="s">
        <v>74</v>
      </c>
      <c r="C22" s="221"/>
      <c r="D22" s="345" t="s">
        <v>77</v>
      </c>
      <c r="E22" s="345"/>
      <c r="F22" s="345"/>
      <c r="G22" s="345"/>
      <c r="H22" s="345"/>
      <c r="I22" s="345"/>
      <c r="J22" s="345"/>
      <c r="K22" s="345"/>
      <c r="L22" s="345"/>
    </row>
    <row r="23" spans="1:12">
      <c r="B23" s="222"/>
      <c r="C23" s="221"/>
      <c r="D23" s="345"/>
      <c r="E23" s="345"/>
      <c r="F23" s="345"/>
      <c r="G23" s="345"/>
      <c r="H23" s="345"/>
      <c r="I23" s="345"/>
      <c r="J23" s="345"/>
      <c r="K23" s="345"/>
      <c r="L23" s="345"/>
    </row>
    <row r="24" spans="1:12" ht="9" customHeight="1">
      <c r="B24" s="222"/>
      <c r="C24" s="221"/>
      <c r="D24" s="345"/>
      <c r="E24" s="345"/>
      <c r="F24" s="345"/>
      <c r="G24" s="345"/>
      <c r="H24" s="345"/>
      <c r="I24" s="345"/>
      <c r="J24" s="345"/>
      <c r="K24" s="345"/>
      <c r="L24" s="345"/>
    </row>
    <row r="25" spans="1:12">
      <c r="B25" s="222" t="s">
        <v>72</v>
      </c>
      <c r="C25" s="221"/>
      <c r="D25" s="345" t="s">
        <v>76</v>
      </c>
      <c r="E25" s="345"/>
      <c r="F25" s="345"/>
      <c r="G25" s="345"/>
      <c r="H25" s="345"/>
      <c r="I25" s="345"/>
      <c r="J25" s="345"/>
      <c r="K25" s="345"/>
      <c r="L25" s="345"/>
    </row>
    <row r="26" spans="1:12">
      <c r="B26" s="222"/>
      <c r="C26" s="221"/>
      <c r="D26" s="345"/>
      <c r="E26" s="345"/>
      <c r="F26" s="345"/>
      <c r="G26" s="345"/>
      <c r="H26" s="345"/>
      <c r="I26" s="345"/>
      <c r="J26" s="345"/>
      <c r="K26" s="345"/>
      <c r="L26" s="345"/>
    </row>
    <row r="27" spans="1:12">
      <c r="D27" s="140"/>
      <c r="E27" s="140"/>
      <c r="F27" s="140"/>
      <c r="G27" s="140"/>
      <c r="H27" s="140"/>
      <c r="I27" s="140"/>
      <c r="J27" s="140"/>
      <c r="K27" s="140"/>
      <c r="L27" s="140"/>
    </row>
  </sheetData>
  <mergeCells count="5">
    <mergeCell ref="A3:A11"/>
    <mergeCell ref="A12:A16"/>
    <mergeCell ref="B19:L20"/>
    <mergeCell ref="D22:L24"/>
    <mergeCell ref="D25:L26"/>
  </mergeCells>
  <phoneticPr fontId="2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13" workbookViewId="0">
      <selection activeCell="O12" sqref="O12"/>
    </sheetView>
  </sheetViews>
  <sheetFormatPr defaultRowHeight="14.4"/>
  <cols>
    <col min="1" max="1" width="3.5" customWidth="1"/>
    <col min="2" max="2" width="26.59765625" customWidth="1"/>
    <col min="3" max="7" width="10" customWidth="1"/>
    <col min="8" max="9" width="7.3984375" customWidth="1"/>
    <col min="10" max="10" width="9.3984375" customWidth="1"/>
    <col min="11" max="11" width="10" customWidth="1"/>
    <col min="12" max="12" width="9.3984375" customWidth="1"/>
  </cols>
  <sheetData>
    <row r="1" spans="1:14" ht="23.25" customHeight="1" thickBot="1">
      <c r="B1" s="1" t="s">
        <v>122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4" ht="35.25" customHeight="1" thickBot="1">
      <c r="A2" s="3"/>
      <c r="B2" s="4" t="s">
        <v>2</v>
      </c>
      <c r="C2" s="5" t="s">
        <v>106</v>
      </c>
      <c r="D2" s="5" t="s">
        <v>4</v>
      </c>
      <c r="E2" s="5" t="s">
        <v>5</v>
      </c>
      <c r="F2" s="5" t="s">
        <v>6</v>
      </c>
      <c r="G2" s="5" t="s">
        <v>107</v>
      </c>
      <c r="H2" s="6" t="s">
        <v>108</v>
      </c>
      <c r="I2" s="5" t="s">
        <v>109</v>
      </c>
      <c r="J2" s="5" t="s">
        <v>110</v>
      </c>
      <c r="K2" s="7" t="s">
        <v>123</v>
      </c>
      <c r="L2" s="8" t="s">
        <v>12</v>
      </c>
    </row>
    <row r="3" spans="1:14" ht="17.25" customHeight="1">
      <c r="A3" s="336" t="s">
        <v>13</v>
      </c>
      <c r="B3" s="9" t="s">
        <v>14</v>
      </c>
      <c r="C3" s="225">
        <v>29026</v>
      </c>
      <c r="D3" s="11">
        <v>39454</v>
      </c>
      <c r="E3" s="12">
        <f t="shared" ref="E3:E17" si="0">ROUND(D3/C3,3)</f>
        <v>1.359</v>
      </c>
      <c r="F3" s="11">
        <v>27119</v>
      </c>
      <c r="G3" s="13">
        <f t="shared" ref="G3:G17" si="1">ROUND(F3/D3,3)</f>
        <v>0.68700000000000006</v>
      </c>
      <c r="H3" s="14">
        <v>33</v>
      </c>
      <c r="I3" s="11">
        <v>33</v>
      </c>
      <c r="J3" s="13">
        <f t="shared" ref="J3:J9" si="2">ROUND(I3/H3,3)</f>
        <v>1</v>
      </c>
      <c r="K3" s="11">
        <v>39240</v>
      </c>
      <c r="L3" s="15">
        <f t="shared" ref="L3:L17" si="3">ROUND(D3/K3,3)</f>
        <v>1.0049999999999999</v>
      </c>
    </row>
    <row r="4" spans="1:14" ht="17.25" customHeight="1">
      <c r="A4" s="337"/>
      <c r="B4" s="16" t="s">
        <v>15</v>
      </c>
      <c r="C4" s="226">
        <v>17543</v>
      </c>
      <c r="D4" s="17">
        <v>17090</v>
      </c>
      <c r="E4" s="12">
        <f t="shared" si="0"/>
        <v>0.97399999999999998</v>
      </c>
      <c r="F4" s="11">
        <v>16879</v>
      </c>
      <c r="G4" s="18">
        <f t="shared" si="1"/>
        <v>0.98799999999999999</v>
      </c>
      <c r="H4" s="19">
        <v>33</v>
      </c>
      <c r="I4" s="17">
        <v>33</v>
      </c>
      <c r="J4" s="18">
        <f t="shared" si="2"/>
        <v>1</v>
      </c>
      <c r="K4" s="17">
        <v>17929</v>
      </c>
      <c r="L4" s="20">
        <f t="shared" si="3"/>
        <v>0.95299999999999996</v>
      </c>
    </row>
    <row r="5" spans="1:14" ht="17.25" customHeight="1">
      <c r="A5" s="337"/>
      <c r="B5" s="16" t="s">
        <v>16</v>
      </c>
      <c r="C5" s="226">
        <v>14980</v>
      </c>
      <c r="D5" s="21">
        <v>14856</v>
      </c>
      <c r="E5" s="12">
        <f t="shared" si="0"/>
        <v>0.99199999999999999</v>
      </c>
      <c r="F5" s="17">
        <v>14564</v>
      </c>
      <c r="G5" s="18">
        <f>ROUND(F5/D5,3)</f>
        <v>0.98</v>
      </c>
      <c r="H5" s="19">
        <v>33</v>
      </c>
      <c r="I5" s="17">
        <v>33</v>
      </c>
      <c r="J5" s="18">
        <f t="shared" si="2"/>
        <v>1</v>
      </c>
      <c r="K5" s="17">
        <v>14336</v>
      </c>
      <c r="L5" s="20">
        <f t="shared" si="3"/>
        <v>1.036</v>
      </c>
    </row>
    <row r="6" spans="1:14" ht="17.25" customHeight="1">
      <c r="A6" s="337"/>
      <c r="B6" s="16" t="s">
        <v>17</v>
      </c>
      <c r="C6" s="227">
        <v>29324</v>
      </c>
      <c r="D6" s="17">
        <v>27745</v>
      </c>
      <c r="E6" s="12">
        <f>ROUND(D6/C6,3)</f>
        <v>0.94599999999999995</v>
      </c>
      <c r="F6" s="17">
        <v>27512</v>
      </c>
      <c r="G6" s="18">
        <f t="shared" si="1"/>
        <v>0.99199999999999999</v>
      </c>
      <c r="H6" s="19">
        <v>33</v>
      </c>
      <c r="I6" s="17">
        <v>33</v>
      </c>
      <c r="J6" s="18">
        <f t="shared" si="2"/>
        <v>1</v>
      </c>
      <c r="K6" s="17">
        <v>28621</v>
      </c>
      <c r="L6" s="20">
        <f t="shared" si="3"/>
        <v>0.96899999999999997</v>
      </c>
      <c r="N6" s="224"/>
    </row>
    <row r="7" spans="1:14" ht="17.25" customHeight="1">
      <c r="A7" s="337"/>
      <c r="B7" s="16" t="s">
        <v>18</v>
      </c>
      <c r="C7" s="228">
        <v>5058</v>
      </c>
      <c r="D7" s="17">
        <v>4893</v>
      </c>
      <c r="E7" s="12">
        <f t="shared" si="0"/>
        <v>0.96699999999999997</v>
      </c>
      <c r="F7" s="17">
        <v>4893</v>
      </c>
      <c r="G7" s="18">
        <f t="shared" si="1"/>
        <v>1</v>
      </c>
      <c r="H7" s="19">
        <v>6</v>
      </c>
      <c r="I7" s="17">
        <v>6</v>
      </c>
      <c r="J7" s="18">
        <f t="shared" si="2"/>
        <v>1</v>
      </c>
      <c r="K7" s="17">
        <v>5078</v>
      </c>
      <c r="L7" s="20">
        <f t="shared" si="3"/>
        <v>0.96399999999999997</v>
      </c>
    </row>
    <row r="8" spans="1:14" ht="17.25" customHeight="1">
      <c r="A8" s="337"/>
      <c r="B8" s="22" t="s">
        <v>19</v>
      </c>
      <c r="C8" s="227">
        <v>106197</v>
      </c>
      <c r="D8" s="17">
        <v>102939</v>
      </c>
      <c r="E8" s="12">
        <f t="shared" si="0"/>
        <v>0.96899999999999997</v>
      </c>
      <c r="F8" s="17">
        <v>99190</v>
      </c>
      <c r="G8" s="18">
        <f t="shared" si="1"/>
        <v>0.96399999999999997</v>
      </c>
      <c r="H8" s="19">
        <v>31</v>
      </c>
      <c r="I8" s="17">
        <v>31</v>
      </c>
      <c r="J8" s="18">
        <f t="shared" si="2"/>
        <v>1</v>
      </c>
      <c r="K8" s="17">
        <v>101090</v>
      </c>
      <c r="L8" s="20">
        <f t="shared" si="3"/>
        <v>1.018</v>
      </c>
    </row>
    <row r="9" spans="1:14" ht="17.25" customHeight="1">
      <c r="A9" s="337"/>
      <c r="B9" s="139" t="s">
        <v>73</v>
      </c>
      <c r="C9" s="229">
        <f>C8-C10</f>
        <v>106172</v>
      </c>
      <c r="D9" s="24">
        <f>D8-D10</f>
        <v>102916.54</v>
      </c>
      <c r="E9" s="25">
        <f t="shared" si="0"/>
        <v>0.96899999999999997</v>
      </c>
      <c r="F9" s="26">
        <f>F8-F10</f>
        <v>99167.38</v>
      </c>
      <c r="G9" s="27">
        <f t="shared" si="1"/>
        <v>0.96399999999999997</v>
      </c>
      <c r="H9" s="141">
        <v>31</v>
      </c>
      <c r="I9" s="141">
        <v>31</v>
      </c>
      <c r="J9" s="142">
        <f t="shared" si="2"/>
        <v>1</v>
      </c>
      <c r="K9" s="26">
        <f>K8-K10</f>
        <v>101066</v>
      </c>
      <c r="L9" s="29">
        <f t="shared" si="3"/>
        <v>1.018</v>
      </c>
    </row>
    <row r="10" spans="1:14" ht="17.25" customHeight="1" thickBot="1">
      <c r="A10" s="337"/>
      <c r="B10" s="30" t="s">
        <v>22</v>
      </c>
      <c r="C10" s="230">
        <v>25</v>
      </c>
      <c r="D10" s="31">
        <v>22.46</v>
      </c>
      <c r="E10" s="32">
        <f t="shared" si="0"/>
        <v>0.89800000000000002</v>
      </c>
      <c r="F10" s="31">
        <v>22.62</v>
      </c>
      <c r="G10" s="33">
        <f t="shared" si="1"/>
        <v>1.0069999999999999</v>
      </c>
      <c r="H10" s="34">
        <v>4</v>
      </c>
      <c r="I10" s="31">
        <v>3</v>
      </c>
      <c r="J10" s="33">
        <f>ROUND(I10/H10,3)</f>
        <v>0.75</v>
      </c>
      <c r="K10" s="31">
        <v>24</v>
      </c>
      <c r="L10" s="35">
        <f t="shared" si="3"/>
        <v>0.93600000000000005</v>
      </c>
    </row>
    <row r="11" spans="1:14" s="242" customFormat="1" ht="17.25" customHeight="1" thickTop="1" thickBot="1">
      <c r="A11" s="338"/>
      <c r="B11" s="234" t="s">
        <v>23</v>
      </c>
      <c r="C11" s="235">
        <f>SUM(C3:C8)</f>
        <v>202128</v>
      </c>
      <c r="D11" s="236">
        <f>SUM(D3:D8)</f>
        <v>206977</v>
      </c>
      <c r="E11" s="38">
        <f>ROUND(D11/C11,3)</f>
        <v>1.024</v>
      </c>
      <c r="F11" s="236">
        <f>SUM(F3:F8)</f>
        <v>190157</v>
      </c>
      <c r="G11" s="237">
        <f t="shared" si="1"/>
        <v>0.91900000000000004</v>
      </c>
      <c r="H11" s="238" t="s">
        <v>21</v>
      </c>
      <c r="I11" s="239" t="s">
        <v>21</v>
      </c>
      <c r="J11" s="240" t="s">
        <v>21</v>
      </c>
      <c r="K11" s="236">
        <f>SUM(K3:K8)</f>
        <v>206294</v>
      </c>
      <c r="L11" s="241">
        <f t="shared" si="3"/>
        <v>1.0029999999999999</v>
      </c>
    </row>
    <row r="12" spans="1:14" ht="17.25" customHeight="1">
      <c r="A12" s="336" t="s">
        <v>26</v>
      </c>
      <c r="B12" s="9" t="s">
        <v>45</v>
      </c>
      <c r="C12" s="231">
        <v>16674</v>
      </c>
      <c r="D12" s="11">
        <v>12651</v>
      </c>
      <c r="E12" s="12">
        <f t="shared" si="0"/>
        <v>0.75900000000000001</v>
      </c>
      <c r="F12" s="11">
        <v>12651</v>
      </c>
      <c r="G12" s="13">
        <f t="shared" si="1"/>
        <v>1</v>
      </c>
      <c r="H12" s="14">
        <v>33</v>
      </c>
      <c r="I12" s="11">
        <v>33</v>
      </c>
      <c r="J12" s="13">
        <f>ROUND(I12/H12,3)</f>
        <v>1</v>
      </c>
      <c r="K12" s="11">
        <v>13176</v>
      </c>
      <c r="L12" s="15">
        <f t="shared" si="3"/>
        <v>0.96</v>
      </c>
    </row>
    <row r="13" spans="1:14" ht="17.25" customHeight="1">
      <c r="A13" s="337"/>
      <c r="B13" s="16" t="s">
        <v>28</v>
      </c>
      <c r="C13" s="232">
        <v>12903</v>
      </c>
      <c r="D13" s="17">
        <v>11671</v>
      </c>
      <c r="E13" s="44">
        <f t="shared" si="0"/>
        <v>0.90500000000000003</v>
      </c>
      <c r="F13" s="17">
        <v>11660</v>
      </c>
      <c r="G13" s="18">
        <f t="shared" si="1"/>
        <v>0.999</v>
      </c>
      <c r="H13" s="19">
        <v>33</v>
      </c>
      <c r="I13" s="17">
        <v>33</v>
      </c>
      <c r="J13" s="18">
        <f>ROUND(I13/H13,3)</f>
        <v>1</v>
      </c>
      <c r="K13" s="17">
        <v>12262</v>
      </c>
      <c r="L13" s="20">
        <f t="shared" si="3"/>
        <v>0.95199999999999996</v>
      </c>
    </row>
    <row r="14" spans="1:14" ht="17.25" customHeight="1">
      <c r="A14" s="337"/>
      <c r="B14" s="16" t="s">
        <v>29</v>
      </c>
      <c r="C14" s="227">
        <v>1348</v>
      </c>
      <c r="D14" s="17">
        <v>1211</v>
      </c>
      <c r="E14" s="44">
        <f t="shared" si="0"/>
        <v>0.89800000000000002</v>
      </c>
      <c r="F14" s="17">
        <v>1211</v>
      </c>
      <c r="G14" s="18">
        <f t="shared" si="1"/>
        <v>1</v>
      </c>
      <c r="H14" s="19">
        <v>33</v>
      </c>
      <c r="I14" s="17">
        <v>33</v>
      </c>
      <c r="J14" s="18">
        <f>ROUND(I14/H14,3)</f>
        <v>1</v>
      </c>
      <c r="K14" s="17">
        <v>1314</v>
      </c>
      <c r="L14" s="20">
        <f t="shared" si="3"/>
        <v>0.92200000000000004</v>
      </c>
    </row>
    <row r="15" spans="1:14" ht="17.25" customHeight="1" thickBot="1">
      <c r="A15" s="337"/>
      <c r="B15" s="94" t="s">
        <v>30</v>
      </c>
      <c r="C15" s="233">
        <v>45439</v>
      </c>
      <c r="D15" s="95">
        <v>33957</v>
      </c>
      <c r="E15" s="96">
        <f>ROUND(D15/C15,3)</f>
        <v>0.747</v>
      </c>
      <c r="F15" s="95">
        <v>33957</v>
      </c>
      <c r="G15" s="204">
        <f>ROUND(F15/D15,3)</f>
        <v>1</v>
      </c>
      <c r="H15" s="98">
        <v>33</v>
      </c>
      <c r="I15" s="95">
        <v>33</v>
      </c>
      <c r="J15" s="33">
        <f>ROUND(I15/H15,3)</f>
        <v>1</v>
      </c>
      <c r="K15" s="31">
        <v>34791</v>
      </c>
      <c r="L15" s="35">
        <f t="shared" si="3"/>
        <v>0.97599999999999998</v>
      </c>
    </row>
    <row r="16" spans="1:14" s="242" customFormat="1" ht="17.25" customHeight="1" thickTop="1" thickBot="1">
      <c r="A16" s="337"/>
      <c r="B16" s="243" t="s">
        <v>31</v>
      </c>
      <c r="C16" s="236">
        <f>SUM(C12:C15)</f>
        <v>76364</v>
      </c>
      <c r="D16" s="236">
        <f>SUM(D12:D15)</f>
        <v>59490</v>
      </c>
      <c r="E16" s="38">
        <f t="shared" si="0"/>
        <v>0.77900000000000003</v>
      </c>
      <c r="F16" s="236">
        <f>SUM(F12:F15)</f>
        <v>59479</v>
      </c>
      <c r="G16" s="237">
        <f t="shared" si="1"/>
        <v>1</v>
      </c>
      <c r="H16" s="238" t="s">
        <v>21</v>
      </c>
      <c r="I16" s="239" t="s">
        <v>21</v>
      </c>
      <c r="J16" s="240" t="s">
        <v>21</v>
      </c>
      <c r="K16" s="236">
        <f>SUM(K12:K15)</f>
        <v>61543</v>
      </c>
      <c r="L16" s="241">
        <f t="shared" si="3"/>
        <v>0.96699999999999997</v>
      </c>
    </row>
    <row r="17" spans="1:12" ht="17.25" customHeight="1" thickBot="1">
      <c r="A17" s="48"/>
      <c r="B17" s="49" t="s">
        <v>33</v>
      </c>
      <c r="C17" s="50">
        <f>SUM(C11,C16)</f>
        <v>278492</v>
      </c>
      <c r="D17" s="51">
        <f>SUM(D11,D16)</f>
        <v>266467</v>
      </c>
      <c r="E17" s="52">
        <f t="shared" si="0"/>
        <v>0.95699999999999996</v>
      </c>
      <c r="F17" s="51">
        <f>SUM(F11,F16)</f>
        <v>249636</v>
      </c>
      <c r="G17" s="53">
        <f t="shared" si="1"/>
        <v>0.93700000000000006</v>
      </c>
      <c r="H17" s="54" t="s">
        <v>21</v>
      </c>
      <c r="I17" s="55" t="s">
        <v>21</v>
      </c>
      <c r="J17" s="56" t="s">
        <v>21</v>
      </c>
      <c r="K17" s="51">
        <f>K11+K16</f>
        <v>267837</v>
      </c>
      <c r="L17" s="57">
        <f t="shared" si="3"/>
        <v>0.995</v>
      </c>
    </row>
    <row r="18" spans="1:12" ht="17.25" customHeight="1">
      <c r="A18" s="214"/>
      <c r="B18" s="215"/>
      <c r="C18" s="216"/>
      <c r="D18" s="216"/>
      <c r="E18" s="217"/>
      <c r="F18" s="216"/>
      <c r="G18" s="218"/>
      <c r="H18" s="223"/>
      <c r="I18" s="219"/>
      <c r="J18" s="220"/>
      <c r="K18" s="216"/>
      <c r="L18" s="218"/>
    </row>
    <row r="19" spans="1:12">
      <c r="B19" s="349" t="s">
        <v>119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</row>
    <row r="20" spans="1:12"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</row>
    <row r="21" spans="1:12">
      <c r="B21" s="222" t="s">
        <v>118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</row>
    <row r="22" spans="1:12">
      <c r="B22" s="222" t="s">
        <v>74</v>
      </c>
      <c r="C22" s="221"/>
      <c r="D22" s="345" t="s">
        <v>77</v>
      </c>
      <c r="E22" s="345"/>
      <c r="F22" s="345"/>
      <c r="G22" s="345"/>
      <c r="H22" s="345"/>
      <c r="I22" s="345"/>
      <c r="J22" s="345"/>
      <c r="K22" s="345"/>
      <c r="L22" s="345"/>
    </row>
    <row r="23" spans="1:12">
      <c r="B23" s="222"/>
      <c r="C23" s="221"/>
      <c r="D23" s="345"/>
      <c r="E23" s="345"/>
      <c r="F23" s="345"/>
      <c r="G23" s="345"/>
      <c r="H23" s="345"/>
      <c r="I23" s="345"/>
      <c r="J23" s="345"/>
      <c r="K23" s="345"/>
      <c r="L23" s="345"/>
    </row>
    <row r="24" spans="1:12" ht="9" customHeight="1">
      <c r="B24" s="222"/>
      <c r="C24" s="221"/>
      <c r="D24" s="345"/>
      <c r="E24" s="345"/>
      <c r="F24" s="345"/>
      <c r="G24" s="345"/>
      <c r="H24" s="345"/>
      <c r="I24" s="345"/>
      <c r="J24" s="345"/>
      <c r="K24" s="345"/>
      <c r="L24" s="345"/>
    </row>
    <row r="25" spans="1:12">
      <c r="B25" s="222" t="s">
        <v>72</v>
      </c>
      <c r="C25" s="221"/>
      <c r="D25" s="345" t="s">
        <v>76</v>
      </c>
      <c r="E25" s="345"/>
      <c r="F25" s="345"/>
      <c r="G25" s="345"/>
      <c r="H25" s="345"/>
      <c r="I25" s="345"/>
      <c r="J25" s="345"/>
      <c r="K25" s="345"/>
      <c r="L25" s="345"/>
    </row>
    <row r="26" spans="1:12">
      <c r="B26" s="222"/>
      <c r="C26" s="221"/>
      <c r="D26" s="345"/>
      <c r="E26" s="345"/>
      <c r="F26" s="345"/>
      <c r="G26" s="345"/>
      <c r="H26" s="345"/>
      <c r="I26" s="345"/>
      <c r="J26" s="345"/>
      <c r="K26" s="345"/>
      <c r="L26" s="345"/>
    </row>
    <row r="27" spans="1:12">
      <c r="D27" s="140"/>
      <c r="E27" s="140"/>
      <c r="F27" s="140"/>
      <c r="G27" s="140"/>
      <c r="H27" s="140"/>
      <c r="I27" s="140"/>
      <c r="J27" s="140"/>
      <c r="K27" s="140"/>
      <c r="L27" s="140"/>
    </row>
  </sheetData>
  <mergeCells count="5">
    <mergeCell ref="A3:A11"/>
    <mergeCell ref="A12:A16"/>
    <mergeCell ref="B19:L20"/>
    <mergeCell ref="D22:L24"/>
    <mergeCell ref="D25:L26"/>
  </mergeCells>
  <phoneticPr fontId="2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13</vt:i4>
      </vt:variant>
    </vt:vector>
  </HeadingPairs>
  <TitlesOfParts>
    <vt:vector size="36" baseType="lpstr">
      <vt:lpstr>経年グラフ</vt:lpstr>
      <vt:lpstr>グラフ用データ</vt:lpstr>
      <vt:lpstr>容器包装別(年度別） 実績</vt:lpstr>
      <vt:lpstr>元年度</vt:lpstr>
      <vt:lpstr>30年度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12年度</vt:lpstr>
      <vt:lpstr>'12年度'!Print_Area</vt:lpstr>
      <vt:lpstr>'13年度'!Print_Area</vt:lpstr>
      <vt:lpstr>'14年度'!Print_Area</vt:lpstr>
      <vt:lpstr>'15年度'!Print_Area</vt:lpstr>
      <vt:lpstr>'16年度'!Print_Area</vt:lpstr>
      <vt:lpstr>'17年度'!Print_Area</vt:lpstr>
      <vt:lpstr>'18年度'!Print_Area</vt:lpstr>
      <vt:lpstr>'19年度'!Print_Area</vt:lpstr>
      <vt:lpstr>グラフ用データ!Print_Area</vt:lpstr>
      <vt:lpstr>経年グラフ!Print_Area</vt:lpstr>
      <vt:lpstr>'容器包装別(年度別） 実績'!Print_Area</vt:lpstr>
      <vt:lpstr>グラフ用データ!Print_Titles</vt:lpstr>
      <vt:lpstr>'容器包装別(年度別） 実績'!Print_Titles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2012-02-09T02:52:50Z</cp:lastPrinted>
  <dcterms:created xsi:type="dcterms:W3CDTF">2010-10-26T08:26:15Z</dcterms:created>
  <dcterms:modified xsi:type="dcterms:W3CDTF">2021-04-14T04:34:15Z</dcterms:modified>
</cp:coreProperties>
</file>