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00" activeTab="0"/>
  </bookViews>
  <sheets>
    <sheet name="１ページ" sheetId="1" r:id="rId1"/>
    <sheet name="２ページ" sheetId="2" r:id="rId2"/>
    <sheet name="３ページ" sheetId="3" r:id="rId3"/>
    <sheet name="４ページ" sheetId="4" r:id="rId4"/>
  </sheets>
  <externalReferences>
    <externalReference r:id="rId7"/>
  </externalReferences>
  <definedNames>
    <definedName name="_xlnm.Print_Area" localSheetId="0">'１ページ'!$A$1:$Q$40</definedName>
    <definedName name="_xlnm.Print_Area" localSheetId="3">'４ページ'!$A$1:$T$71</definedName>
  </definedNames>
  <calcPr fullCalcOnLoad="1"/>
</workbook>
</file>

<file path=xl/sharedStrings.xml><?xml version="1.0" encoding="utf-8"?>
<sst xmlns="http://schemas.openxmlformats.org/spreadsheetml/2006/main" count="469" uniqueCount="246">
  <si>
    <t>％</t>
  </si>
  <si>
    <t>発生件数</t>
  </si>
  <si>
    <t>死者数</t>
  </si>
  <si>
    <t>負傷者数</t>
  </si>
  <si>
    <t>前年比</t>
  </si>
  <si>
    <t>区分</t>
  </si>
  <si>
    <t>交　　通　　事　　故</t>
  </si>
  <si>
    <t>16～24歳</t>
  </si>
  <si>
    <t>発生</t>
  </si>
  <si>
    <t>前</t>
  </si>
  <si>
    <t>死</t>
  </si>
  <si>
    <t>負</t>
  </si>
  <si>
    <t>年</t>
  </si>
  <si>
    <t>傷</t>
  </si>
  <si>
    <t>市区町村名</t>
  </si>
  <si>
    <t>件数</t>
  </si>
  <si>
    <t>比</t>
  </si>
  <si>
    <t>者</t>
  </si>
  <si>
    <t>鶴見区</t>
  </si>
  <si>
    <t>神奈川区</t>
  </si>
  <si>
    <t>西区</t>
  </si>
  <si>
    <t>中区</t>
  </si>
  <si>
    <t>横</t>
  </si>
  <si>
    <t>南区</t>
  </si>
  <si>
    <t>港南区</t>
  </si>
  <si>
    <t>保土ヶ谷区</t>
  </si>
  <si>
    <t>旭区</t>
  </si>
  <si>
    <t>磯子区</t>
  </si>
  <si>
    <t>浜</t>
  </si>
  <si>
    <t>金沢区</t>
  </si>
  <si>
    <t>港北区</t>
  </si>
  <si>
    <t>緑区</t>
  </si>
  <si>
    <t>青葉区</t>
  </si>
  <si>
    <t>都筑区</t>
  </si>
  <si>
    <t>市</t>
  </si>
  <si>
    <t>戸塚区</t>
  </si>
  <si>
    <t>栄区</t>
  </si>
  <si>
    <t>泉区</t>
  </si>
  <si>
    <t>瀬谷区</t>
  </si>
  <si>
    <t>計</t>
  </si>
  <si>
    <t>川崎区</t>
  </si>
  <si>
    <t>川</t>
  </si>
  <si>
    <t>幸区</t>
  </si>
  <si>
    <t>中原区</t>
  </si>
  <si>
    <t>崎</t>
  </si>
  <si>
    <t>高津区</t>
  </si>
  <si>
    <t>麻生区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</si>
  <si>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</si>
  <si>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</si>
  <si>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</si>
  <si>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</si>
  <si>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</si>
  <si>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</si>
  <si>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</si>
  <si>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</si>
  <si>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</si>
  <si>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</si>
  <si>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</si>
  <si>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</si>
  <si>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</si>
  <si>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</si>
  <si>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</si>
  <si>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</si>
  <si>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 市  計</t>
  </si>
  <si>
    <t>葉山町</t>
  </si>
  <si>
    <t>寒川町</t>
  </si>
  <si>
    <t>大磯町</t>
  </si>
  <si>
    <t>二宮町</t>
  </si>
  <si>
    <t>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</si>
  <si>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</si>
  <si>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</si>
  <si>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</si>
  <si>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</si>
  <si>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</si>
  <si>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</si>
  <si>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</si>
  <si>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</si>
  <si>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</si>
  <si>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村</t>
  </si>
  <si>
    <t>清川村</t>
  </si>
  <si>
    <t>高速道路等</t>
  </si>
  <si>
    <t>合  計</t>
  </si>
  <si>
    <t>自動車</t>
  </si>
  <si>
    <t>二輪車</t>
  </si>
  <si>
    <t>自転車</t>
  </si>
  <si>
    <t>歩行者</t>
  </si>
  <si>
    <t>高齢者</t>
  </si>
  <si>
    <t>歳</t>
  </si>
  <si>
    <t>以</t>
  </si>
  <si>
    <t>下</t>
  </si>
  <si>
    <t>上</t>
  </si>
  <si>
    <t>構</t>
  </si>
  <si>
    <t>成</t>
  </si>
  <si>
    <t>率</t>
  </si>
  <si>
    <t>合</t>
  </si>
  <si>
    <t>計</t>
  </si>
  <si>
    <t>前年比</t>
  </si>
  <si>
    <t>本　年</t>
  </si>
  <si>
    <t>自動車乗車中</t>
  </si>
  <si>
    <t>二輪車乗車中</t>
  </si>
  <si>
    <t>自転車乗用中</t>
  </si>
  <si>
    <t>歩　行　中</t>
  </si>
  <si>
    <t>その他</t>
  </si>
  <si>
    <t>そ　の　他</t>
  </si>
  <si>
    <t>合　　　計</t>
  </si>
  <si>
    <t>構成率（％）</t>
  </si>
  <si>
    <t>区　　　分</t>
  </si>
  <si>
    <t>全損</t>
  </si>
  <si>
    <t>頭部</t>
  </si>
  <si>
    <t>顔部</t>
  </si>
  <si>
    <t>頸部</t>
  </si>
  <si>
    <t>胸部</t>
  </si>
  <si>
    <t>腹部</t>
  </si>
  <si>
    <t>脚部</t>
  </si>
  <si>
    <t>ハンドル.計器</t>
  </si>
  <si>
    <t>車 外 放 出</t>
  </si>
  <si>
    <t>本  年</t>
  </si>
  <si>
    <t>本　　年</t>
  </si>
  <si>
    <t>前　　年</t>
  </si>
  <si>
    <t>増　　減</t>
  </si>
  <si>
    <t>県内の交通事故発生状況</t>
  </si>
  <si>
    <t>１ 交通事故発生状況</t>
  </si>
  <si>
    <t>発生状況</t>
  </si>
  <si>
    <t>増減率</t>
  </si>
  <si>
    <t>１日平均</t>
  </si>
  <si>
    <t>件</t>
  </si>
  <si>
    <t>％</t>
  </si>
  <si>
    <t>人</t>
  </si>
  <si>
    <t>％</t>
  </si>
  <si>
    <t>２ 全国ワースト順位</t>
  </si>
  <si>
    <t>増減数</t>
  </si>
  <si>
    <t>昨年順位</t>
  </si>
  <si>
    <t>３ 状態別死者の状況</t>
  </si>
  <si>
    <t>状態別</t>
  </si>
  <si>
    <t>構成率</t>
  </si>
  <si>
    <t>増減率</t>
  </si>
  <si>
    <t>自動車乗車中</t>
  </si>
  <si>
    <t>二輪車乗車中</t>
  </si>
  <si>
    <t>自転車乗車中</t>
  </si>
  <si>
    <t>歩行中</t>
  </si>
  <si>
    <t>その他</t>
  </si>
  <si>
    <t>計</t>
  </si>
  <si>
    <t>４ 年齢別死者の状況</t>
  </si>
  <si>
    <t>年齢別</t>
  </si>
  <si>
    <t>１５歳以下</t>
  </si>
  <si>
    <t>１６～２４歳</t>
  </si>
  <si>
    <t>２５～２９歳</t>
  </si>
  <si>
    <t>３０～３９歳</t>
  </si>
  <si>
    <t>４０～４９歳</t>
  </si>
  <si>
    <t>５０～５９歳</t>
  </si>
  <si>
    <t>６０～６４歳</t>
  </si>
  <si>
    <t>６５歳以上</t>
  </si>
  <si>
    <t>～</t>
  </si>
  <si>
    <t>(％)</t>
  </si>
  <si>
    <t>フロントガラス</t>
  </si>
  <si>
    <t>生　存　推　定　数</t>
  </si>
  <si>
    <t>非　着　用　率　（％）</t>
  </si>
  <si>
    <t>シートベルト非着用死者</t>
  </si>
  <si>
    <t>自動車乗車中の死者</t>
  </si>
  <si>
    <t>５ 各種事故発生状況（前年対比）</t>
  </si>
  <si>
    <t>全</t>
  </si>
  <si>
    <t>事</t>
  </si>
  <si>
    <t>故</t>
  </si>
  <si>
    <t>幼</t>
  </si>
  <si>
    <t>児</t>
  </si>
  <si>
    <t>園</t>
  </si>
  <si>
    <t>小</t>
  </si>
  <si>
    <t>学</t>
  </si>
  <si>
    <t>生</t>
  </si>
  <si>
    <t>中</t>
  </si>
  <si>
    <t>高</t>
  </si>
  <si>
    <t>校</t>
  </si>
  <si>
    <t>若</t>
  </si>
  <si>
    <t>者</t>
  </si>
  <si>
    <t>第</t>
  </si>
  <si>
    <t>当</t>
  </si>
  <si>
    <t>齢</t>
  </si>
  <si>
    <t>者</t>
  </si>
  <si>
    <t>女</t>
  </si>
  <si>
    <t>性</t>
  </si>
  <si>
    <t>発生件数</t>
  </si>
  <si>
    <t>負傷者数</t>
  </si>
  <si>
    <t>死 者 数</t>
  </si>
  <si>
    <t>６ 各種事故状態別死者数（前年対比）</t>
  </si>
  <si>
    <t>７ 年齢層別・状態別死者数（前年対比）</t>
  </si>
  <si>
    <t>ど</t>
  </si>
  <si>
    <t>・</t>
  </si>
  <si>
    <t>も</t>
  </si>
  <si>
    <t>構成率(%)</t>
  </si>
  <si>
    <t>構成率(%)</t>
  </si>
  <si>
    <t>今月末で</t>
  </si>
  <si>
    <t>日目</t>
  </si>
  <si>
    <t>子</t>
  </si>
  <si>
    <t>非着用死者数</t>
  </si>
  <si>
    <t>生存推定者数</t>
  </si>
  <si>
    <t>８ 自動車乗車中死者のシートベルト非着用の状況（前年対比）</t>
  </si>
  <si>
    <t>９ シートベルト非着用死者の生存推定（前年対比）</t>
  </si>
  <si>
    <t>10 生存推定内訳（前年対比）</t>
  </si>
  <si>
    <t>宮前区</t>
  </si>
  <si>
    <t>多摩区</t>
  </si>
  <si>
    <t xml:space="preserve"> 市区町村別交通事故発生状況</t>
  </si>
  <si>
    <t>％</t>
  </si>
  <si>
    <t>％</t>
  </si>
  <si>
    <t>％</t>
  </si>
  <si>
    <t>％</t>
  </si>
  <si>
    <t>注1　構成率は小数点以下第２位四捨五入のため総和が計欄と一致しない場合があります。</t>
  </si>
  <si>
    <t>注1　若者（１６～２４歳）</t>
  </si>
  <si>
    <t>％</t>
  </si>
  <si>
    <t>～</t>
  </si>
  <si>
    <t>－</t>
  </si>
  <si>
    <t>－</t>
  </si>
  <si>
    <t>注2　※は、前年数値「0」を示す。</t>
  </si>
  <si>
    <t>－</t>
  </si>
  <si>
    <t>注2　若者（１６～２４歳）と女性の事故は、それぞれ若者と女性が第１当事者(過失(違反)が最も大きい者）となった事故の件数です。</t>
  </si>
  <si>
    <t>－</t>
  </si>
  <si>
    <t>中央区</t>
  </si>
  <si>
    <t>全国</t>
  </si>
  <si>
    <t>相</t>
  </si>
  <si>
    <t>模</t>
  </si>
  <si>
    <t>原</t>
  </si>
  <si>
    <t>緑区</t>
  </si>
  <si>
    <t>①</t>
  </si>
  <si>
    <t>⑩</t>
  </si>
  <si>
    <t>③</t>
  </si>
  <si>
    <t>茨城</t>
  </si>
  <si>
    <t>千葉</t>
  </si>
  <si>
    <t>愛知</t>
  </si>
  <si>
    <t>埼玉</t>
  </si>
  <si>
    <t>東京</t>
  </si>
  <si>
    <t>福岡</t>
  </si>
  <si>
    <t>兵庫</t>
  </si>
  <si>
    <t>大阪</t>
  </si>
  <si>
    <t>神奈川</t>
  </si>
  <si>
    <t>⑦</t>
  </si>
  <si>
    <t>②</t>
  </si>
  <si>
    <t>⑧</t>
  </si>
  <si>
    <t>（平成30年２月末確定）</t>
  </si>
  <si>
    <t>数値は２月末までの累計値</t>
  </si>
  <si>
    <t>±0</t>
  </si>
  <si>
    <t>④</t>
  </si>
  <si>
    <t>北海道</t>
  </si>
  <si>
    <t>⑨</t>
  </si>
  <si>
    <t>⑪</t>
  </si>
  <si>
    <t>岐阜</t>
  </si>
  <si>
    <t>全国構成率
(平成30年１月末)</t>
  </si>
  <si>
    <t>県人口構成率
(H29.1.1)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</si>
</sst>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%"/>
    <numFmt numFmtId="180" formatCode="0.0;[Red]0.0"/>
    <numFmt numFmtId="181" formatCode="#,##0.0;[Red]#,##0.0"/>
    <numFmt numFmtId="182" formatCode="0_ "/>
    <numFmt numFmtId="183" formatCode="#,##0_);[Red]\(#,##0\)"/>
    <numFmt numFmtId="184" formatCode="0.0_ "/>
    <numFmt numFmtId="185" formatCode="0.00_ "/>
    <numFmt numFmtId="186" formatCode="0_);[Red]\(0\)"/>
    <numFmt numFmtId="187" formatCode="0_ ;[Red]\-0\ "/>
    <numFmt numFmtId="188" formatCode="#,##0_ ;[Red]\-#,##0\ "/>
    <numFmt numFmtId="189" formatCode="#,##0.00_ ;[Red]\-#,##0.00\ "/>
    <numFmt numFmtId="190" formatCode="#,##0.0_ ;[Red]\-#,##0.0\ "/>
    <numFmt numFmtId="191" formatCode="\+#,##0\ ;[Red]\-#,##0\ ;&quot;±&quot;#,##0\ \ "/>
    <numFmt numFmtId="192" formatCode="\+#,##0.0\ ;[Red]\-#,##0.0\ ;&quot;±&quot;#,##0.0\ \ "/>
    <numFmt numFmtId="193" formatCode="\+#,##0\ ;[Red]\-#,##0\ ;&quot;±&quot;#,##0\ "/>
    <numFmt numFmtId="194" formatCode="\+#,##0.0\ ;[Red]\-#,##0.0\ ;&quot;±&quot;#,##0.0"/>
  </numFmts>
  <fonts count="54">
    <font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2"/>
      <color indexed="10"/>
      <name val="ＭＳ ゴシック"/>
      <family val="3"/>
    </font>
    <font>
      <sz val="6"/>
      <name val="ＭＳ ゴシック"/>
      <family val="3"/>
    </font>
    <font>
      <sz val="12"/>
      <color indexed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dotted"/>
      <right style="thin"/>
      <top>
        <color indexed="63"/>
      </top>
      <bottom style="thin"/>
    </border>
    <border>
      <left style="dotted"/>
      <right style="thin"/>
      <top style="double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medium"/>
      <right style="dotted"/>
      <top style="double"/>
      <bottom style="medium"/>
    </border>
    <border>
      <left style="thin"/>
      <right style="dotted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188" fontId="4" fillId="0" borderId="10" xfId="0" applyNumberFormat="1" applyFont="1" applyBorder="1" applyAlignment="1">
      <alignment horizontal="left" vertical="center"/>
    </xf>
    <xf numFmtId="188" fontId="3" fillId="0" borderId="10" xfId="0" applyNumberFormat="1" applyFont="1" applyBorder="1" applyAlignment="1">
      <alignment horizontal="left" vertical="center"/>
    </xf>
    <xf numFmtId="188" fontId="10" fillId="0" borderId="0" xfId="0" applyNumberFormat="1" applyFont="1" applyAlignment="1">
      <alignment/>
    </xf>
    <xf numFmtId="188" fontId="3" fillId="0" borderId="0" xfId="0" applyNumberFormat="1" applyFont="1" applyAlignment="1">
      <alignment horizontal="distributed" vertical="center"/>
    </xf>
    <xf numFmtId="188" fontId="4" fillId="0" borderId="0" xfId="0" applyNumberFormat="1" applyFont="1" applyAlignment="1">
      <alignment horizontal="distributed" vertical="center"/>
    </xf>
    <xf numFmtId="188" fontId="12" fillId="0" borderId="11" xfId="0" applyNumberFormat="1" applyFont="1" applyBorder="1" applyAlignment="1">
      <alignment/>
    </xf>
    <xf numFmtId="188" fontId="13" fillId="0" borderId="0" xfId="0" applyNumberFormat="1" applyFont="1" applyAlignment="1">
      <alignment horizontal="distributed" vertical="center"/>
    </xf>
    <xf numFmtId="188" fontId="10" fillId="0" borderId="12" xfId="0" applyNumberFormat="1" applyFont="1" applyBorder="1" applyAlignment="1">
      <alignment vertical="center"/>
    </xf>
    <xf numFmtId="188" fontId="10" fillId="0" borderId="13" xfId="0" applyNumberFormat="1" applyFont="1" applyBorder="1" applyAlignment="1">
      <alignment vertical="center"/>
    </xf>
    <xf numFmtId="188" fontId="10" fillId="0" borderId="14" xfId="0" applyNumberFormat="1" applyFont="1" applyBorder="1" applyAlignment="1">
      <alignment vertical="center"/>
    </xf>
    <xf numFmtId="188" fontId="10" fillId="0" borderId="15" xfId="0" applyNumberFormat="1" applyFont="1" applyBorder="1" applyAlignment="1">
      <alignment vertical="center"/>
    </xf>
    <xf numFmtId="188" fontId="10" fillId="33" borderId="16" xfId="0" applyNumberFormat="1" applyFont="1" applyFill="1" applyBorder="1" applyAlignment="1">
      <alignment vertical="center"/>
    </xf>
    <xf numFmtId="188" fontId="10" fillId="33" borderId="0" xfId="0" applyNumberFormat="1" applyFont="1" applyFill="1" applyBorder="1" applyAlignment="1">
      <alignment vertical="center"/>
    </xf>
    <xf numFmtId="188" fontId="10" fillId="0" borderId="16" xfId="0" applyNumberFormat="1" applyFont="1" applyBorder="1" applyAlignment="1">
      <alignment vertical="center"/>
    </xf>
    <xf numFmtId="188" fontId="10" fillId="0" borderId="17" xfId="0" applyNumberFormat="1" applyFont="1" applyBorder="1" applyAlignment="1">
      <alignment vertical="center"/>
    </xf>
    <xf numFmtId="188" fontId="10" fillId="0" borderId="18" xfId="0" applyNumberFormat="1" applyFont="1" applyBorder="1" applyAlignment="1">
      <alignment vertical="center"/>
    </xf>
    <xf numFmtId="188" fontId="10" fillId="0" borderId="19" xfId="0" applyNumberFormat="1" applyFont="1" applyBorder="1" applyAlignment="1">
      <alignment vertical="center"/>
    </xf>
    <xf numFmtId="188" fontId="10" fillId="0" borderId="20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88" fontId="10" fillId="0" borderId="21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/>
    </xf>
    <xf numFmtId="188" fontId="10" fillId="0" borderId="22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8" fontId="10" fillId="33" borderId="23" xfId="0" applyNumberFormat="1" applyFont="1" applyFill="1" applyBorder="1" applyAlignment="1">
      <alignment vertical="center"/>
    </xf>
    <xf numFmtId="188" fontId="10" fillId="33" borderId="24" xfId="0" applyNumberFormat="1" applyFont="1" applyFill="1" applyBorder="1" applyAlignment="1">
      <alignment vertical="center"/>
    </xf>
    <xf numFmtId="190" fontId="10" fillId="0" borderId="0" xfId="0" applyNumberFormat="1" applyFont="1" applyAlignment="1">
      <alignment/>
    </xf>
    <xf numFmtId="188" fontId="10" fillId="0" borderId="25" xfId="0" applyNumberFormat="1" applyFont="1" applyBorder="1" applyAlignment="1">
      <alignment vertical="center"/>
    </xf>
    <xf numFmtId="188" fontId="10" fillId="0" borderId="26" xfId="0" applyNumberFormat="1" applyFont="1" applyBorder="1" applyAlignment="1">
      <alignment vertical="center"/>
    </xf>
    <xf numFmtId="190" fontId="15" fillId="0" borderId="0" xfId="0" applyNumberFormat="1" applyFont="1" applyAlignment="1">
      <alignment/>
    </xf>
    <xf numFmtId="188" fontId="10" fillId="0" borderId="10" xfId="0" applyNumberFormat="1" applyFont="1" applyBorder="1" applyAlignment="1">
      <alignment vertical="center"/>
    </xf>
    <xf numFmtId="188" fontId="10" fillId="0" borderId="27" xfId="0" applyNumberFormat="1" applyFont="1" applyBorder="1" applyAlignment="1">
      <alignment vertical="center"/>
    </xf>
    <xf numFmtId="188" fontId="10" fillId="0" borderId="28" xfId="0" applyNumberFormat="1" applyFont="1" applyBorder="1" applyAlignment="1">
      <alignment vertical="center"/>
    </xf>
    <xf numFmtId="188" fontId="10" fillId="0" borderId="24" xfId="0" applyNumberFormat="1" applyFont="1" applyBorder="1" applyAlignment="1">
      <alignment vertical="center"/>
    </xf>
    <xf numFmtId="189" fontId="15" fillId="0" borderId="0" xfId="0" applyNumberFormat="1" applyFont="1" applyAlignment="1">
      <alignment/>
    </xf>
    <xf numFmtId="188" fontId="10" fillId="0" borderId="29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82" fontId="10" fillId="0" borderId="0" xfId="0" applyNumberFormat="1" applyFont="1" applyAlignment="1">
      <alignment/>
    </xf>
    <xf numFmtId="182" fontId="10" fillId="0" borderId="0" xfId="0" applyNumberFormat="1" applyFont="1" applyAlignment="1">
      <alignment horizontal="center" vertical="center"/>
    </xf>
    <xf numFmtId="182" fontId="10" fillId="0" borderId="30" xfId="0" applyNumberFormat="1" applyFont="1" applyBorder="1" applyAlignment="1">
      <alignment horizontal="center" vertical="center"/>
    </xf>
    <xf numFmtId="182" fontId="10" fillId="0" borderId="31" xfId="0" applyNumberFormat="1" applyFont="1" applyBorder="1" applyAlignment="1">
      <alignment horizontal="center" vertical="center"/>
    </xf>
    <xf numFmtId="182" fontId="10" fillId="0" borderId="32" xfId="0" applyNumberFormat="1" applyFont="1" applyBorder="1" applyAlignment="1">
      <alignment horizontal="center" vertical="center"/>
    </xf>
    <xf numFmtId="182" fontId="10" fillId="0" borderId="33" xfId="0" applyNumberFormat="1" applyFont="1" applyBorder="1" applyAlignment="1">
      <alignment horizontal="center" vertical="center"/>
    </xf>
    <xf numFmtId="182" fontId="12" fillId="0" borderId="17" xfId="0" applyNumberFormat="1" applyFont="1" applyBorder="1" applyAlignment="1">
      <alignment horizontal="center" vertical="center"/>
    </xf>
    <xf numFmtId="182" fontId="10" fillId="0" borderId="17" xfId="0" applyNumberFormat="1" applyFont="1" applyBorder="1" applyAlignment="1">
      <alignment horizontal="center" vertical="center"/>
    </xf>
    <xf numFmtId="182" fontId="10" fillId="0" borderId="16" xfId="0" applyNumberFormat="1" applyFont="1" applyBorder="1" applyAlignment="1">
      <alignment horizontal="center" vertical="center"/>
    </xf>
    <xf numFmtId="182" fontId="10" fillId="0" borderId="22" xfId="0" applyNumberFormat="1" applyFont="1" applyBorder="1" applyAlignment="1">
      <alignment horizontal="center" vertical="center"/>
    </xf>
    <xf numFmtId="182" fontId="10" fillId="0" borderId="34" xfId="0" applyNumberFormat="1" applyFont="1" applyBorder="1" applyAlignment="1">
      <alignment horizontal="center" vertical="center"/>
    </xf>
    <xf numFmtId="182" fontId="12" fillId="0" borderId="27" xfId="0" applyNumberFormat="1" applyFont="1" applyBorder="1" applyAlignment="1">
      <alignment horizontal="center" vertical="center"/>
    </xf>
    <xf numFmtId="182" fontId="10" fillId="0" borderId="27" xfId="0" applyNumberFormat="1" applyFont="1" applyBorder="1" applyAlignment="1">
      <alignment horizontal="center" vertical="center"/>
    </xf>
    <xf numFmtId="182" fontId="10" fillId="0" borderId="35" xfId="0" applyNumberFormat="1" applyFont="1" applyBorder="1" applyAlignment="1">
      <alignment horizontal="center" vertical="center"/>
    </xf>
    <xf numFmtId="182" fontId="10" fillId="0" borderId="36" xfId="0" applyNumberFormat="1" applyFont="1" applyBorder="1" applyAlignment="1">
      <alignment horizontal="center" vertical="center"/>
    </xf>
    <xf numFmtId="182" fontId="10" fillId="0" borderId="37" xfId="0" applyNumberFormat="1" applyFont="1" applyBorder="1" applyAlignment="1">
      <alignment horizontal="center" vertical="center"/>
    </xf>
    <xf numFmtId="182" fontId="12" fillId="0" borderId="38" xfId="0" applyNumberFormat="1" applyFont="1" applyBorder="1" applyAlignment="1">
      <alignment horizontal="center" vertical="center"/>
    </xf>
    <xf numFmtId="188" fontId="12" fillId="0" borderId="15" xfId="0" applyNumberFormat="1" applyFont="1" applyBorder="1" applyAlignment="1">
      <alignment vertical="center"/>
    </xf>
    <xf numFmtId="188" fontId="12" fillId="0" borderId="12" xfId="0" applyNumberFormat="1" applyFont="1" applyBorder="1" applyAlignment="1">
      <alignment vertical="center"/>
    </xf>
    <xf numFmtId="188" fontId="12" fillId="0" borderId="21" xfId="0" applyNumberFormat="1" applyFont="1" applyBorder="1" applyAlignment="1">
      <alignment vertical="center"/>
    </xf>
    <xf numFmtId="188" fontId="12" fillId="0" borderId="38" xfId="0" applyNumberFormat="1" applyFont="1" applyBorder="1" applyAlignment="1">
      <alignment vertical="center"/>
    </xf>
    <xf numFmtId="182" fontId="12" fillId="0" borderId="39" xfId="0" applyNumberFormat="1" applyFont="1" applyBorder="1" applyAlignment="1">
      <alignment horizontal="center" vertical="center"/>
    </xf>
    <xf numFmtId="188" fontId="12" fillId="0" borderId="20" xfId="0" applyNumberFormat="1" applyFont="1" applyBorder="1" applyAlignment="1">
      <alignment vertical="center"/>
    </xf>
    <xf numFmtId="190" fontId="12" fillId="0" borderId="18" xfId="0" applyNumberFormat="1" applyFont="1" applyBorder="1" applyAlignment="1">
      <alignment vertical="center"/>
    </xf>
    <xf numFmtId="190" fontId="12" fillId="0" borderId="40" xfId="0" applyNumberFormat="1" applyFont="1" applyBorder="1" applyAlignment="1">
      <alignment vertical="center"/>
    </xf>
    <xf numFmtId="190" fontId="12" fillId="0" borderId="41" xfId="0" applyNumberFormat="1" applyFont="1" applyBorder="1" applyAlignment="1">
      <alignment vertical="center"/>
    </xf>
    <xf numFmtId="182" fontId="12" fillId="0" borderId="42" xfId="0" applyNumberFormat="1" applyFont="1" applyBorder="1" applyAlignment="1">
      <alignment horizontal="center" vertical="center"/>
    </xf>
    <xf numFmtId="188" fontId="12" fillId="0" borderId="43" xfId="0" applyNumberFormat="1" applyFont="1" applyBorder="1" applyAlignment="1">
      <alignment vertical="center"/>
    </xf>
    <xf numFmtId="188" fontId="12" fillId="0" borderId="14" xfId="0" applyNumberFormat="1" applyFont="1" applyBorder="1" applyAlignment="1">
      <alignment vertical="center"/>
    </xf>
    <xf numFmtId="188" fontId="12" fillId="0" borderId="44" xfId="0" applyNumberFormat="1" applyFont="1" applyBorder="1" applyAlignment="1">
      <alignment vertical="center"/>
    </xf>
    <xf numFmtId="188" fontId="12" fillId="0" borderId="42" xfId="0" applyNumberFormat="1" applyFont="1" applyBorder="1" applyAlignment="1">
      <alignment vertical="center"/>
    </xf>
    <xf numFmtId="188" fontId="12" fillId="0" borderId="45" xfId="0" applyNumberFormat="1" applyFont="1" applyBorder="1" applyAlignment="1">
      <alignment vertical="center"/>
    </xf>
    <xf numFmtId="190" fontId="12" fillId="0" borderId="46" xfId="0" applyNumberFormat="1" applyFont="1" applyBorder="1" applyAlignment="1">
      <alignment vertical="center"/>
    </xf>
    <xf numFmtId="190" fontId="12" fillId="0" borderId="47" xfId="0" applyNumberFormat="1" applyFont="1" applyBorder="1" applyAlignment="1">
      <alignment vertical="center"/>
    </xf>
    <xf numFmtId="190" fontId="12" fillId="0" borderId="48" xfId="0" applyNumberFormat="1" applyFont="1" applyBorder="1" applyAlignment="1">
      <alignment vertical="center"/>
    </xf>
    <xf numFmtId="182" fontId="12" fillId="0" borderId="41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top"/>
    </xf>
    <xf numFmtId="182" fontId="10" fillId="0" borderId="49" xfId="0" applyNumberFormat="1" applyFont="1" applyBorder="1" applyAlignment="1">
      <alignment horizontal="center" vertical="center"/>
    </xf>
    <xf numFmtId="182" fontId="10" fillId="0" borderId="50" xfId="0" applyNumberFormat="1" applyFont="1" applyBorder="1" applyAlignment="1">
      <alignment horizontal="center" vertical="center"/>
    </xf>
    <xf numFmtId="182" fontId="10" fillId="0" borderId="51" xfId="0" applyNumberFormat="1" applyFont="1" applyBorder="1" applyAlignment="1">
      <alignment horizontal="center" vertical="center"/>
    </xf>
    <xf numFmtId="182" fontId="10" fillId="0" borderId="14" xfId="0" applyNumberFormat="1" applyFont="1" applyBorder="1" applyAlignment="1">
      <alignment horizontal="center" vertical="center"/>
    </xf>
    <xf numFmtId="182" fontId="10" fillId="0" borderId="44" xfId="0" applyNumberFormat="1" applyFont="1" applyBorder="1" applyAlignment="1">
      <alignment horizontal="center" vertical="center"/>
    </xf>
    <xf numFmtId="182" fontId="12" fillId="0" borderId="52" xfId="0" applyNumberFormat="1" applyFont="1" applyBorder="1" applyAlignment="1">
      <alignment horizontal="center" vertical="center"/>
    </xf>
    <xf numFmtId="187" fontId="10" fillId="0" borderId="53" xfId="0" applyNumberFormat="1" applyFont="1" applyBorder="1" applyAlignment="1">
      <alignment vertical="center"/>
    </xf>
    <xf numFmtId="187" fontId="10" fillId="0" borderId="28" xfId="0" applyNumberFormat="1" applyFont="1" applyBorder="1" applyAlignment="1">
      <alignment vertical="center"/>
    </xf>
    <xf numFmtId="187" fontId="10" fillId="0" borderId="54" xfId="0" applyNumberFormat="1" applyFont="1" applyBorder="1" applyAlignment="1">
      <alignment vertical="center"/>
    </xf>
    <xf numFmtId="187" fontId="10" fillId="0" borderId="39" xfId="0" applyNumberFormat="1" applyFont="1" applyBorder="1" applyAlignment="1">
      <alignment vertical="center"/>
    </xf>
    <xf numFmtId="182" fontId="12" fillId="0" borderId="55" xfId="0" applyNumberFormat="1" applyFont="1" applyBorder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188" fontId="10" fillId="0" borderId="0" xfId="0" applyNumberFormat="1" applyFont="1" applyAlignment="1">
      <alignment vertical="center"/>
    </xf>
    <xf numFmtId="188" fontId="10" fillId="0" borderId="32" xfId="0" applyNumberFormat="1" applyFont="1" applyBorder="1" applyAlignment="1">
      <alignment horizontal="center" vertical="center"/>
    </xf>
    <xf numFmtId="188" fontId="10" fillId="0" borderId="33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188" fontId="10" fillId="0" borderId="22" xfId="0" applyNumberFormat="1" applyFont="1" applyBorder="1" applyAlignment="1">
      <alignment vertical="center"/>
    </xf>
    <xf numFmtId="188" fontId="10" fillId="0" borderId="34" xfId="0" applyNumberFormat="1" applyFont="1" applyBorder="1" applyAlignment="1">
      <alignment horizontal="center" vertical="center"/>
    </xf>
    <xf numFmtId="188" fontId="10" fillId="0" borderId="44" xfId="0" applyNumberFormat="1" applyFont="1" applyBorder="1" applyAlignment="1">
      <alignment horizontal="center" vertical="center"/>
    </xf>
    <xf numFmtId="188" fontId="10" fillId="0" borderId="42" xfId="0" applyNumberFormat="1" applyFont="1" applyBorder="1" applyAlignment="1">
      <alignment horizontal="center" vertical="center"/>
    </xf>
    <xf numFmtId="188" fontId="10" fillId="0" borderId="54" xfId="0" applyNumberFormat="1" applyFont="1" applyBorder="1" applyAlignment="1">
      <alignment horizontal="center" vertical="center"/>
    </xf>
    <xf numFmtId="188" fontId="10" fillId="0" borderId="54" xfId="0" applyNumberFormat="1" applyFont="1" applyBorder="1" applyAlignment="1">
      <alignment vertical="center" shrinkToFit="1"/>
    </xf>
    <xf numFmtId="188" fontId="10" fillId="0" borderId="39" xfId="0" applyNumberFormat="1" applyFont="1" applyBorder="1" applyAlignment="1">
      <alignment horizontal="center" vertical="center" shrinkToFit="1"/>
    </xf>
    <xf numFmtId="188" fontId="10" fillId="0" borderId="40" xfId="0" applyNumberFormat="1" applyFont="1" applyBorder="1" applyAlignment="1">
      <alignment horizontal="center" vertical="center"/>
    </xf>
    <xf numFmtId="188" fontId="10" fillId="0" borderId="41" xfId="0" applyNumberFormat="1" applyFont="1" applyBorder="1" applyAlignment="1">
      <alignment horizontal="center" vertical="center" shrinkToFit="1"/>
    </xf>
    <xf numFmtId="188" fontId="12" fillId="0" borderId="21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vertical="center"/>
    </xf>
    <xf numFmtId="188" fontId="17" fillId="0" borderId="0" xfId="0" applyNumberFormat="1" applyFont="1" applyAlignment="1">
      <alignment horizontal="left" vertical="center"/>
    </xf>
    <xf numFmtId="188" fontId="10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/>
    </xf>
    <xf numFmtId="188" fontId="18" fillId="0" borderId="10" xfId="0" applyNumberFormat="1" applyFont="1" applyBorder="1" applyAlignment="1">
      <alignment horizontal="left" vertical="center"/>
    </xf>
    <xf numFmtId="188" fontId="17" fillId="0" borderId="10" xfId="0" applyNumberFormat="1" applyFont="1" applyBorder="1" applyAlignment="1">
      <alignment horizontal="left" vertical="center"/>
    </xf>
    <xf numFmtId="188" fontId="17" fillId="0" borderId="56" xfId="0" applyNumberFormat="1" applyFont="1" applyBorder="1" applyAlignment="1">
      <alignment horizontal="center" vertical="center"/>
    </xf>
    <xf numFmtId="188" fontId="17" fillId="0" borderId="30" xfId="0" applyNumberFormat="1" applyFont="1" applyBorder="1" applyAlignment="1">
      <alignment horizontal="center" vertical="center"/>
    </xf>
    <xf numFmtId="188" fontId="17" fillId="0" borderId="57" xfId="0" applyNumberFormat="1" applyFont="1" applyBorder="1" applyAlignment="1">
      <alignment horizontal="center" vertical="center"/>
    </xf>
    <xf numFmtId="188" fontId="17" fillId="0" borderId="17" xfId="0" applyNumberFormat="1" applyFont="1" applyBorder="1" applyAlignment="1">
      <alignment horizontal="center" vertical="center"/>
    </xf>
    <xf numFmtId="188" fontId="17" fillId="0" borderId="58" xfId="0" applyNumberFormat="1" applyFont="1" applyBorder="1" applyAlignment="1">
      <alignment horizontal="center" vertical="center"/>
    </xf>
    <xf numFmtId="188" fontId="17" fillId="0" borderId="59" xfId="0" applyNumberFormat="1" applyFont="1" applyBorder="1" applyAlignment="1">
      <alignment horizontal="center" vertical="center"/>
    </xf>
    <xf numFmtId="188" fontId="17" fillId="0" borderId="60" xfId="0" applyNumberFormat="1" applyFont="1" applyBorder="1" applyAlignment="1">
      <alignment horizontal="center" vertical="center"/>
    </xf>
    <xf numFmtId="188" fontId="17" fillId="0" borderId="61" xfId="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188" fontId="17" fillId="0" borderId="62" xfId="0" applyNumberFormat="1" applyFont="1" applyBorder="1" applyAlignment="1">
      <alignment horizontal="center" vertical="center"/>
    </xf>
    <xf numFmtId="188" fontId="17" fillId="0" borderId="63" xfId="0" applyNumberFormat="1" applyFont="1" applyBorder="1" applyAlignment="1">
      <alignment horizontal="center" vertical="center"/>
    </xf>
    <xf numFmtId="188" fontId="17" fillId="0" borderId="64" xfId="0" applyNumberFormat="1" applyFont="1" applyBorder="1" applyAlignment="1">
      <alignment horizontal="center" vertical="center"/>
    </xf>
    <xf numFmtId="188" fontId="17" fillId="0" borderId="10" xfId="0" applyNumberFormat="1" applyFont="1" applyBorder="1" applyAlignment="1">
      <alignment horizontal="center" vertical="center"/>
    </xf>
    <xf numFmtId="188" fontId="17" fillId="0" borderId="65" xfId="0" applyNumberFormat="1" applyFont="1" applyBorder="1" applyAlignment="1">
      <alignment horizontal="center" vertical="center"/>
    </xf>
    <xf numFmtId="188" fontId="17" fillId="0" borderId="66" xfId="0" applyNumberFormat="1" applyFont="1" applyBorder="1" applyAlignment="1">
      <alignment horizontal="center" vertical="center"/>
    </xf>
    <xf numFmtId="188" fontId="17" fillId="0" borderId="67" xfId="0" applyNumberFormat="1" applyFont="1" applyBorder="1" applyAlignment="1">
      <alignment horizontal="center" vertical="center"/>
    </xf>
    <xf numFmtId="188" fontId="17" fillId="0" borderId="68" xfId="0" applyNumberFormat="1" applyFont="1" applyBorder="1" applyAlignment="1">
      <alignment horizontal="center" vertical="center"/>
    </xf>
    <xf numFmtId="188" fontId="17" fillId="0" borderId="42" xfId="0" applyNumberFormat="1" applyFont="1" applyBorder="1" applyAlignment="1">
      <alignment horizontal="distributed" vertical="center"/>
    </xf>
    <xf numFmtId="188" fontId="17" fillId="0" borderId="69" xfId="0" applyNumberFormat="1" applyFont="1" applyBorder="1" applyAlignment="1">
      <alignment vertical="center"/>
    </xf>
    <xf numFmtId="188" fontId="17" fillId="0" borderId="70" xfId="0" applyNumberFormat="1" applyFont="1" applyBorder="1" applyAlignment="1">
      <alignment vertical="center"/>
    </xf>
    <xf numFmtId="188" fontId="17" fillId="0" borderId="39" xfId="0" applyNumberFormat="1" applyFont="1" applyBorder="1" applyAlignment="1">
      <alignment horizontal="distributed" vertical="center"/>
    </xf>
    <xf numFmtId="188" fontId="17" fillId="0" borderId="48" xfId="0" applyNumberFormat="1" applyFont="1" applyBorder="1" applyAlignment="1">
      <alignment horizontal="distributed" vertical="center"/>
    </xf>
    <xf numFmtId="188" fontId="17" fillId="0" borderId="71" xfId="0" applyNumberFormat="1" applyFont="1" applyBorder="1" applyAlignment="1">
      <alignment vertical="center"/>
    </xf>
    <xf numFmtId="188" fontId="17" fillId="0" borderId="72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horizontal="center" vertical="center"/>
    </xf>
    <xf numFmtId="188" fontId="17" fillId="0" borderId="74" xfId="0" applyNumberFormat="1" applyFont="1" applyBorder="1" applyAlignment="1">
      <alignment vertical="center"/>
    </xf>
    <xf numFmtId="188" fontId="17" fillId="0" borderId="66" xfId="0" applyNumberFormat="1" applyFont="1" applyBorder="1" applyAlignment="1">
      <alignment vertical="center"/>
    </xf>
    <xf numFmtId="188" fontId="17" fillId="0" borderId="10" xfId="0" applyNumberFormat="1" applyFont="1" applyBorder="1" applyAlignment="1">
      <alignment vertical="center"/>
    </xf>
    <xf numFmtId="188" fontId="10" fillId="0" borderId="10" xfId="0" applyNumberFormat="1" applyFont="1" applyBorder="1" applyAlignment="1">
      <alignment/>
    </xf>
    <xf numFmtId="187" fontId="17" fillId="0" borderId="75" xfId="0" applyNumberFormat="1" applyFont="1" applyBorder="1" applyAlignment="1">
      <alignment horizontal="left" vertical="center"/>
    </xf>
    <xf numFmtId="188" fontId="11" fillId="0" borderId="0" xfId="0" applyNumberFormat="1" applyFont="1" applyAlignment="1">
      <alignment vertical="center"/>
    </xf>
    <xf numFmtId="188" fontId="10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 horizontal="center"/>
    </xf>
    <xf numFmtId="190" fontId="10" fillId="0" borderId="39" xfId="0" applyNumberFormat="1" applyFont="1" applyBorder="1" applyAlignment="1">
      <alignment horizontal="center" vertical="center" shrinkToFit="1"/>
    </xf>
    <xf numFmtId="188" fontId="10" fillId="0" borderId="0" xfId="0" applyNumberFormat="1" applyFont="1" applyBorder="1" applyAlignment="1">
      <alignment horizontal="center"/>
    </xf>
    <xf numFmtId="190" fontId="10" fillId="0" borderId="39" xfId="0" applyNumberFormat="1" applyFont="1" applyBorder="1" applyAlignment="1">
      <alignment horizontal="right" vertical="center" shrinkToFit="1"/>
    </xf>
    <xf numFmtId="188" fontId="10" fillId="0" borderId="39" xfId="0" applyNumberFormat="1" applyFont="1" applyBorder="1" applyAlignment="1">
      <alignment horizontal="right" vertical="center" shrinkToFit="1"/>
    </xf>
    <xf numFmtId="188" fontId="10" fillId="0" borderId="32" xfId="0" applyNumberFormat="1" applyFont="1" applyBorder="1" applyAlignment="1">
      <alignment horizontal="distributed" vertical="center"/>
    </xf>
    <xf numFmtId="182" fontId="10" fillId="0" borderId="22" xfId="0" applyNumberFormat="1" applyFont="1" applyBorder="1" applyAlignment="1">
      <alignment horizontal="distributed" vertical="center"/>
    </xf>
    <xf numFmtId="182" fontId="10" fillId="0" borderId="34" xfId="0" applyNumberFormat="1" applyFont="1" applyBorder="1" applyAlignment="1">
      <alignment horizontal="distributed" vertical="center"/>
    </xf>
    <xf numFmtId="182" fontId="10" fillId="0" borderId="33" xfId="0" applyNumberFormat="1" applyFont="1" applyBorder="1" applyAlignment="1">
      <alignment horizontal="distributed" vertical="center"/>
    </xf>
    <xf numFmtId="188" fontId="10" fillId="0" borderId="22" xfId="0" applyNumberFormat="1" applyFont="1" applyBorder="1" applyAlignment="1">
      <alignment horizontal="distributed" vertical="center" textRotation="180"/>
    </xf>
    <xf numFmtId="188" fontId="10" fillId="0" borderId="22" xfId="0" applyNumberFormat="1" applyFont="1" applyBorder="1" applyAlignment="1">
      <alignment horizontal="distributed" vertical="center"/>
    </xf>
    <xf numFmtId="188" fontId="10" fillId="0" borderId="40" xfId="0" applyNumberFormat="1" applyFont="1" applyBorder="1" applyAlignment="1">
      <alignment horizontal="distributed" vertical="center" shrinkToFit="1"/>
    </xf>
    <xf numFmtId="190" fontId="10" fillId="0" borderId="40" xfId="0" applyNumberFormat="1" applyFont="1" applyBorder="1" applyAlignment="1">
      <alignment horizontal="distributed" vertical="center" shrinkToFit="1"/>
    </xf>
    <xf numFmtId="193" fontId="12" fillId="0" borderId="24" xfId="0" applyNumberFormat="1" applyFont="1" applyBorder="1" applyAlignment="1">
      <alignment vertical="center"/>
    </xf>
    <xf numFmtId="193" fontId="12" fillId="0" borderId="28" xfId="0" applyNumberFormat="1" applyFont="1" applyBorder="1" applyAlignment="1">
      <alignment vertical="center"/>
    </xf>
    <xf numFmtId="193" fontId="12" fillId="0" borderId="54" xfId="0" applyNumberFormat="1" applyFont="1" applyBorder="1" applyAlignment="1">
      <alignment vertical="center"/>
    </xf>
    <xf numFmtId="193" fontId="12" fillId="0" borderId="39" xfId="0" applyNumberFormat="1" applyFont="1" applyBorder="1" applyAlignment="1">
      <alignment vertical="center"/>
    </xf>
    <xf numFmtId="193" fontId="12" fillId="0" borderId="45" xfId="0" applyNumberFormat="1" applyFont="1" applyBorder="1" applyAlignment="1">
      <alignment vertical="center"/>
    </xf>
    <xf numFmtId="193" fontId="12" fillId="0" borderId="46" xfId="0" applyNumberFormat="1" applyFont="1" applyBorder="1" applyAlignment="1">
      <alignment vertical="center"/>
    </xf>
    <xf numFmtId="193" fontId="12" fillId="0" borderId="47" xfId="0" applyNumberFormat="1" applyFont="1" applyBorder="1" applyAlignment="1">
      <alignment vertical="center"/>
    </xf>
    <xf numFmtId="193" fontId="12" fillId="0" borderId="48" xfId="0" applyNumberFormat="1" applyFont="1" applyBorder="1" applyAlignment="1">
      <alignment vertical="center"/>
    </xf>
    <xf numFmtId="193" fontId="10" fillId="0" borderId="53" xfId="0" applyNumberFormat="1" applyFont="1" applyBorder="1" applyAlignment="1">
      <alignment vertical="center"/>
    </xf>
    <xf numFmtId="193" fontId="10" fillId="0" borderId="28" xfId="0" applyNumberFormat="1" applyFont="1" applyBorder="1" applyAlignment="1">
      <alignment vertical="center"/>
    </xf>
    <xf numFmtId="193" fontId="10" fillId="0" borderId="54" xfId="0" applyNumberFormat="1" applyFont="1" applyBorder="1" applyAlignment="1">
      <alignment vertical="center"/>
    </xf>
    <xf numFmtId="193" fontId="10" fillId="0" borderId="39" xfId="0" applyNumberFormat="1" applyFont="1" applyBorder="1" applyAlignment="1">
      <alignment vertical="center"/>
    </xf>
    <xf numFmtId="193" fontId="10" fillId="0" borderId="76" xfId="0" applyNumberFormat="1" applyFont="1" applyBorder="1" applyAlignment="1">
      <alignment vertical="center"/>
    </xf>
    <xf numFmtId="193" fontId="10" fillId="0" borderId="18" xfId="0" applyNumberFormat="1" applyFont="1" applyBorder="1" applyAlignment="1">
      <alignment vertical="center"/>
    </xf>
    <xf numFmtId="193" fontId="10" fillId="0" borderId="40" xfId="0" applyNumberFormat="1" applyFont="1" applyBorder="1" applyAlignment="1">
      <alignment vertical="center"/>
    </xf>
    <xf numFmtId="193" fontId="10" fillId="0" borderId="41" xfId="0" applyNumberFormat="1" applyFont="1" applyBorder="1" applyAlignment="1">
      <alignment vertical="center"/>
    </xf>
    <xf numFmtId="193" fontId="10" fillId="0" borderId="54" xfId="0" applyNumberFormat="1" applyFont="1" applyBorder="1" applyAlignment="1">
      <alignment vertical="center" shrinkToFit="1"/>
    </xf>
    <xf numFmtId="193" fontId="10" fillId="0" borderId="40" xfId="0" applyNumberFormat="1" applyFont="1" applyBorder="1" applyAlignment="1">
      <alignment vertical="center" shrinkToFit="1"/>
    </xf>
    <xf numFmtId="193" fontId="17" fillId="0" borderId="77" xfId="0" applyNumberFormat="1" applyFont="1" applyBorder="1" applyAlignment="1">
      <alignment vertical="center"/>
    </xf>
    <xf numFmtId="193" fontId="17" fillId="0" borderId="78" xfId="0" applyNumberFormat="1" applyFont="1" applyBorder="1" applyAlignment="1">
      <alignment vertical="center"/>
    </xf>
    <xf numFmtId="193" fontId="17" fillId="0" borderId="65" xfId="0" applyNumberFormat="1" applyFont="1" applyBorder="1" applyAlignment="1">
      <alignment vertical="center" shrinkToFit="1"/>
    </xf>
    <xf numFmtId="193" fontId="17" fillId="0" borderId="65" xfId="0" applyNumberFormat="1" applyFont="1" applyBorder="1" applyAlignment="1">
      <alignment vertical="center"/>
    </xf>
    <xf numFmtId="193" fontId="17" fillId="0" borderId="79" xfId="0" applyNumberFormat="1" applyFont="1" applyBorder="1" applyAlignment="1">
      <alignment vertical="center"/>
    </xf>
    <xf numFmtId="193" fontId="17" fillId="0" borderId="80" xfId="0" applyNumberFormat="1" applyFont="1" applyBorder="1" applyAlignment="1">
      <alignment vertical="center" shrinkToFit="1"/>
    </xf>
    <xf numFmtId="193" fontId="17" fillId="0" borderId="80" xfId="0" applyNumberFormat="1" applyFont="1" applyBorder="1" applyAlignment="1">
      <alignment vertical="center"/>
    </xf>
    <xf numFmtId="193" fontId="17" fillId="0" borderId="67" xfId="0" applyNumberFormat="1" applyFont="1" applyBorder="1" applyAlignment="1">
      <alignment vertical="center" shrinkToFit="1"/>
    </xf>
    <xf numFmtId="193" fontId="17" fillId="0" borderId="67" xfId="0" applyNumberFormat="1" applyFont="1" applyBorder="1" applyAlignment="1">
      <alignment vertical="center"/>
    </xf>
    <xf numFmtId="188" fontId="10" fillId="0" borderId="81" xfId="0" applyNumberFormat="1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horizontal="center" vertical="center"/>
    </xf>
    <xf numFmtId="188" fontId="10" fillId="0" borderId="21" xfId="0" applyNumberFormat="1" applyFont="1" applyFill="1" applyBorder="1" applyAlignment="1">
      <alignment horizontal="center" vertical="center"/>
    </xf>
    <xf numFmtId="188" fontId="10" fillId="0" borderId="82" xfId="0" applyNumberFormat="1" applyFont="1" applyFill="1" applyBorder="1" applyAlignment="1">
      <alignment horizontal="distributed" vertical="center" shrinkToFit="1"/>
    </xf>
    <xf numFmtId="188" fontId="10" fillId="0" borderId="14" xfId="0" applyNumberFormat="1" applyFont="1" applyFill="1" applyBorder="1" applyAlignment="1">
      <alignment horizontal="distributed" vertical="center" shrinkToFit="1"/>
    </xf>
    <xf numFmtId="188" fontId="10" fillId="0" borderId="44" xfId="0" applyNumberFormat="1" applyFont="1" applyFill="1" applyBorder="1" applyAlignment="1">
      <alignment horizontal="distributed" vertical="center" shrinkToFit="1"/>
    </xf>
    <xf numFmtId="188" fontId="10" fillId="0" borderId="21" xfId="0" applyNumberFormat="1" applyFont="1" applyFill="1" applyBorder="1" applyAlignment="1">
      <alignment horizontal="distributed" vertical="center" shrinkToFit="1"/>
    </xf>
    <xf numFmtId="188" fontId="10" fillId="0" borderId="69" xfId="0" applyNumberFormat="1" applyFont="1" applyFill="1" applyBorder="1" applyAlignment="1">
      <alignment horizontal="distributed" vertical="center" shrinkToFit="1"/>
    </xf>
    <xf numFmtId="188" fontId="10" fillId="0" borderId="70" xfId="0" applyNumberFormat="1" applyFont="1" applyFill="1" applyBorder="1" applyAlignment="1">
      <alignment horizontal="distributed" vertical="center" shrinkToFit="1"/>
    </xf>
    <xf numFmtId="193" fontId="10" fillId="0" borderId="83" xfId="0" applyNumberFormat="1" applyFont="1" applyFill="1" applyBorder="1" applyAlignment="1">
      <alignment horizontal="distributed" vertical="center" shrinkToFit="1"/>
    </xf>
    <xf numFmtId="193" fontId="10" fillId="0" borderId="46" xfId="0" applyNumberFormat="1" applyFont="1" applyFill="1" applyBorder="1" applyAlignment="1">
      <alignment horizontal="distributed" vertical="center" shrinkToFit="1"/>
    </xf>
    <xf numFmtId="193" fontId="10" fillId="0" borderId="47" xfId="0" applyNumberFormat="1" applyFont="1" applyFill="1" applyBorder="1" applyAlignment="1">
      <alignment horizontal="distributed" vertical="center" shrinkToFit="1"/>
    </xf>
    <xf numFmtId="193" fontId="10" fillId="0" borderId="55" xfId="0" applyNumberFormat="1" applyFont="1" applyFill="1" applyBorder="1" applyAlignment="1">
      <alignment horizontal="distributed" vertical="center" shrinkToFit="1"/>
    </xf>
    <xf numFmtId="193" fontId="10" fillId="0" borderId="40" xfId="0" applyNumberFormat="1" applyFont="1" applyFill="1" applyBorder="1" applyAlignment="1">
      <alignment horizontal="distributed" vertical="center" shrinkToFit="1"/>
    </xf>
    <xf numFmtId="188" fontId="10" fillId="0" borderId="84" xfId="0" applyNumberFormat="1" applyFont="1" applyFill="1" applyBorder="1" applyAlignment="1">
      <alignment horizontal="right" vertical="center" shrinkToFit="1"/>
    </xf>
    <xf numFmtId="188" fontId="10" fillId="0" borderId="74" xfId="0" applyNumberFormat="1" applyFont="1" applyFill="1" applyBorder="1" applyAlignment="1">
      <alignment horizontal="right" vertical="center" shrinkToFit="1"/>
    </xf>
    <xf numFmtId="188" fontId="10" fillId="0" borderId="85" xfId="0" applyNumberFormat="1" applyFont="1" applyFill="1" applyBorder="1" applyAlignment="1">
      <alignment horizontal="right" vertical="center" shrinkToFit="1"/>
    </xf>
    <xf numFmtId="188" fontId="10" fillId="0" borderId="0" xfId="0" applyNumberFormat="1" applyFont="1" applyFill="1" applyAlignment="1">
      <alignment/>
    </xf>
    <xf numFmtId="188" fontId="10" fillId="0" borderId="15" xfId="0" applyNumberFormat="1" applyFont="1" applyFill="1" applyBorder="1" applyAlignment="1">
      <alignment vertical="center"/>
    </xf>
    <xf numFmtId="188" fontId="10" fillId="0" borderId="24" xfId="0" applyNumberFormat="1" applyFont="1" applyFill="1" applyBorder="1" applyAlignment="1">
      <alignment vertical="center"/>
    </xf>
    <xf numFmtId="188" fontId="10" fillId="0" borderId="26" xfId="0" applyNumberFormat="1" applyFont="1" applyFill="1" applyBorder="1" applyAlignment="1">
      <alignment vertical="center"/>
    </xf>
    <xf numFmtId="188" fontId="10" fillId="0" borderId="27" xfId="0" applyNumberFormat="1" applyFont="1" applyFill="1" applyBorder="1" applyAlignment="1">
      <alignment vertical="center"/>
    </xf>
    <xf numFmtId="188" fontId="17" fillId="0" borderId="86" xfId="0" applyNumberFormat="1" applyFont="1" applyBorder="1" applyAlignment="1">
      <alignment vertical="center"/>
    </xf>
    <xf numFmtId="188" fontId="17" fillId="0" borderId="87" xfId="0" applyNumberFormat="1" applyFont="1" applyBorder="1" applyAlignment="1">
      <alignment vertical="center"/>
    </xf>
    <xf numFmtId="188" fontId="17" fillId="0" borderId="88" xfId="0" applyNumberFormat="1" applyFont="1" applyBorder="1" applyAlignment="1">
      <alignment vertical="center"/>
    </xf>
    <xf numFmtId="188" fontId="17" fillId="0" borderId="89" xfId="0" applyNumberFormat="1" applyFont="1" applyBorder="1" applyAlignment="1">
      <alignment vertical="center"/>
    </xf>
    <xf numFmtId="188" fontId="17" fillId="0" borderId="90" xfId="0" applyNumberFormat="1" applyFont="1" applyBorder="1" applyAlignment="1">
      <alignment vertical="center"/>
    </xf>
    <xf numFmtId="188" fontId="17" fillId="0" borderId="78" xfId="0" applyNumberFormat="1" applyFont="1" applyBorder="1" applyAlignment="1">
      <alignment vertical="center"/>
    </xf>
    <xf numFmtId="188" fontId="17" fillId="0" borderId="91" xfId="0" applyNumberFormat="1" applyFont="1" applyBorder="1" applyAlignment="1">
      <alignment vertical="center"/>
    </xf>
    <xf numFmtId="188" fontId="17" fillId="0" borderId="92" xfId="0" applyNumberFormat="1" applyFont="1" applyBorder="1" applyAlignment="1">
      <alignment vertical="center"/>
    </xf>
    <xf numFmtId="188" fontId="17" fillId="0" borderId="93" xfId="0" applyNumberFormat="1" applyFont="1" applyBorder="1" applyAlignment="1">
      <alignment vertical="center"/>
    </xf>
    <xf numFmtId="188" fontId="17" fillId="0" borderId="80" xfId="0" applyNumberFormat="1" applyFont="1" applyBorder="1" applyAlignment="1">
      <alignment vertical="center"/>
    </xf>
    <xf numFmtId="188" fontId="17" fillId="0" borderId="94" xfId="0" applyNumberFormat="1" applyFont="1" applyBorder="1" applyAlignment="1">
      <alignment vertical="center"/>
    </xf>
    <xf numFmtId="188" fontId="17" fillId="0" borderId="0" xfId="0" applyNumberFormat="1" applyFont="1" applyAlignment="1">
      <alignment/>
    </xf>
    <xf numFmtId="188" fontId="17" fillId="0" borderId="39" xfId="0" applyNumberFormat="1" applyFont="1" applyBorder="1" applyAlignment="1">
      <alignment horizontal="distributed" vertical="center" shrinkToFit="1"/>
    </xf>
    <xf numFmtId="188" fontId="17" fillId="0" borderId="0" xfId="0" applyNumberFormat="1" applyFont="1" applyBorder="1" applyAlignment="1">
      <alignment vertical="center"/>
    </xf>
    <xf numFmtId="193" fontId="17" fillId="0" borderId="62" xfId="0" applyNumberFormat="1" applyFont="1" applyBorder="1" applyAlignment="1">
      <alignment vertical="center"/>
    </xf>
    <xf numFmtId="188" fontId="17" fillId="0" borderId="63" xfId="0" applyNumberFormat="1" applyFont="1" applyBorder="1" applyAlignment="1">
      <alignment vertical="center"/>
    </xf>
    <xf numFmtId="193" fontId="17" fillId="0" borderId="64" xfId="0" applyNumberFormat="1" applyFont="1" applyBorder="1" applyAlignment="1">
      <alignment vertical="center"/>
    </xf>
    <xf numFmtId="188" fontId="17" fillId="0" borderId="95" xfId="0" applyNumberFormat="1" applyFont="1" applyBorder="1" applyAlignment="1">
      <alignment vertical="center"/>
    </xf>
    <xf numFmtId="188" fontId="10" fillId="0" borderId="56" xfId="0" applyNumberFormat="1" applyFont="1" applyFill="1" applyBorder="1" applyAlignment="1">
      <alignment horizontal="center" vertical="distributed" textRotation="255"/>
    </xf>
    <xf numFmtId="188" fontId="10" fillId="0" borderId="75" xfId="0" applyNumberFormat="1" applyFont="1" applyFill="1" applyBorder="1" applyAlignment="1">
      <alignment horizontal="center" vertical="distributed" textRotation="255"/>
    </xf>
    <xf numFmtId="188" fontId="10" fillId="0" borderId="30" xfId="0" applyNumberFormat="1" applyFont="1" applyFill="1" applyBorder="1" applyAlignment="1">
      <alignment horizontal="center" vertical="distributed" textRotation="255"/>
    </xf>
    <xf numFmtId="188" fontId="10" fillId="0" borderId="57" xfId="0" applyNumberFormat="1" applyFont="1" applyFill="1" applyBorder="1" applyAlignment="1">
      <alignment horizontal="center" vertical="distributed" textRotation="255"/>
    </xf>
    <xf numFmtId="188" fontId="10" fillId="0" borderId="0" xfId="0" applyNumberFormat="1" applyFont="1" applyFill="1" applyBorder="1" applyAlignment="1">
      <alignment horizontal="center" vertical="distributed" textRotation="255"/>
    </xf>
    <xf numFmtId="188" fontId="10" fillId="0" borderId="17" xfId="0" applyNumberFormat="1" applyFont="1" applyFill="1" applyBorder="1" applyAlignment="1">
      <alignment horizontal="center" vertical="distributed" textRotation="255"/>
    </xf>
    <xf numFmtId="188" fontId="10" fillId="0" borderId="96" xfId="0" applyNumberFormat="1" applyFont="1" applyFill="1" applyBorder="1" applyAlignment="1">
      <alignment horizontal="center" vertical="distributed" textRotation="255"/>
    </xf>
    <xf numFmtId="188" fontId="10" fillId="0" borderId="10" xfId="0" applyNumberFormat="1" applyFont="1" applyFill="1" applyBorder="1" applyAlignment="1">
      <alignment horizontal="center" vertical="distributed" textRotation="255"/>
    </xf>
    <xf numFmtId="188" fontId="10" fillId="0" borderId="27" xfId="0" applyNumberFormat="1" applyFont="1" applyFill="1" applyBorder="1" applyAlignment="1">
      <alignment horizontal="center" vertical="distributed" textRotation="255"/>
    </xf>
    <xf numFmtId="188" fontId="10" fillId="0" borderId="97" xfId="0" applyNumberFormat="1" applyFont="1" applyFill="1" applyBorder="1" applyAlignment="1">
      <alignment horizontal="center" vertical="center"/>
    </xf>
    <xf numFmtId="188" fontId="10" fillId="0" borderId="13" xfId="0" applyNumberFormat="1" applyFont="1" applyFill="1" applyBorder="1" applyAlignment="1">
      <alignment horizontal="center" vertical="center"/>
    </xf>
    <xf numFmtId="188" fontId="10" fillId="0" borderId="15" xfId="0" applyNumberFormat="1" applyFont="1" applyFill="1" applyBorder="1" applyAlignment="1">
      <alignment horizontal="center" vertical="center"/>
    </xf>
    <xf numFmtId="193" fontId="10" fillId="0" borderId="98" xfId="0" applyNumberFormat="1" applyFont="1" applyFill="1" applyBorder="1" applyAlignment="1">
      <alignment horizontal="center" vertical="center" shrinkToFit="1"/>
    </xf>
    <xf numFmtId="193" fontId="10" fillId="0" borderId="19" xfId="0" applyNumberFormat="1" applyFont="1" applyFill="1" applyBorder="1" applyAlignment="1">
      <alignment horizontal="center" vertical="center" shrinkToFit="1"/>
    </xf>
    <xf numFmtId="193" fontId="10" fillId="0" borderId="20" xfId="0" applyNumberFormat="1" applyFont="1" applyFill="1" applyBorder="1" applyAlignment="1">
      <alignment horizontal="center" vertical="center" shrinkToFit="1"/>
    </xf>
    <xf numFmtId="188" fontId="10" fillId="0" borderId="99" xfId="0" applyNumberFormat="1" applyFont="1" applyFill="1" applyBorder="1" applyAlignment="1">
      <alignment horizontal="center" vertical="center"/>
    </xf>
    <xf numFmtId="188" fontId="10" fillId="0" borderId="100" xfId="0" applyNumberFormat="1" applyFont="1" applyFill="1" applyBorder="1" applyAlignment="1">
      <alignment horizontal="center" vertical="center"/>
    </xf>
    <xf numFmtId="188" fontId="10" fillId="0" borderId="101" xfId="0" applyNumberFormat="1" applyFont="1" applyFill="1" applyBorder="1" applyAlignment="1">
      <alignment horizontal="center" vertical="center"/>
    </xf>
    <xf numFmtId="188" fontId="17" fillId="0" borderId="75" xfId="0" applyNumberFormat="1" applyFont="1" applyBorder="1" applyAlignment="1">
      <alignment horizontal="left" vertical="center"/>
    </xf>
    <xf numFmtId="188" fontId="17" fillId="0" borderId="0" xfId="0" applyNumberFormat="1" applyFont="1" applyBorder="1" applyAlignment="1">
      <alignment horizontal="left" vertical="center"/>
    </xf>
    <xf numFmtId="190" fontId="10" fillId="0" borderId="102" xfId="0" applyNumberFormat="1" applyFont="1" applyFill="1" applyBorder="1" applyAlignment="1">
      <alignment horizontal="right" vertical="center"/>
    </xf>
    <xf numFmtId="190" fontId="10" fillId="0" borderId="23" xfId="0" applyNumberFormat="1" applyFont="1" applyFill="1" applyBorder="1" applyAlignment="1">
      <alignment horizontal="right" vertical="center"/>
    </xf>
    <xf numFmtId="194" fontId="10" fillId="0" borderId="103" xfId="0" applyNumberFormat="1" applyFont="1" applyBorder="1" applyAlignment="1">
      <alignment horizontal="right" vertical="center"/>
    </xf>
    <xf numFmtId="194" fontId="10" fillId="0" borderId="13" xfId="0" applyNumberFormat="1" applyFont="1" applyBorder="1" applyAlignment="1">
      <alignment horizontal="right" vertical="center"/>
    </xf>
    <xf numFmtId="190" fontId="10" fillId="0" borderId="81" xfId="0" applyNumberFormat="1" applyFont="1" applyFill="1" applyBorder="1" applyAlignment="1">
      <alignment horizontal="right" vertical="center"/>
    </xf>
    <xf numFmtId="190" fontId="10" fillId="0" borderId="103" xfId="0" applyNumberFormat="1" applyFont="1" applyFill="1" applyBorder="1" applyAlignment="1">
      <alignment horizontal="right" vertical="center"/>
    </xf>
    <xf numFmtId="190" fontId="10" fillId="0" borderId="104" xfId="0" applyNumberFormat="1" applyFont="1" applyFill="1" applyBorder="1" applyAlignment="1">
      <alignment horizontal="right" vertical="center"/>
    </xf>
    <xf numFmtId="190" fontId="10" fillId="0" borderId="25" xfId="0" applyNumberFormat="1" applyFont="1" applyFill="1" applyBorder="1" applyAlignment="1">
      <alignment horizontal="right" vertical="center"/>
    </xf>
    <xf numFmtId="190" fontId="10" fillId="0" borderId="96" xfId="0" applyNumberFormat="1" applyFont="1" applyFill="1" applyBorder="1" applyAlignment="1">
      <alignment horizontal="right" vertical="center"/>
    </xf>
    <xf numFmtId="190" fontId="10" fillId="0" borderId="10" xfId="0" applyNumberFormat="1" applyFont="1" applyFill="1" applyBorder="1" applyAlignment="1">
      <alignment horizontal="right" vertical="center"/>
    </xf>
    <xf numFmtId="188" fontId="3" fillId="0" borderId="10" xfId="0" applyNumberFormat="1" applyFont="1" applyBorder="1" applyAlignment="1">
      <alignment horizontal="left" vertical="center"/>
    </xf>
    <xf numFmtId="188" fontId="10" fillId="0" borderId="97" xfId="0" applyNumberFormat="1" applyFont="1" applyBorder="1" applyAlignment="1">
      <alignment horizontal="distributed" vertical="center"/>
    </xf>
    <xf numFmtId="188" fontId="10" fillId="0" borderId="13" xfId="0" applyNumberFormat="1" applyFont="1" applyBorder="1" applyAlignment="1">
      <alignment horizontal="distributed" vertical="center"/>
    </xf>
    <xf numFmtId="188" fontId="10" fillId="0" borderId="56" xfId="0" applyNumberFormat="1" applyFont="1" applyBorder="1" applyAlignment="1">
      <alignment horizontal="distributed" vertical="center"/>
    </xf>
    <xf numFmtId="188" fontId="10" fillId="0" borderId="75" xfId="0" applyNumberFormat="1" applyFont="1" applyBorder="1" applyAlignment="1">
      <alignment horizontal="distributed" vertical="center"/>
    </xf>
    <xf numFmtId="188" fontId="10" fillId="0" borderId="31" xfId="0" applyNumberFormat="1" applyFont="1" applyBorder="1" applyAlignment="1">
      <alignment horizontal="distributed" vertical="center"/>
    </xf>
    <xf numFmtId="188" fontId="10" fillId="0" borderId="99" xfId="0" applyNumberFormat="1" applyFont="1" applyBorder="1" applyAlignment="1">
      <alignment vertical="center"/>
    </xf>
    <xf numFmtId="188" fontId="10" fillId="0" borderId="101" xfId="0" applyNumberFormat="1" applyFont="1" applyBorder="1" applyAlignment="1">
      <alignment vertical="center"/>
    </xf>
    <xf numFmtId="188" fontId="2" fillId="0" borderId="97" xfId="0" applyNumberFormat="1" applyFont="1" applyBorder="1" applyAlignment="1">
      <alignment horizontal="right" vertical="center" shrinkToFit="1"/>
    </xf>
    <xf numFmtId="188" fontId="2" fillId="0" borderId="13" xfId="0" applyNumberFormat="1" applyFont="1" applyBorder="1" applyAlignment="1">
      <alignment horizontal="right" vertical="center" shrinkToFit="1"/>
    </xf>
    <xf numFmtId="193" fontId="2" fillId="0" borderId="13" xfId="0" applyNumberFormat="1" applyFont="1" applyBorder="1" applyAlignment="1">
      <alignment horizontal="right" vertical="center" shrinkToFit="1"/>
    </xf>
    <xf numFmtId="188" fontId="14" fillId="0" borderId="0" xfId="0" applyNumberFormat="1" applyFont="1" applyAlignment="1">
      <alignment horizontal="center" vertical="center" wrapText="1"/>
    </xf>
    <xf numFmtId="188" fontId="10" fillId="0" borderId="85" xfId="0" applyNumberFormat="1" applyFont="1" applyBorder="1" applyAlignment="1">
      <alignment horizontal="distributed" vertical="center"/>
    </xf>
    <xf numFmtId="188" fontId="10" fillId="0" borderId="105" xfId="0" applyNumberFormat="1" applyFont="1" applyBorder="1" applyAlignment="1">
      <alignment horizontal="distributed" vertical="center"/>
    </xf>
    <xf numFmtId="194" fontId="2" fillId="0" borderId="52" xfId="0" applyNumberFormat="1" applyFont="1" applyBorder="1" applyAlignment="1">
      <alignment horizontal="right" vertical="center"/>
    </xf>
    <xf numFmtId="194" fontId="2" fillId="0" borderId="23" xfId="0" applyNumberFormat="1" applyFont="1" applyBorder="1" applyAlignment="1">
      <alignment horizontal="right" vertical="center"/>
    </xf>
    <xf numFmtId="194" fontId="2" fillId="0" borderId="55" xfId="0" applyNumberFormat="1" applyFont="1" applyBorder="1" applyAlignment="1">
      <alignment horizontal="right" vertical="center"/>
    </xf>
    <xf numFmtId="194" fontId="2" fillId="0" borderId="19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horizontal="distributed" vertical="center"/>
    </xf>
    <xf numFmtId="188" fontId="4" fillId="0" borderId="0" xfId="0" applyNumberFormat="1" applyFont="1" applyAlignment="1">
      <alignment horizontal="distributed" vertical="center"/>
    </xf>
    <xf numFmtId="190" fontId="2" fillId="0" borderId="103" xfId="0" applyNumberFormat="1" applyFont="1" applyBorder="1" applyAlignment="1">
      <alignment horizontal="right" vertical="center" shrinkToFit="1"/>
    </xf>
    <xf numFmtId="190" fontId="2" fillId="0" borderId="13" xfId="0" applyNumberFormat="1" applyFont="1" applyBorder="1" applyAlignment="1">
      <alignment horizontal="right" vertical="center" shrinkToFit="1"/>
    </xf>
    <xf numFmtId="189" fontId="2" fillId="0" borderId="52" xfId="0" applyNumberFormat="1" applyFont="1" applyBorder="1" applyAlignment="1">
      <alignment horizontal="right" vertical="center" shrinkToFit="1"/>
    </xf>
    <xf numFmtId="189" fontId="2" fillId="0" borderId="23" xfId="0" applyNumberFormat="1" applyFont="1" applyBorder="1" applyAlignment="1">
      <alignment horizontal="right" vertical="center" shrinkToFit="1"/>
    </xf>
    <xf numFmtId="190" fontId="2" fillId="0" borderId="55" xfId="0" applyNumberFormat="1" applyFont="1" applyBorder="1" applyAlignment="1">
      <alignment horizontal="right" vertical="center" shrinkToFit="1"/>
    </xf>
    <xf numFmtId="190" fontId="2" fillId="0" borderId="19" xfId="0" applyNumberFormat="1" applyFont="1" applyBorder="1" applyAlignment="1">
      <alignment horizontal="right" vertical="center" shrinkToFit="1"/>
    </xf>
    <xf numFmtId="188" fontId="10" fillId="0" borderId="47" xfId="0" applyNumberFormat="1" applyFont="1" applyFill="1" applyBorder="1" applyAlignment="1">
      <alignment horizontal="distributed" vertical="distributed" textRotation="255"/>
    </xf>
    <xf numFmtId="188" fontId="10" fillId="0" borderId="22" xfId="0" applyNumberFormat="1" applyFont="1" applyFill="1" applyBorder="1" applyAlignment="1">
      <alignment horizontal="distributed" vertical="distributed" textRotation="255"/>
    </xf>
    <xf numFmtId="188" fontId="10" fillId="0" borderId="36" xfId="0" applyNumberFormat="1" applyFont="1" applyFill="1" applyBorder="1" applyAlignment="1">
      <alignment horizontal="distributed" vertical="distributed" textRotation="255"/>
    </xf>
    <xf numFmtId="194" fontId="10" fillId="33" borderId="52" xfId="0" applyNumberFormat="1" applyFont="1" applyFill="1" applyBorder="1" applyAlignment="1">
      <alignment horizontal="right" vertical="center"/>
    </xf>
    <xf numFmtId="194" fontId="10" fillId="33" borderId="23" xfId="0" applyNumberFormat="1" applyFont="1" applyFill="1" applyBorder="1" applyAlignment="1">
      <alignment horizontal="right" vertical="center"/>
    </xf>
    <xf numFmtId="194" fontId="10" fillId="0" borderId="103" xfId="0" applyNumberFormat="1" applyFont="1" applyBorder="1" applyAlignment="1">
      <alignment horizontal="right" vertical="center" shrinkToFit="1"/>
    </xf>
    <xf numFmtId="194" fontId="10" fillId="0" borderId="13" xfId="0" applyNumberFormat="1" applyFont="1" applyBorder="1" applyAlignment="1">
      <alignment horizontal="right" vertical="center" shrinkToFit="1"/>
    </xf>
    <xf numFmtId="188" fontId="17" fillId="0" borderId="106" xfId="0" applyNumberFormat="1" applyFont="1" applyFill="1" applyBorder="1" applyAlignment="1">
      <alignment horizontal="center" vertical="center" wrapText="1" shrinkToFit="1"/>
    </xf>
    <xf numFmtId="188" fontId="17" fillId="0" borderId="74" xfId="0" applyNumberFormat="1" applyFont="1" applyFill="1" applyBorder="1" applyAlignment="1">
      <alignment horizontal="center" vertical="center" shrinkToFit="1"/>
    </xf>
    <xf numFmtId="188" fontId="17" fillId="0" borderId="107" xfId="0" applyNumberFormat="1" applyFont="1" applyFill="1" applyBorder="1" applyAlignment="1">
      <alignment horizontal="center" vertical="center" shrinkToFit="1"/>
    </xf>
    <xf numFmtId="188" fontId="11" fillId="0" borderId="0" xfId="0" applyNumberFormat="1" applyFont="1" applyAlignment="1">
      <alignment horizontal="right" vertical="center"/>
    </xf>
    <xf numFmtId="190" fontId="10" fillId="0" borderId="97" xfId="0" applyNumberFormat="1" applyFont="1" applyFill="1" applyBorder="1" applyAlignment="1">
      <alignment horizontal="right" vertical="center"/>
    </xf>
    <xf numFmtId="190" fontId="10" fillId="0" borderId="13" xfId="0" applyNumberFormat="1" applyFont="1" applyFill="1" applyBorder="1" applyAlignment="1">
      <alignment horizontal="right" vertical="center"/>
    </xf>
    <xf numFmtId="188" fontId="10" fillId="0" borderId="108" xfId="0" applyNumberFormat="1" applyFont="1" applyBorder="1" applyAlignment="1">
      <alignment horizontal="right" vertical="center"/>
    </xf>
    <xf numFmtId="188" fontId="10" fillId="0" borderId="54" xfId="0" applyNumberFormat="1" applyFont="1" applyBorder="1" applyAlignment="1">
      <alignment horizontal="right" vertical="center"/>
    </xf>
    <xf numFmtId="188" fontId="10" fillId="0" borderId="81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right" vertical="center"/>
    </xf>
    <xf numFmtId="188" fontId="10" fillId="0" borderId="104" xfId="0" applyNumberFormat="1" applyFont="1" applyBorder="1" applyAlignment="1">
      <alignment horizontal="distributed" vertical="center"/>
    </xf>
    <xf numFmtId="188" fontId="10" fillId="0" borderId="25" xfId="0" applyNumberFormat="1" applyFont="1" applyBorder="1" applyAlignment="1">
      <alignment horizontal="distributed" vertical="center"/>
    </xf>
    <xf numFmtId="188" fontId="10" fillId="0" borderId="84" xfId="0" applyNumberFormat="1" applyFont="1" applyBorder="1" applyAlignment="1">
      <alignment horizontal="distributed" vertical="center"/>
    </xf>
    <xf numFmtId="188" fontId="10" fillId="0" borderId="73" xfId="0" applyNumberFormat="1" applyFont="1" applyBorder="1" applyAlignment="1">
      <alignment horizontal="distributed" vertical="center"/>
    </xf>
    <xf numFmtId="188" fontId="10" fillId="0" borderId="32" xfId="0" applyNumberFormat="1" applyFont="1" applyBorder="1" applyAlignment="1">
      <alignment horizontal="distributed" vertical="center"/>
    </xf>
    <xf numFmtId="188" fontId="10" fillId="0" borderId="109" xfId="0" applyNumberFormat="1" applyFont="1" applyBorder="1" applyAlignment="1">
      <alignment horizontal="distributed" vertical="center"/>
    </xf>
    <xf numFmtId="188" fontId="10" fillId="0" borderId="108" xfId="0" applyNumberFormat="1" applyFont="1" applyBorder="1" applyAlignment="1">
      <alignment horizontal="distributed" vertical="center"/>
    </xf>
    <xf numFmtId="188" fontId="10" fillId="0" borderId="54" xfId="0" applyNumberFormat="1" applyFont="1" applyBorder="1" applyAlignment="1">
      <alignment horizontal="distributed" vertical="center"/>
    </xf>
    <xf numFmtId="188" fontId="10" fillId="0" borderId="52" xfId="0" applyNumberFormat="1" applyFont="1" applyBorder="1" applyAlignment="1">
      <alignment horizontal="distributed" vertical="center"/>
    </xf>
    <xf numFmtId="188" fontId="10" fillId="0" borderId="81" xfId="0" applyNumberFormat="1" applyFont="1" applyBorder="1" applyAlignment="1">
      <alignment horizontal="distributed" vertical="center"/>
    </xf>
    <xf numFmtId="188" fontId="10" fillId="0" borderId="21" xfId="0" applyNumberFormat="1" applyFont="1" applyBorder="1" applyAlignment="1">
      <alignment horizontal="distributed" vertical="center"/>
    </xf>
    <xf numFmtId="188" fontId="10" fillId="0" borderId="103" xfId="0" applyNumberFormat="1" applyFont="1" applyBorder="1" applyAlignment="1">
      <alignment horizontal="distributed" vertical="center"/>
    </xf>
    <xf numFmtId="188" fontId="10" fillId="0" borderId="110" xfId="0" applyNumberFormat="1" applyFont="1" applyBorder="1" applyAlignment="1">
      <alignment horizontal="distributed" vertical="center"/>
    </xf>
    <xf numFmtId="188" fontId="10" fillId="0" borderId="111" xfId="0" applyNumberFormat="1" applyFont="1" applyBorder="1" applyAlignment="1">
      <alignment horizontal="distributed" vertical="center"/>
    </xf>
    <xf numFmtId="188" fontId="10" fillId="0" borderId="112" xfId="0" applyNumberFormat="1" applyFont="1" applyBorder="1" applyAlignment="1">
      <alignment horizontal="distributed" vertical="center"/>
    </xf>
    <xf numFmtId="188" fontId="10" fillId="0" borderId="113" xfId="0" applyNumberFormat="1" applyFont="1" applyBorder="1" applyAlignment="1">
      <alignment horizontal="distributed" vertical="center"/>
    </xf>
    <xf numFmtId="188" fontId="10" fillId="0" borderId="36" xfId="0" applyNumberFormat="1" applyFont="1" applyBorder="1" applyAlignment="1">
      <alignment horizontal="distributed" vertical="center"/>
    </xf>
    <xf numFmtId="188" fontId="10" fillId="0" borderId="66" xfId="0" applyNumberFormat="1" applyFont="1" applyBorder="1" applyAlignment="1">
      <alignment horizontal="distributed" vertical="center"/>
    </xf>
    <xf numFmtId="188" fontId="10" fillId="0" borderId="113" xfId="0" applyNumberFormat="1" applyFont="1" applyBorder="1" applyAlignment="1">
      <alignment horizontal="right" vertical="center"/>
    </xf>
    <xf numFmtId="188" fontId="10" fillId="0" borderId="36" xfId="0" applyNumberFormat="1" applyFont="1" applyBorder="1" applyAlignment="1">
      <alignment horizontal="right" vertical="center"/>
    </xf>
    <xf numFmtId="190" fontId="10" fillId="0" borderId="54" xfId="0" applyNumberFormat="1" applyFont="1" applyBorder="1" applyAlignment="1">
      <alignment horizontal="right" vertical="center"/>
    </xf>
    <xf numFmtId="190" fontId="10" fillId="0" borderId="52" xfId="0" applyNumberFormat="1" applyFont="1" applyBorder="1" applyAlignment="1">
      <alignment horizontal="right" vertical="center"/>
    </xf>
    <xf numFmtId="190" fontId="10" fillId="0" borderId="111" xfId="0" applyNumberFormat="1" applyFont="1" applyBorder="1" applyAlignment="1">
      <alignment horizontal="right" vertical="center"/>
    </xf>
    <xf numFmtId="190" fontId="10" fillId="0" borderId="112" xfId="0" applyNumberFormat="1" applyFont="1" applyBorder="1" applyAlignment="1">
      <alignment horizontal="right" vertical="center"/>
    </xf>
    <xf numFmtId="190" fontId="10" fillId="0" borderId="36" xfId="0" applyNumberFormat="1" applyFont="1" applyBorder="1" applyAlignment="1">
      <alignment horizontal="right" vertical="center"/>
    </xf>
    <xf numFmtId="190" fontId="10" fillId="0" borderId="66" xfId="0" applyNumberFormat="1" applyFont="1" applyBorder="1" applyAlignment="1">
      <alignment horizontal="right" vertical="center"/>
    </xf>
    <xf numFmtId="188" fontId="10" fillId="0" borderId="110" xfId="0" applyNumberFormat="1" applyFont="1" applyBorder="1" applyAlignment="1">
      <alignment horizontal="right" vertical="center"/>
    </xf>
    <xf numFmtId="188" fontId="10" fillId="0" borderId="111" xfId="0" applyNumberFormat="1" applyFont="1" applyBorder="1" applyAlignment="1">
      <alignment horizontal="right" vertical="center"/>
    </xf>
    <xf numFmtId="194" fontId="10" fillId="0" borderId="112" xfId="0" applyNumberFormat="1" applyFont="1" applyBorder="1" applyAlignment="1">
      <alignment horizontal="right" vertical="center" shrinkToFit="1"/>
    </xf>
    <xf numFmtId="194" fontId="10" fillId="0" borderId="25" xfId="0" applyNumberFormat="1" applyFont="1" applyBorder="1" applyAlignment="1">
      <alignment horizontal="right" vertical="center" shrinkToFit="1"/>
    </xf>
    <xf numFmtId="194" fontId="10" fillId="0" borderId="36" xfId="0" applyNumberFormat="1" applyFont="1" applyBorder="1" applyAlignment="1">
      <alignment horizontal="right" vertical="center" shrinkToFit="1"/>
    </xf>
    <xf numFmtId="194" fontId="10" fillId="0" borderId="66" xfId="0" applyNumberFormat="1" applyFont="1" applyBorder="1" applyAlignment="1">
      <alignment horizontal="right" vertical="center" shrinkToFit="1"/>
    </xf>
    <xf numFmtId="194" fontId="10" fillId="0" borderId="52" xfId="0" applyNumberFormat="1" applyFont="1" applyBorder="1" applyAlignment="1">
      <alignment horizontal="right" vertical="center" shrinkToFit="1"/>
    </xf>
    <xf numFmtId="194" fontId="10" fillId="0" borderId="23" xfId="0" applyNumberFormat="1" applyFont="1" applyBorder="1" applyAlignment="1">
      <alignment horizontal="right" vertical="center" shrinkToFit="1"/>
    </xf>
    <xf numFmtId="190" fontId="10" fillId="0" borderId="108" xfId="0" applyNumberFormat="1" applyFont="1" applyFill="1" applyBorder="1" applyAlignment="1">
      <alignment horizontal="right" vertical="center"/>
    </xf>
    <xf numFmtId="190" fontId="10" fillId="0" borderId="52" xfId="0" applyNumberFormat="1" applyFont="1" applyFill="1" applyBorder="1" applyAlignment="1">
      <alignment horizontal="right" vertical="center"/>
    </xf>
    <xf numFmtId="190" fontId="10" fillId="0" borderId="110" xfId="0" applyNumberFormat="1" applyFont="1" applyFill="1" applyBorder="1" applyAlignment="1">
      <alignment horizontal="right" vertical="center"/>
    </xf>
    <xf numFmtId="190" fontId="10" fillId="0" borderId="112" xfId="0" applyNumberFormat="1" applyFont="1" applyFill="1" applyBorder="1" applyAlignment="1">
      <alignment horizontal="right" vertical="center"/>
    </xf>
    <xf numFmtId="193" fontId="10" fillId="0" borderId="52" xfId="0" applyNumberFormat="1" applyFont="1" applyBorder="1" applyAlignment="1">
      <alignment horizontal="right" vertical="center"/>
    </xf>
    <xf numFmtId="193" fontId="10" fillId="0" borderId="28" xfId="0" applyNumberFormat="1" applyFont="1" applyBorder="1" applyAlignment="1">
      <alignment horizontal="right" vertical="center"/>
    </xf>
    <xf numFmtId="194" fontId="10" fillId="0" borderId="54" xfId="0" applyNumberFormat="1" applyFont="1" applyBorder="1" applyAlignment="1">
      <alignment horizontal="right" vertical="center" shrinkToFit="1"/>
    </xf>
    <xf numFmtId="193" fontId="10" fillId="0" borderId="114" xfId="0" applyNumberFormat="1" applyFont="1" applyBorder="1" applyAlignment="1">
      <alignment horizontal="right" vertical="center"/>
    </xf>
    <xf numFmtId="193" fontId="10" fillId="0" borderId="112" xfId="0" applyNumberFormat="1" applyFont="1" applyBorder="1" applyAlignment="1">
      <alignment horizontal="right" vertical="center"/>
    </xf>
    <xf numFmtId="193" fontId="10" fillId="0" borderId="29" xfId="0" applyNumberFormat="1" applyFont="1" applyBorder="1" applyAlignment="1">
      <alignment horizontal="right" vertical="center"/>
    </xf>
    <xf numFmtId="188" fontId="16" fillId="0" borderId="57" xfId="0" applyNumberFormat="1" applyFont="1" applyBorder="1" applyAlignment="1">
      <alignment horizontal="center" vertical="center" wrapText="1"/>
    </xf>
    <xf numFmtId="188" fontId="10" fillId="0" borderId="57" xfId="0" applyNumberFormat="1" applyFont="1" applyBorder="1" applyAlignment="1">
      <alignment horizontal="center" vertical="center" wrapText="1"/>
    </xf>
    <xf numFmtId="190" fontId="10" fillId="0" borderId="113" xfId="0" applyNumberFormat="1" applyFont="1" applyFill="1" applyBorder="1" applyAlignment="1">
      <alignment horizontal="right" vertical="center"/>
    </xf>
    <xf numFmtId="190" fontId="10" fillId="0" borderId="66" xfId="0" applyNumberFormat="1" applyFont="1" applyFill="1" applyBorder="1" applyAlignment="1">
      <alignment horizontal="right" vertical="center"/>
    </xf>
    <xf numFmtId="191" fontId="10" fillId="0" borderId="103" xfId="0" applyNumberFormat="1" applyFont="1" applyBorder="1" applyAlignment="1">
      <alignment horizontal="right" vertical="center"/>
    </xf>
    <xf numFmtId="191" fontId="10" fillId="0" borderId="12" xfId="0" applyNumberFormat="1" applyFont="1" applyBorder="1" applyAlignment="1">
      <alignment horizontal="right" vertical="center"/>
    </xf>
    <xf numFmtId="193" fontId="10" fillId="33" borderId="52" xfId="0" applyNumberFormat="1" applyFont="1" applyFill="1" applyBorder="1" applyAlignment="1">
      <alignment horizontal="right" vertical="center"/>
    </xf>
    <xf numFmtId="193" fontId="10" fillId="33" borderId="28" xfId="0" applyNumberFormat="1" applyFont="1" applyFill="1" applyBorder="1" applyAlignment="1">
      <alignment horizontal="right" vertical="center"/>
    </xf>
    <xf numFmtId="194" fontId="10" fillId="0" borderId="112" xfId="0" applyNumberFormat="1" applyFont="1" applyBorder="1" applyAlignment="1">
      <alignment horizontal="right" vertical="center"/>
    </xf>
    <xf numFmtId="194" fontId="10" fillId="0" borderId="25" xfId="0" applyNumberFormat="1" applyFont="1" applyBorder="1" applyAlignment="1">
      <alignment horizontal="right" vertical="center"/>
    </xf>
    <xf numFmtId="194" fontId="10" fillId="0" borderId="66" xfId="0" applyNumberFormat="1" applyFont="1" applyBorder="1" applyAlignment="1">
      <alignment horizontal="right" vertical="center"/>
    </xf>
    <xf numFmtId="194" fontId="10" fillId="0" borderId="10" xfId="0" applyNumberFormat="1" applyFont="1" applyBorder="1" applyAlignment="1">
      <alignment horizontal="right" vertical="center"/>
    </xf>
    <xf numFmtId="190" fontId="10" fillId="0" borderId="25" xfId="0" applyNumberFormat="1" applyFont="1" applyBorder="1" applyAlignment="1">
      <alignment horizontal="right" vertical="center"/>
    </xf>
    <xf numFmtId="190" fontId="10" fillId="0" borderId="10" xfId="0" applyNumberFormat="1" applyFont="1" applyBorder="1" applyAlignment="1">
      <alignment horizontal="right" vertical="center"/>
    </xf>
    <xf numFmtId="191" fontId="10" fillId="0" borderId="66" xfId="0" applyNumberFormat="1" applyFont="1" applyBorder="1" applyAlignment="1">
      <alignment horizontal="right" vertical="center"/>
    </xf>
    <xf numFmtId="191" fontId="10" fillId="0" borderId="35" xfId="0" applyNumberFormat="1" applyFont="1" applyBorder="1" applyAlignment="1">
      <alignment horizontal="right" vertical="center"/>
    </xf>
    <xf numFmtId="191" fontId="10" fillId="0" borderId="112" xfId="0" applyNumberFormat="1" applyFont="1" applyBorder="1" applyAlignment="1">
      <alignment horizontal="right" vertical="center"/>
    </xf>
    <xf numFmtId="191" fontId="10" fillId="0" borderId="29" xfId="0" applyNumberFormat="1" applyFont="1" applyBorder="1" applyAlignment="1">
      <alignment horizontal="right" vertical="center"/>
    </xf>
    <xf numFmtId="193" fontId="10" fillId="0" borderId="103" xfId="0" applyNumberFormat="1" applyFont="1" applyBorder="1" applyAlignment="1">
      <alignment horizontal="right" vertical="center"/>
    </xf>
    <xf numFmtId="193" fontId="10" fillId="0" borderId="12" xfId="0" applyNumberFormat="1" applyFont="1" applyBorder="1" applyAlignment="1">
      <alignment horizontal="right" vertical="center"/>
    </xf>
    <xf numFmtId="190" fontId="10" fillId="33" borderId="52" xfId="0" applyNumberFormat="1" applyFont="1" applyFill="1" applyBorder="1" applyAlignment="1">
      <alignment horizontal="right" vertical="center"/>
    </xf>
    <xf numFmtId="190" fontId="10" fillId="33" borderId="23" xfId="0" applyNumberFormat="1" applyFont="1" applyFill="1" applyBorder="1" applyAlignment="1">
      <alignment horizontal="right" vertical="center"/>
    </xf>
    <xf numFmtId="190" fontId="10" fillId="0" borderId="103" xfId="0" applyNumberFormat="1" applyFont="1" applyBorder="1" applyAlignment="1">
      <alignment horizontal="right" vertical="center"/>
    </xf>
    <xf numFmtId="190" fontId="10" fillId="0" borderId="13" xfId="0" applyNumberFormat="1" applyFont="1" applyBorder="1" applyAlignment="1">
      <alignment horizontal="right" vertical="center"/>
    </xf>
    <xf numFmtId="190" fontId="10" fillId="0" borderId="21" xfId="0" applyNumberFormat="1" applyFont="1" applyBorder="1" applyAlignment="1">
      <alignment horizontal="right" vertical="center"/>
    </xf>
    <xf numFmtId="191" fontId="10" fillId="33" borderId="52" xfId="0" applyNumberFormat="1" applyFont="1" applyFill="1" applyBorder="1" applyAlignment="1">
      <alignment horizontal="right" vertical="center"/>
    </xf>
    <xf numFmtId="191" fontId="10" fillId="33" borderId="28" xfId="0" applyNumberFormat="1" applyFont="1" applyFill="1" applyBorder="1" applyAlignment="1">
      <alignment horizontal="right" vertical="center"/>
    </xf>
    <xf numFmtId="188" fontId="2" fillId="33" borderId="57" xfId="0" applyNumberFormat="1" applyFont="1" applyFill="1" applyBorder="1" applyAlignment="1">
      <alignment horizontal="right" vertical="center" shrinkToFit="1"/>
    </xf>
    <xf numFmtId="188" fontId="2" fillId="33" borderId="0" xfId="0" applyNumberFormat="1" applyFont="1" applyFill="1" applyBorder="1" applyAlignment="1">
      <alignment horizontal="right" vertical="center" shrinkToFit="1"/>
    </xf>
    <xf numFmtId="193" fontId="2" fillId="33" borderId="0" xfId="0" applyNumberFormat="1" applyFont="1" applyFill="1" applyBorder="1" applyAlignment="1">
      <alignment horizontal="right" vertical="center" shrinkToFit="1"/>
    </xf>
    <xf numFmtId="193" fontId="2" fillId="0" borderId="19" xfId="0" applyNumberFormat="1" applyFont="1" applyBorder="1" applyAlignment="1">
      <alignment horizontal="right" vertical="center" shrinkToFit="1"/>
    </xf>
    <xf numFmtId="188" fontId="2" fillId="0" borderId="98" xfId="0" applyNumberFormat="1" applyFont="1" applyBorder="1" applyAlignment="1">
      <alignment horizontal="right" vertical="center" shrinkToFit="1"/>
    </xf>
    <xf numFmtId="188" fontId="2" fillId="0" borderId="19" xfId="0" applyNumberFormat="1" applyFont="1" applyBorder="1" applyAlignment="1">
      <alignment horizontal="right" vertical="center" shrinkToFit="1"/>
    </xf>
    <xf numFmtId="188" fontId="10" fillId="0" borderId="83" xfId="0" applyNumberFormat="1" applyFont="1" applyFill="1" applyBorder="1" applyAlignment="1">
      <alignment horizontal="distributed" vertical="distributed" textRotation="255"/>
    </xf>
    <xf numFmtId="0" fontId="0" fillId="0" borderId="68" xfId="0" applyFill="1" applyBorder="1" applyAlignment="1">
      <alignment horizontal="distributed" vertical="distributed"/>
    </xf>
    <xf numFmtId="0" fontId="0" fillId="0" borderId="113" xfId="0" applyFill="1" applyBorder="1" applyAlignment="1">
      <alignment horizontal="distributed" vertical="distributed"/>
    </xf>
    <xf numFmtId="194" fontId="2" fillId="0" borderId="70" xfId="0" applyNumberFormat="1" applyFont="1" applyBorder="1" applyAlignment="1">
      <alignment horizontal="right" vertical="center"/>
    </xf>
    <xf numFmtId="194" fontId="2" fillId="0" borderId="69" xfId="0" applyNumberFormat="1" applyFont="1" applyBorder="1" applyAlignment="1">
      <alignment horizontal="right" vertical="center"/>
    </xf>
    <xf numFmtId="188" fontId="10" fillId="0" borderId="60" xfId="0" applyNumberFormat="1" applyFont="1" applyFill="1" applyBorder="1" applyAlignment="1">
      <alignment horizontal="distributed" vertical="distributed" textRotation="255"/>
    </xf>
    <xf numFmtId="188" fontId="10" fillId="0" borderId="63" xfId="0" applyNumberFormat="1" applyFont="1" applyFill="1" applyBorder="1" applyAlignment="1">
      <alignment horizontal="distributed" vertical="distributed" textRotation="255"/>
    </xf>
    <xf numFmtId="188" fontId="10" fillId="0" borderId="66" xfId="0" applyNumberFormat="1" applyFont="1" applyFill="1" applyBorder="1" applyAlignment="1">
      <alignment horizontal="distributed" vertical="distributed" textRotation="255"/>
    </xf>
    <xf numFmtId="188" fontId="9" fillId="0" borderId="0" xfId="0" applyNumberFormat="1" applyFont="1" applyAlignment="1">
      <alignment horizontal="distributed" vertical="center"/>
    </xf>
    <xf numFmtId="188" fontId="10" fillId="33" borderId="102" xfId="0" applyNumberFormat="1" applyFont="1" applyFill="1" applyBorder="1" applyAlignment="1">
      <alignment horizontal="distributed" vertical="center"/>
    </xf>
    <xf numFmtId="188" fontId="10" fillId="33" borderId="23" xfId="0" applyNumberFormat="1" applyFont="1" applyFill="1" applyBorder="1" applyAlignment="1">
      <alignment horizontal="distributed" vertical="center"/>
    </xf>
    <xf numFmtId="188" fontId="10" fillId="0" borderId="82" xfId="0" applyNumberFormat="1" applyFont="1" applyBorder="1" applyAlignment="1">
      <alignment horizontal="distributed" vertical="center"/>
    </xf>
    <xf numFmtId="188" fontId="10" fillId="0" borderId="70" xfId="0" applyNumberFormat="1" applyFont="1" applyBorder="1" applyAlignment="1">
      <alignment horizontal="distributed" vertical="center"/>
    </xf>
    <xf numFmtId="188" fontId="10" fillId="0" borderId="83" xfId="0" applyNumberFormat="1" applyFont="1" applyBorder="1" applyAlignment="1">
      <alignment horizontal="distributed" vertical="center"/>
    </xf>
    <xf numFmtId="188" fontId="10" fillId="0" borderId="60" xfId="0" applyNumberFormat="1" applyFont="1" applyBorder="1" applyAlignment="1">
      <alignment horizontal="distributed" vertical="center"/>
    </xf>
    <xf numFmtId="188" fontId="10" fillId="0" borderId="115" xfId="0" applyNumberFormat="1" applyFont="1" applyBorder="1" applyAlignment="1">
      <alignment horizontal="distributed" vertical="center"/>
    </xf>
    <xf numFmtId="188" fontId="10" fillId="0" borderId="116" xfId="0" applyNumberFormat="1" applyFont="1" applyBorder="1" applyAlignment="1">
      <alignment vertical="center"/>
    </xf>
    <xf numFmtId="188" fontId="10" fillId="0" borderId="117" xfId="0" applyNumberFormat="1" applyFont="1" applyBorder="1" applyAlignment="1">
      <alignment vertical="center"/>
    </xf>
    <xf numFmtId="188" fontId="10" fillId="0" borderId="118" xfId="0" applyNumberFormat="1" applyFont="1" applyBorder="1" applyAlignment="1">
      <alignment vertical="center"/>
    </xf>
    <xf numFmtId="188" fontId="10" fillId="0" borderId="119" xfId="0" applyNumberFormat="1" applyFont="1" applyBorder="1" applyAlignment="1">
      <alignment vertical="center"/>
    </xf>
    <xf numFmtId="188" fontId="10" fillId="0" borderId="120" xfId="0" applyNumberFormat="1" applyFont="1" applyBorder="1" applyAlignment="1">
      <alignment vertical="center"/>
    </xf>
    <xf numFmtId="188" fontId="10" fillId="0" borderId="121" xfId="0" applyNumberFormat="1" applyFont="1" applyBorder="1" applyAlignment="1">
      <alignment vertical="center"/>
    </xf>
    <xf numFmtId="188" fontId="10" fillId="0" borderId="57" xfId="0" applyNumberFormat="1" applyFont="1" applyBorder="1" applyAlignment="1">
      <alignment horizontal="distributed" vertical="center"/>
    </xf>
    <xf numFmtId="188" fontId="10" fillId="0" borderId="0" xfId="0" applyNumberFormat="1" applyFont="1" applyBorder="1" applyAlignment="1">
      <alignment horizontal="distributed" vertical="center"/>
    </xf>
    <xf numFmtId="188" fontId="10" fillId="0" borderId="98" xfId="0" applyNumberFormat="1" applyFont="1" applyBorder="1" applyAlignment="1">
      <alignment horizontal="distributed" vertical="center"/>
    </xf>
    <xf numFmtId="188" fontId="10" fillId="0" borderId="19" xfId="0" applyNumberFormat="1" applyFont="1" applyBorder="1" applyAlignment="1">
      <alignment horizontal="distributed" vertical="center"/>
    </xf>
    <xf numFmtId="188" fontId="10" fillId="0" borderId="96" xfId="0" applyNumberFormat="1" applyFont="1" applyBorder="1" applyAlignment="1">
      <alignment horizontal="distributed" vertical="center"/>
    </xf>
    <xf numFmtId="188" fontId="10" fillId="0" borderId="10" xfId="0" applyNumberFormat="1" applyFont="1" applyBorder="1" applyAlignment="1">
      <alignment horizontal="distributed" vertical="center"/>
    </xf>
    <xf numFmtId="188" fontId="10" fillId="0" borderId="104" xfId="0" applyNumberFormat="1" applyFont="1" applyBorder="1" applyAlignment="1">
      <alignment horizontal="right" vertical="center"/>
    </xf>
    <xf numFmtId="188" fontId="10" fillId="0" borderId="29" xfId="0" applyNumberFormat="1" applyFont="1" applyBorder="1" applyAlignment="1">
      <alignment horizontal="right" vertical="center"/>
    </xf>
    <xf numFmtId="188" fontId="10" fillId="0" borderId="96" xfId="0" applyNumberFormat="1" applyFont="1" applyBorder="1" applyAlignment="1">
      <alignment horizontal="right" vertical="center"/>
    </xf>
    <xf numFmtId="188" fontId="10" fillId="0" borderId="35" xfId="0" applyNumberFormat="1" applyFont="1" applyBorder="1" applyAlignment="1">
      <alignment horizontal="right" vertical="center"/>
    </xf>
    <xf numFmtId="182" fontId="17" fillId="0" borderId="75" xfId="0" applyNumberFormat="1" applyFont="1" applyBorder="1" applyAlignment="1">
      <alignment horizontal="left" vertical="center"/>
    </xf>
    <xf numFmtId="182" fontId="12" fillId="0" borderId="56" xfId="0" applyNumberFormat="1" applyFont="1" applyBorder="1" applyAlignment="1">
      <alignment horizontal="center" vertical="center"/>
    </xf>
    <xf numFmtId="182" fontId="12" fillId="0" borderId="75" xfId="0" applyNumberFormat="1" applyFont="1" applyBorder="1" applyAlignment="1">
      <alignment horizontal="center" vertical="center"/>
    </xf>
    <xf numFmtId="182" fontId="12" fillId="0" borderId="57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182" fontId="12" fillId="0" borderId="108" xfId="0" applyNumberFormat="1" applyFont="1" applyBorder="1" applyAlignment="1">
      <alignment horizontal="center" vertical="center"/>
    </xf>
    <xf numFmtId="182" fontId="12" fillId="0" borderId="122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center" shrinkToFit="1"/>
    </xf>
    <xf numFmtId="182" fontId="10" fillId="0" borderId="34" xfId="0" applyNumberFormat="1" applyFont="1" applyBorder="1" applyAlignment="1">
      <alignment horizontal="center" vertical="center" textRotation="180"/>
    </xf>
    <xf numFmtId="182" fontId="12" fillId="0" borderId="30" xfId="0" applyNumberFormat="1" applyFont="1" applyBorder="1" applyAlignment="1">
      <alignment horizontal="center" vertical="center"/>
    </xf>
    <xf numFmtId="182" fontId="12" fillId="0" borderId="17" xfId="0" applyNumberFormat="1" applyFont="1" applyBorder="1" applyAlignment="1">
      <alignment horizontal="center" vertical="center"/>
    </xf>
    <xf numFmtId="182" fontId="12" fillId="0" borderId="96" xfId="0" applyNumberFormat="1" applyFont="1" applyBorder="1" applyAlignment="1">
      <alignment horizontal="center" vertical="center"/>
    </xf>
    <xf numFmtId="182" fontId="12" fillId="0" borderId="27" xfId="0" applyNumberFormat="1" applyFont="1" applyBorder="1" applyAlignment="1">
      <alignment horizontal="center" vertical="center"/>
    </xf>
    <xf numFmtId="182" fontId="12" fillId="0" borderId="81" xfId="0" applyNumberFormat="1" applyFont="1" applyBorder="1" applyAlignment="1">
      <alignment horizontal="center" vertical="center"/>
    </xf>
    <xf numFmtId="182" fontId="12" fillId="0" borderId="82" xfId="0" applyNumberFormat="1" applyFont="1" applyBorder="1" applyAlignment="1">
      <alignment horizontal="center" vertical="center"/>
    </xf>
    <xf numFmtId="182" fontId="12" fillId="0" borderId="83" xfId="0" applyNumberFormat="1" applyFont="1" applyBorder="1" applyAlignment="1">
      <alignment horizontal="center" vertical="center"/>
    </xf>
    <xf numFmtId="190" fontId="10" fillId="0" borderId="52" xfId="0" applyNumberFormat="1" applyFont="1" applyBorder="1" applyAlignment="1">
      <alignment horizontal="center" vertical="center" shrinkToFit="1"/>
    </xf>
    <xf numFmtId="190" fontId="10" fillId="0" borderId="24" xfId="0" applyNumberFormat="1" applyFont="1" applyBorder="1" applyAlignment="1">
      <alignment horizontal="center" vertical="center" shrinkToFit="1"/>
    </xf>
    <xf numFmtId="188" fontId="10" fillId="0" borderId="40" xfId="0" applyNumberFormat="1" applyFont="1" applyBorder="1" applyAlignment="1">
      <alignment horizontal="center" vertical="center" shrinkToFit="1"/>
    </xf>
    <xf numFmtId="188" fontId="10" fillId="0" borderId="103" xfId="0" applyNumberFormat="1" applyFont="1" applyBorder="1" applyAlignment="1">
      <alignment horizontal="center" vertical="center"/>
    </xf>
    <xf numFmtId="188" fontId="10" fillId="0" borderId="15" xfId="0" applyNumberFormat="1" applyFont="1" applyBorder="1" applyAlignment="1">
      <alignment horizontal="center" vertical="center"/>
    </xf>
    <xf numFmtId="193" fontId="10" fillId="0" borderId="40" xfId="0" applyNumberFormat="1" applyFont="1" applyBorder="1" applyAlignment="1">
      <alignment horizontal="center" vertical="center" shrinkToFit="1"/>
    </xf>
    <xf numFmtId="193" fontId="10" fillId="0" borderId="41" xfId="0" applyNumberFormat="1" applyFont="1" applyBorder="1" applyAlignment="1">
      <alignment horizontal="center" vertical="center" shrinkToFit="1"/>
    </xf>
    <xf numFmtId="188" fontId="10" fillId="0" borderId="108" xfId="0" applyNumberFormat="1" applyFont="1" applyBorder="1" applyAlignment="1">
      <alignment horizontal="center" vertical="center"/>
    </xf>
    <xf numFmtId="188" fontId="10" fillId="0" borderId="81" xfId="0" applyNumberFormat="1" applyFont="1" applyBorder="1" applyAlignment="1">
      <alignment horizontal="center" vertical="center"/>
    </xf>
    <xf numFmtId="188" fontId="10" fillId="0" borderId="21" xfId="0" applyNumberFormat="1" applyFont="1" applyBorder="1" applyAlignment="1">
      <alignment horizontal="center" vertical="center"/>
    </xf>
    <xf numFmtId="188" fontId="10" fillId="0" borderId="54" xfId="0" applyNumberFormat="1" applyFont="1" applyBorder="1" applyAlignment="1">
      <alignment horizontal="center" vertical="center" shrinkToFit="1"/>
    </xf>
    <xf numFmtId="188" fontId="10" fillId="0" borderId="38" xfId="0" applyNumberFormat="1" applyFont="1" applyBorder="1" applyAlignment="1">
      <alignment horizontal="center" vertical="center"/>
    </xf>
    <xf numFmtId="193" fontId="10" fillId="0" borderId="54" xfId="0" applyNumberFormat="1" applyFont="1" applyBorder="1" applyAlignment="1">
      <alignment horizontal="center" vertical="center" shrinkToFit="1"/>
    </xf>
    <xf numFmtId="193" fontId="10" fillId="0" borderId="39" xfId="0" applyNumberFormat="1" applyFont="1" applyBorder="1" applyAlignment="1">
      <alignment horizontal="center" vertical="center" shrinkToFit="1"/>
    </xf>
    <xf numFmtId="188" fontId="10" fillId="0" borderId="39" xfId="0" applyNumberFormat="1" applyFont="1" applyBorder="1" applyAlignment="1">
      <alignment horizontal="center" vertical="center" shrinkToFit="1"/>
    </xf>
    <xf numFmtId="188" fontId="10" fillId="0" borderId="54" xfId="0" applyNumberFormat="1" applyFont="1" applyBorder="1" applyAlignment="1">
      <alignment horizontal="center" vertical="center"/>
    </xf>
    <xf numFmtId="190" fontId="10" fillId="0" borderId="54" xfId="0" applyNumberFormat="1" applyFont="1" applyBorder="1" applyAlignment="1">
      <alignment horizontal="center" vertical="center" shrinkToFit="1"/>
    </xf>
    <xf numFmtId="188" fontId="10" fillId="0" borderId="122" xfId="0" applyNumberFormat="1" applyFont="1" applyBorder="1" applyAlignment="1">
      <alignment horizontal="center" vertical="center"/>
    </xf>
    <xf numFmtId="188" fontId="10" fillId="0" borderId="40" xfId="0" applyNumberFormat="1" applyFont="1" applyBorder="1" applyAlignment="1">
      <alignment horizontal="center" vertical="center"/>
    </xf>
    <xf numFmtId="194" fontId="10" fillId="0" borderId="54" xfId="0" applyNumberFormat="1" applyFont="1" applyBorder="1" applyAlignment="1">
      <alignment horizontal="center" vertical="center" shrinkToFit="1"/>
    </xf>
    <xf numFmtId="194" fontId="10" fillId="0" borderId="39" xfId="0" applyNumberFormat="1" applyFont="1" applyBorder="1" applyAlignment="1">
      <alignment horizontal="center" vertical="center" shrinkToFit="1"/>
    </xf>
    <xf numFmtId="188" fontId="10" fillId="0" borderId="56" xfId="0" applyNumberFormat="1" applyFont="1" applyBorder="1" applyAlignment="1">
      <alignment horizontal="center" vertical="center"/>
    </xf>
    <xf numFmtId="188" fontId="10" fillId="0" borderId="75" xfId="0" applyNumberFormat="1" applyFont="1" applyBorder="1" applyAlignment="1">
      <alignment horizontal="center" vertical="center"/>
    </xf>
    <xf numFmtId="188" fontId="10" fillId="0" borderId="57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17" fillId="0" borderId="123" xfId="0" applyNumberFormat="1" applyFont="1" applyBorder="1" applyAlignment="1">
      <alignment horizontal="center" vertical="center"/>
    </xf>
    <xf numFmtId="188" fontId="19" fillId="0" borderId="124" xfId="0" applyNumberFormat="1" applyFont="1" applyBorder="1" applyAlignment="1">
      <alignment horizontal="center" vertical="center"/>
    </xf>
    <xf numFmtId="188" fontId="17" fillId="0" borderId="84" xfId="0" applyNumberFormat="1" applyFont="1" applyBorder="1" applyAlignment="1">
      <alignment horizontal="center" vertical="center"/>
    </xf>
    <xf numFmtId="188" fontId="19" fillId="0" borderId="105" xfId="0" applyNumberFormat="1" applyFont="1" applyBorder="1" applyAlignment="1">
      <alignment horizontal="center" vertical="center"/>
    </xf>
    <xf numFmtId="188" fontId="17" fillId="0" borderId="113" xfId="0" applyNumberFormat="1" applyFont="1" applyBorder="1" applyAlignment="1">
      <alignment horizontal="center" vertical="center"/>
    </xf>
    <xf numFmtId="188" fontId="19" fillId="0" borderId="37" xfId="0" applyNumberFormat="1" applyFont="1" applyBorder="1" applyAlignment="1">
      <alignment horizontal="center" vertical="center"/>
    </xf>
    <xf numFmtId="188" fontId="17" fillId="0" borderId="96" xfId="0" applyNumberFormat="1" applyFont="1" applyBorder="1" applyAlignment="1">
      <alignment horizontal="center" vertical="center"/>
    </xf>
    <xf numFmtId="188" fontId="19" fillId="0" borderId="27" xfId="0" applyNumberFormat="1" applyFont="1" applyBorder="1" applyAlignment="1">
      <alignment horizontal="center" vertical="center"/>
    </xf>
    <xf numFmtId="188" fontId="17" fillId="0" borderId="106" xfId="0" applyNumberFormat="1" applyFont="1" applyBorder="1" applyAlignment="1">
      <alignment horizontal="center" vertical="center"/>
    </xf>
    <xf numFmtId="188" fontId="19" fillId="0" borderId="107" xfId="0" applyNumberFormat="1" applyFont="1" applyBorder="1" applyAlignment="1">
      <alignment horizontal="center" vertical="center"/>
    </xf>
    <xf numFmtId="188" fontId="17" fillId="0" borderId="21" xfId="0" applyNumberFormat="1" applyFont="1" applyBorder="1" applyAlignment="1">
      <alignment horizontal="center" vertical="center"/>
    </xf>
    <xf numFmtId="188" fontId="17" fillId="0" borderId="38" xfId="0" applyNumberFormat="1" applyFont="1" applyBorder="1" applyAlignment="1">
      <alignment horizontal="center" vertical="center"/>
    </xf>
    <xf numFmtId="188" fontId="17" fillId="0" borderId="12" xfId="0" applyNumberFormat="1" applyFont="1" applyBorder="1" applyAlignment="1">
      <alignment horizontal="center" vertical="center"/>
    </xf>
    <xf numFmtId="188" fontId="17" fillId="0" borderId="81" xfId="0" applyNumberFormat="1" applyFont="1" applyBorder="1" applyAlignment="1">
      <alignment horizontal="center" vertical="center"/>
    </xf>
    <xf numFmtId="188" fontId="19" fillId="0" borderId="38" xfId="0" applyNumberFormat="1" applyFont="1" applyBorder="1" applyAlignment="1">
      <alignment horizontal="center" vertical="center"/>
    </xf>
    <xf numFmtId="188" fontId="10" fillId="0" borderId="75" xfId="0" applyNumberFormat="1" applyFont="1" applyFill="1" applyBorder="1" applyAlignment="1">
      <alignment vertical="center" textRotation="255"/>
    </xf>
    <xf numFmtId="188" fontId="10" fillId="0" borderId="58" xfId="0" applyNumberFormat="1" applyFont="1" applyBorder="1" applyAlignment="1">
      <alignment horizontal="distributed" vertical="distributed" textRotation="255"/>
    </xf>
    <xf numFmtId="188" fontId="10" fillId="0" borderId="0" xfId="0" applyNumberFormat="1" applyFont="1" applyBorder="1" applyAlignment="1">
      <alignment horizontal="distributed" vertical="distributed" textRotation="255"/>
    </xf>
    <xf numFmtId="188" fontId="10" fillId="0" borderId="10" xfId="0" applyNumberFormat="1" applyFont="1" applyBorder="1" applyAlignment="1">
      <alignment horizontal="distributed" vertical="distributed" textRotation="255"/>
    </xf>
    <xf numFmtId="188" fontId="10" fillId="0" borderId="13" xfId="0" applyNumberFormat="1" applyFont="1" applyFill="1" applyBorder="1" applyAlignment="1">
      <alignment vertical="center"/>
    </xf>
    <xf numFmtId="193" fontId="10" fillId="0" borderId="19" xfId="0" applyNumberFormat="1" applyFont="1" applyFill="1" applyBorder="1" applyAlignment="1">
      <alignment horizontal="distributed" vertical="center" shrinkToFit="1"/>
    </xf>
    <xf numFmtId="188" fontId="10" fillId="0" borderId="7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1029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件数"/>
      <sheetName val="死傷者"/>
      <sheetName val="状態"/>
      <sheetName val="年齢"/>
      <sheetName val="年齢死傷者"/>
      <sheetName val="年齢状態"/>
      <sheetName val="その他"/>
    </sheetNames>
    <sheetDataSet>
      <sheetData sheetId="0">
        <row r="4">
          <cell r="C4">
            <v>89</v>
          </cell>
          <cell r="D4">
            <v>105</v>
          </cell>
        </row>
        <row r="5">
          <cell r="C5">
            <v>92</v>
          </cell>
          <cell r="D5">
            <v>91</v>
          </cell>
        </row>
        <row r="6">
          <cell r="C6">
            <v>78</v>
          </cell>
          <cell r="D6">
            <v>59</v>
          </cell>
        </row>
        <row r="7">
          <cell r="C7">
            <v>87</v>
          </cell>
          <cell r="D7">
            <v>103</v>
          </cell>
        </row>
        <row r="8">
          <cell r="C8">
            <v>92</v>
          </cell>
          <cell r="D8">
            <v>85</v>
          </cell>
        </row>
        <row r="9">
          <cell r="C9">
            <v>84</v>
          </cell>
          <cell r="D9">
            <v>70</v>
          </cell>
        </row>
        <row r="10">
          <cell r="C10">
            <v>81</v>
          </cell>
          <cell r="D10">
            <v>87</v>
          </cell>
        </row>
        <row r="11">
          <cell r="C11">
            <v>110</v>
          </cell>
          <cell r="D11">
            <v>103</v>
          </cell>
        </row>
        <row r="12">
          <cell r="C12">
            <v>46</v>
          </cell>
          <cell r="D12">
            <v>58</v>
          </cell>
        </row>
        <row r="13">
          <cell r="C13">
            <v>76</v>
          </cell>
          <cell r="D13">
            <v>85</v>
          </cell>
        </row>
        <row r="14">
          <cell r="C14">
            <v>140</v>
          </cell>
          <cell r="D14">
            <v>109</v>
          </cell>
        </row>
        <row r="15">
          <cell r="C15">
            <v>83</v>
          </cell>
          <cell r="D15">
            <v>66</v>
          </cell>
        </row>
        <row r="16">
          <cell r="C16">
            <v>115</v>
          </cell>
          <cell r="D16">
            <v>116</v>
          </cell>
        </row>
        <row r="17">
          <cell r="C17">
            <v>93</v>
          </cell>
          <cell r="D17">
            <v>68</v>
          </cell>
        </row>
        <row r="18">
          <cell r="C18">
            <v>130</v>
          </cell>
          <cell r="D18">
            <v>80</v>
          </cell>
        </row>
        <row r="19">
          <cell r="C19">
            <v>34</v>
          </cell>
          <cell r="D19">
            <v>36</v>
          </cell>
        </row>
        <row r="20">
          <cell r="C20">
            <v>64</v>
          </cell>
          <cell r="D20">
            <v>55</v>
          </cell>
        </row>
        <row r="21">
          <cell r="C21">
            <v>85</v>
          </cell>
          <cell r="D21">
            <v>89</v>
          </cell>
        </row>
        <row r="22">
          <cell r="C22">
            <v>102</v>
          </cell>
          <cell r="D22">
            <v>119</v>
          </cell>
        </row>
        <row r="23">
          <cell r="C23">
            <v>61</v>
          </cell>
          <cell r="D23">
            <v>74</v>
          </cell>
        </row>
        <row r="24">
          <cell r="C24">
            <v>66</v>
          </cell>
          <cell r="D24">
            <v>54</v>
          </cell>
        </row>
        <row r="25">
          <cell r="C25">
            <v>62</v>
          </cell>
          <cell r="D25">
            <v>65</v>
          </cell>
        </row>
        <row r="26">
          <cell r="C26">
            <v>67</v>
          </cell>
          <cell r="D26">
            <v>62</v>
          </cell>
        </row>
        <row r="27">
          <cell r="C27">
            <v>116</v>
          </cell>
          <cell r="D27">
            <v>88</v>
          </cell>
        </row>
        <row r="28">
          <cell r="C28">
            <v>57</v>
          </cell>
          <cell r="D28">
            <v>63</v>
          </cell>
        </row>
        <row r="29">
          <cell r="C29">
            <v>196</v>
          </cell>
          <cell r="D29">
            <v>205</v>
          </cell>
        </row>
        <row r="30">
          <cell r="C30">
            <v>154</v>
          </cell>
          <cell r="D30">
            <v>142</v>
          </cell>
        </row>
        <row r="31">
          <cell r="C31">
            <v>77</v>
          </cell>
          <cell r="D31">
            <v>77</v>
          </cell>
        </row>
        <row r="32">
          <cell r="C32">
            <v>228</v>
          </cell>
          <cell r="D32">
            <v>185</v>
          </cell>
        </row>
        <row r="33">
          <cell r="C33">
            <v>122</v>
          </cell>
          <cell r="D33">
            <v>112</v>
          </cell>
        </row>
        <row r="34">
          <cell r="C34">
            <v>78</v>
          </cell>
          <cell r="D34">
            <v>94</v>
          </cell>
        </row>
        <row r="35">
          <cell r="C35">
            <v>33</v>
          </cell>
          <cell r="D35">
            <v>42</v>
          </cell>
        </row>
        <row r="36">
          <cell r="C36">
            <v>176</v>
          </cell>
          <cell r="D36">
            <v>142</v>
          </cell>
        </row>
        <row r="37">
          <cell r="C37">
            <v>153</v>
          </cell>
          <cell r="D37">
            <v>128</v>
          </cell>
        </row>
        <row r="38">
          <cell r="C38">
            <v>97</v>
          </cell>
          <cell r="D38">
            <v>83</v>
          </cell>
        </row>
        <row r="39">
          <cell r="C39">
            <v>15</v>
          </cell>
          <cell r="D39">
            <v>22</v>
          </cell>
        </row>
        <row r="40">
          <cell r="C40">
            <v>70</v>
          </cell>
          <cell r="D40">
            <v>66</v>
          </cell>
        </row>
        <row r="41">
          <cell r="C41">
            <v>161</v>
          </cell>
          <cell r="D41">
            <v>166</v>
          </cell>
        </row>
        <row r="42">
          <cell r="C42">
            <v>117</v>
          </cell>
          <cell r="D42">
            <v>130</v>
          </cell>
        </row>
        <row r="43">
          <cell r="C43">
            <v>44</v>
          </cell>
          <cell r="D43">
            <v>47</v>
          </cell>
        </row>
        <row r="44">
          <cell r="C44">
            <v>75</v>
          </cell>
          <cell r="D44">
            <v>51</v>
          </cell>
        </row>
        <row r="45">
          <cell r="C45">
            <v>65</v>
          </cell>
          <cell r="D45">
            <v>68</v>
          </cell>
        </row>
        <row r="46">
          <cell r="C46">
            <v>24</v>
          </cell>
          <cell r="D46">
            <v>12</v>
          </cell>
        </row>
        <row r="47">
          <cell r="C47">
            <v>40</v>
          </cell>
          <cell r="D47">
            <v>46</v>
          </cell>
        </row>
        <row r="48">
          <cell r="C48">
            <v>13</v>
          </cell>
          <cell r="D48">
            <v>14</v>
          </cell>
        </row>
        <row r="49">
          <cell r="C49">
            <v>31</v>
          </cell>
          <cell r="D49">
            <v>36</v>
          </cell>
        </row>
        <row r="50">
          <cell r="C50">
            <v>12</v>
          </cell>
          <cell r="D50">
            <v>10</v>
          </cell>
        </row>
        <row r="51">
          <cell r="C51">
            <v>9</v>
          </cell>
          <cell r="D51">
            <v>9</v>
          </cell>
        </row>
        <row r="52">
          <cell r="C52">
            <v>4</v>
          </cell>
          <cell r="D52">
            <v>7</v>
          </cell>
        </row>
        <row r="53">
          <cell r="C53">
            <v>18</v>
          </cell>
          <cell r="D53">
            <v>14</v>
          </cell>
        </row>
        <row r="54">
          <cell r="C54">
            <v>7</v>
          </cell>
          <cell r="D54">
            <v>10</v>
          </cell>
        </row>
        <row r="55">
          <cell r="C55">
            <v>3</v>
          </cell>
          <cell r="D55">
            <v>5</v>
          </cell>
        </row>
        <row r="56">
          <cell r="C56">
            <v>11</v>
          </cell>
          <cell r="D56">
            <v>7</v>
          </cell>
        </row>
        <row r="57">
          <cell r="C57">
            <v>10</v>
          </cell>
          <cell r="D57">
            <v>18</v>
          </cell>
        </row>
        <row r="58">
          <cell r="C58">
            <v>3</v>
          </cell>
          <cell r="D58">
            <v>1</v>
          </cell>
        </row>
        <row r="59">
          <cell r="C59">
            <v>12</v>
          </cell>
          <cell r="D59">
            <v>10</v>
          </cell>
        </row>
        <row r="60">
          <cell r="C60">
            <v>28</v>
          </cell>
          <cell r="D60">
            <v>19</v>
          </cell>
        </row>
        <row r="61">
          <cell r="C61">
            <v>3</v>
          </cell>
          <cell r="D61">
            <v>2</v>
          </cell>
        </row>
        <row r="62">
          <cell r="C62">
            <v>82</v>
          </cell>
          <cell r="D62">
            <v>89</v>
          </cell>
        </row>
      </sheetData>
      <sheetData sheetId="1">
        <row r="4">
          <cell r="C4">
            <v>2</v>
          </cell>
          <cell r="D4">
            <v>5</v>
          </cell>
          <cell r="E4">
            <v>98</v>
          </cell>
          <cell r="F4">
            <v>0</v>
          </cell>
          <cell r="G4">
            <v>9</v>
          </cell>
          <cell r="H4">
            <v>103</v>
          </cell>
        </row>
        <row r="5">
          <cell r="C5">
            <v>0</v>
          </cell>
          <cell r="D5">
            <v>0</v>
          </cell>
          <cell r="E5">
            <v>106</v>
          </cell>
          <cell r="F5">
            <v>1</v>
          </cell>
          <cell r="G5">
            <v>1</v>
          </cell>
          <cell r="H5">
            <v>103</v>
          </cell>
        </row>
        <row r="6">
          <cell r="C6">
            <v>0</v>
          </cell>
          <cell r="D6">
            <v>5</v>
          </cell>
          <cell r="E6">
            <v>86</v>
          </cell>
          <cell r="F6">
            <v>0</v>
          </cell>
          <cell r="G6">
            <v>1</v>
          </cell>
          <cell r="H6">
            <v>74</v>
          </cell>
        </row>
        <row r="7">
          <cell r="C7">
            <v>1</v>
          </cell>
          <cell r="D7">
            <v>9</v>
          </cell>
          <cell r="E7">
            <v>100</v>
          </cell>
          <cell r="F7">
            <v>1</v>
          </cell>
          <cell r="G7">
            <v>11</v>
          </cell>
          <cell r="H7">
            <v>105</v>
          </cell>
        </row>
        <row r="8">
          <cell r="C8">
            <v>0</v>
          </cell>
          <cell r="D8">
            <v>5</v>
          </cell>
          <cell r="E8">
            <v>101</v>
          </cell>
          <cell r="F8">
            <v>0</v>
          </cell>
          <cell r="G8">
            <v>3</v>
          </cell>
          <cell r="H8">
            <v>101</v>
          </cell>
        </row>
        <row r="9">
          <cell r="C9">
            <v>0</v>
          </cell>
          <cell r="D9">
            <v>0</v>
          </cell>
          <cell r="E9">
            <v>102</v>
          </cell>
          <cell r="F9">
            <v>0</v>
          </cell>
          <cell r="G9">
            <v>7</v>
          </cell>
          <cell r="H9">
            <v>71</v>
          </cell>
        </row>
        <row r="10">
          <cell r="C10">
            <v>0</v>
          </cell>
          <cell r="D10">
            <v>1</v>
          </cell>
          <cell r="E10">
            <v>92</v>
          </cell>
          <cell r="F10">
            <v>2</v>
          </cell>
          <cell r="G10">
            <v>5</v>
          </cell>
          <cell r="H10">
            <v>95</v>
          </cell>
        </row>
        <row r="11">
          <cell r="C11">
            <v>1</v>
          </cell>
          <cell r="D11">
            <v>6</v>
          </cell>
          <cell r="E11">
            <v>122</v>
          </cell>
          <cell r="F11">
            <v>0</v>
          </cell>
          <cell r="G11">
            <v>3</v>
          </cell>
          <cell r="H11">
            <v>118</v>
          </cell>
        </row>
        <row r="12">
          <cell r="C12">
            <v>0</v>
          </cell>
          <cell r="D12">
            <v>6</v>
          </cell>
          <cell r="E12">
            <v>45</v>
          </cell>
          <cell r="F12">
            <v>1</v>
          </cell>
          <cell r="G12">
            <v>5</v>
          </cell>
          <cell r="H12">
            <v>61</v>
          </cell>
        </row>
        <row r="13">
          <cell r="C13">
            <v>0</v>
          </cell>
          <cell r="D13">
            <v>1</v>
          </cell>
          <cell r="E13">
            <v>93</v>
          </cell>
          <cell r="F13">
            <v>1</v>
          </cell>
          <cell r="G13">
            <v>4</v>
          </cell>
          <cell r="H13">
            <v>97</v>
          </cell>
        </row>
        <row r="14">
          <cell r="C14">
            <v>0</v>
          </cell>
          <cell r="D14">
            <v>4</v>
          </cell>
          <cell r="E14">
            <v>153</v>
          </cell>
          <cell r="F14">
            <v>0</v>
          </cell>
          <cell r="G14">
            <v>6</v>
          </cell>
          <cell r="H14">
            <v>116</v>
          </cell>
        </row>
        <row r="15">
          <cell r="C15">
            <v>2</v>
          </cell>
          <cell r="D15">
            <v>5</v>
          </cell>
          <cell r="E15">
            <v>89</v>
          </cell>
          <cell r="F15">
            <v>2</v>
          </cell>
          <cell r="G15">
            <v>4</v>
          </cell>
          <cell r="H15">
            <v>73</v>
          </cell>
        </row>
        <row r="16">
          <cell r="C16">
            <v>0</v>
          </cell>
          <cell r="D16">
            <v>4</v>
          </cell>
          <cell r="E16">
            <v>128</v>
          </cell>
          <cell r="F16">
            <v>1</v>
          </cell>
          <cell r="G16">
            <v>8</v>
          </cell>
          <cell r="H16">
            <v>131</v>
          </cell>
        </row>
        <row r="17">
          <cell r="C17">
            <v>0</v>
          </cell>
          <cell r="D17">
            <v>6</v>
          </cell>
          <cell r="E17">
            <v>108</v>
          </cell>
          <cell r="F17">
            <v>1</v>
          </cell>
          <cell r="G17">
            <v>4</v>
          </cell>
          <cell r="H17">
            <v>78</v>
          </cell>
        </row>
        <row r="18">
          <cell r="C18">
            <v>0</v>
          </cell>
          <cell r="D18">
            <v>2</v>
          </cell>
          <cell r="E18">
            <v>157</v>
          </cell>
          <cell r="F18">
            <v>0</v>
          </cell>
          <cell r="G18">
            <v>3</v>
          </cell>
          <cell r="H18">
            <v>93</v>
          </cell>
        </row>
        <row r="19">
          <cell r="C19">
            <v>0</v>
          </cell>
          <cell r="D19">
            <v>1</v>
          </cell>
          <cell r="E19">
            <v>39</v>
          </cell>
          <cell r="F19">
            <v>0</v>
          </cell>
          <cell r="G19">
            <v>5</v>
          </cell>
          <cell r="H19">
            <v>37</v>
          </cell>
        </row>
        <row r="20">
          <cell r="C20">
            <v>0</v>
          </cell>
          <cell r="D20">
            <v>2</v>
          </cell>
          <cell r="E20">
            <v>76</v>
          </cell>
          <cell r="F20">
            <v>0</v>
          </cell>
          <cell r="G20">
            <v>0</v>
          </cell>
          <cell r="H20">
            <v>61</v>
          </cell>
        </row>
        <row r="21">
          <cell r="C21">
            <v>0</v>
          </cell>
          <cell r="D21">
            <v>3</v>
          </cell>
          <cell r="E21">
            <v>95</v>
          </cell>
          <cell r="F21">
            <v>1</v>
          </cell>
          <cell r="G21">
            <v>1</v>
          </cell>
          <cell r="H21">
            <v>96</v>
          </cell>
        </row>
        <row r="22">
          <cell r="C22">
            <v>0</v>
          </cell>
          <cell r="D22">
            <v>11</v>
          </cell>
          <cell r="E22">
            <v>109</v>
          </cell>
          <cell r="F22">
            <v>0</v>
          </cell>
          <cell r="G22">
            <v>11</v>
          </cell>
          <cell r="H22">
            <v>130</v>
          </cell>
        </row>
        <row r="23">
          <cell r="C23">
            <v>1</v>
          </cell>
          <cell r="D23">
            <v>4</v>
          </cell>
          <cell r="E23">
            <v>69</v>
          </cell>
          <cell r="F23">
            <v>2</v>
          </cell>
          <cell r="G23">
            <v>5</v>
          </cell>
          <cell r="H23">
            <v>85</v>
          </cell>
        </row>
        <row r="24">
          <cell r="C24">
            <v>0</v>
          </cell>
          <cell r="D24">
            <v>3</v>
          </cell>
          <cell r="E24">
            <v>67</v>
          </cell>
          <cell r="F24">
            <v>0</v>
          </cell>
          <cell r="G24">
            <v>6</v>
          </cell>
          <cell r="H24">
            <v>58</v>
          </cell>
        </row>
        <row r="25">
          <cell r="C25">
            <v>2</v>
          </cell>
          <cell r="D25">
            <v>2</v>
          </cell>
          <cell r="E25">
            <v>69</v>
          </cell>
          <cell r="F25">
            <v>0</v>
          </cell>
          <cell r="G25">
            <v>0</v>
          </cell>
          <cell r="H25">
            <v>81</v>
          </cell>
        </row>
        <row r="26">
          <cell r="C26">
            <v>1</v>
          </cell>
          <cell r="D26">
            <v>2</v>
          </cell>
          <cell r="E26">
            <v>73</v>
          </cell>
          <cell r="F26">
            <v>0</v>
          </cell>
          <cell r="G26">
            <v>4</v>
          </cell>
          <cell r="H26">
            <v>67</v>
          </cell>
        </row>
        <row r="27">
          <cell r="C27">
            <v>0</v>
          </cell>
          <cell r="D27">
            <v>2</v>
          </cell>
          <cell r="E27">
            <v>127</v>
          </cell>
          <cell r="F27">
            <v>2</v>
          </cell>
          <cell r="G27">
            <v>2</v>
          </cell>
          <cell r="H27">
            <v>100</v>
          </cell>
        </row>
        <row r="28">
          <cell r="C28">
            <v>0</v>
          </cell>
          <cell r="D28">
            <v>3</v>
          </cell>
          <cell r="E28">
            <v>68</v>
          </cell>
          <cell r="F28">
            <v>0</v>
          </cell>
          <cell r="G28">
            <v>2</v>
          </cell>
          <cell r="H28">
            <v>67</v>
          </cell>
        </row>
        <row r="29">
          <cell r="C29">
            <v>1</v>
          </cell>
          <cell r="D29">
            <v>11</v>
          </cell>
          <cell r="E29">
            <v>237</v>
          </cell>
          <cell r="F29">
            <v>1</v>
          </cell>
          <cell r="G29">
            <v>4</v>
          </cell>
          <cell r="H29">
            <v>262</v>
          </cell>
        </row>
        <row r="30">
          <cell r="C30">
            <v>0</v>
          </cell>
          <cell r="D30">
            <v>6</v>
          </cell>
          <cell r="E30">
            <v>192</v>
          </cell>
          <cell r="F30">
            <v>1</v>
          </cell>
          <cell r="G30">
            <v>1</v>
          </cell>
          <cell r="H30">
            <v>157</v>
          </cell>
        </row>
        <row r="31">
          <cell r="C31">
            <v>0</v>
          </cell>
          <cell r="D31">
            <v>3</v>
          </cell>
          <cell r="E31">
            <v>85</v>
          </cell>
          <cell r="F31">
            <v>0</v>
          </cell>
          <cell r="G31">
            <v>1</v>
          </cell>
          <cell r="H31">
            <v>87</v>
          </cell>
        </row>
        <row r="32">
          <cell r="C32">
            <v>2</v>
          </cell>
          <cell r="D32">
            <v>5</v>
          </cell>
          <cell r="E32">
            <v>252</v>
          </cell>
          <cell r="F32">
            <v>0</v>
          </cell>
          <cell r="G32">
            <v>5</v>
          </cell>
          <cell r="H32">
            <v>224</v>
          </cell>
        </row>
        <row r="33">
          <cell r="C33">
            <v>2</v>
          </cell>
          <cell r="D33">
            <v>6</v>
          </cell>
          <cell r="E33">
            <v>145</v>
          </cell>
          <cell r="F33">
            <v>2</v>
          </cell>
          <cell r="G33">
            <v>8</v>
          </cell>
          <cell r="H33">
            <v>133</v>
          </cell>
        </row>
        <row r="34">
          <cell r="C34">
            <v>0</v>
          </cell>
          <cell r="D34">
            <v>0</v>
          </cell>
          <cell r="E34">
            <v>87</v>
          </cell>
          <cell r="F34">
            <v>0</v>
          </cell>
          <cell r="G34">
            <v>5</v>
          </cell>
          <cell r="H34">
            <v>107</v>
          </cell>
        </row>
        <row r="35">
          <cell r="C35">
            <v>0</v>
          </cell>
          <cell r="D35">
            <v>1</v>
          </cell>
          <cell r="E35">
            <v>36</v>
          </cell>
          <cell r="F35">
            <v>0</v>
          </cell>
          <cell r="G35">
            <v>3</v>
          </cell>
          <cell r="H35">
            <v>46</v>
          </cell>
        </row>
        <row r="36">
          <cell r="C36">
            <v>2</v>
          </cell>
          <cell r="D36">
            <v>9</v>
          </cell>
          <cell r="E36">
            <v>187</v>
          </cell>
          <cell r="F36">
            <v>1</v>
          </cell>
          <cell r="G36">
            <v>10</v>
          </cell>
          <cell r="H36">
            <v>160</v>
          </cell>
        </row>
        <row r="37">
          <cell r="C37">
            <v>1</v>
          </cell>
          <cell r="D37">
            <v>6</v>
          </cell>
          <cell r="E37">
            <v>185</v>
          </cell>
          <cell r="F37">
            <v>1</v>
          </cell>
          <cell r="G37">
            <v>11</v>
          </cell>
          <cell r="H37">
            <v>136</v>
          </cell>
        </row>
        <row r="38">
          <cell r="C38">
            <v>1</v>
          </cell>
          <cell r="D38">
            <v>4</v>
          </cell>
          <cell r="E38">
            <v>114</v>
          </cell>
          <cell r="F38">
            <v>0</v>
          </cell>
          <cell r="G38">
            <v>4</v>
          </cell>
          <cell r="H38">
            <v>87</v>
          </cell>
        </row>
        <row r="39">
          <cell r="C39">
            <v>0</v>
          </cell>
          <cell r="D39">
            <v>0</v>
          </cell>
          <cell r="E39">
            <v>16</v>
          </cell>
          <cell r="F39">
            <v>0</v>
          </cell>
          <cell r="G39">
            <v>2</v>
          </cell>
          <cell r="H39">
            <v>24</v>
          </cell>
        </row>
        <row r="40">
          <cell r="C40">
            <v>0</v>
          </cell>
          <cell r="D40">
            <v>1</v>
          </cell>
          <cell r="E40">
            <v>81</v>
          </cell>
          <cell r="F40">
            <v>0</v>
          </cell>
          <cell r="G40">
            <v>2</v>
          </cell>
          <cell r="H40">
            <v>79</v>
          </cell>
        </row>
        <row r="41">
          <cell r="C41">
            <v>1</v>
          </cell>
          <cell r="D41">
            <v>3</v>
          </cell>
          <cell r="E41">
            <v>190</v>
          </cell>
          <cell r="F41">
            <v>1</v>
          </cell>
          <cell r="G41">
            <v>7</v>
          </cell>
          <cell r="H41">
            <v>179</v>
          </cell>
        </row>
        <row r="42">
          <cell r="C42">
            <v>0</v>
          </cell>
          <cell r="D42">
            <v>8</v>
          </cell>
          <cell r="E42">
            <v>130</v>
          </cell>
          <cell r="F42">
            <v>0</v>
          </cell>
          <cell r="G42">
            <v>5</v>
          </cell>
          <cell r="H42">
            <v>141</v>
          </cell>
        </row>
        <row r="43">
          <cell r="C43">
            <v>0</v>
          </cell>
          <cell r="D43">
            <v>1</v>
          </cell>
          <cell r="E43">
            <v>51</v>
          </cell>
          <cell r="F43">
            <v>0</v>
          </cell>
          <cell r="G43">
            <v>0</v>
          </cell>
          <cell r="H43">
            <v>56</v>
          </cell>
        </row>
        <row r="44">
          <cell r="C44">
            <v>1</v>
          </cell>
          <cell r="D44">
            <v>8</v>
          </cell>
          <cell r="E44">
            <v>73</v>
          </cell>
          <cell r="F44">
            <v>1</v>
          </cell>
          <cell r="G44">
            <v>4</v>
          </cell>
          <cell r="H44">
            <v>57</v>
          </cell>
        </row>
        <row r="45">
          <cell r="C45">
            <v>0</v>
          </cell>
          <cell r="D45">
            <v>3</v>
          </cell>
          <cell r="E45">
            <v>80</v>
          </cell>
          <cell r="F45">
            <v>1</v>
          </cell>
          <cell r="G45">
            <v>6</v>
          </cell>
          <cell r="H45">
            <v>75</v>
          </cell>
        </row>
        <row r="46">
          <cell r="C46">
            <v>0</v>
          </cell>
          <cell r="D46">
            <v>1</v>
          </cell>
          <cell r="E46">
            <v>26</v>
          </cell>
          <cell r="F46">
            <v>0</v>
          </cell>
          <cell r="G46">
            <v>0</v>
          </cell>
          <cell r="H46">
            <v>13</v>
          </cell>
        </row>
        <row r="47">
          <cell r="C47">
            <v>1</v>
          </cell>
          <cell r="D47">
            <v>1</v>
          </cell>
          <cell r="E47">
            <v>43</v>
          </cell>
          <cell r="F47">
            <v>1</v>
          </cell>
          <cell r="G47">
            <v>2</v>
          </cell>
          <cell r="H47">
            <v>54</v>
          </cell>
        </row>
        <row r="48">
          <cell r="C48">
            <v>0</v>
          </cell>
          <cell r="D48">
            <v>3</v>
          </cell>
          <cell r="E48">
            <v>13</v>
          </cell>
          <cell r="F48">
            <v>0</v>
          </cell>
          <cell r="G48">
            <v>0</v>
          </cell>
          <cell r="H48">
            <v>17</v>
          </cell>
        </row>
        <row r="49">
          <cell r="C49">
            <v>0</v>
          </cell>
          <cell r="D49">
            <v>3</v>
          </cell>
          <cell r="E49">
            <v>33</v>
          </cell>
          <cell r="F49">
            <v>0</v>
          </cell>
          <cell r="G49">
            <v>1</v>
          </cell>
          <cell r="H49">
            <v>43</v>
          </cell>
        </row>
        <row r="50">
          <cell r="C50">
            <v>0</v>
          </cell>
          <cell r="D50">
            <v>1</v>
          </cell>
          <cell r="E50">
            <v>18</v>
          </cell>
          <cell r="F50">
            <v>0</v>
          </cell>
          <cell r="G50">
            <v>0</v>
          </cell>
          <cell r="H50">
            <v>11</v>
          </cell>
        </row>
        <row r="51">
          <cell r="C51">
            <v>0</v>
          </cell>
          <cell r="D51">
            <v>1</v>
          </cell>
          <cell r="E51">
            <v>10</v>
          </cell>
          <cell r="F51">
            <v>0</v>
          </cell>
          <cell r="G51">
            <v>2</v>
          </cell>
          <cell r="H51">
            <v>8</v>
          </cell>
        </row>
        <row r="52">
          <cell r="C52">
            <v>0</v>
          </cell>
          <cell r="D52">
            <v>0</v>
          </cell>
          <cell r="E52">
            <v>4</v>
          </cell>
          <cell r="F52">
            <v>1</v>
          </cell>
          <cell r="G52">
            <v>2</v>
          </cell>
          <cell r="H52">
            <v>6</v>
          </cell>
        </row>
        <row r="53">
          <cell r="C53">
            <v>1</v>
          </cell>
          <cell r="D53">
            <v>2</v>
          </cell>
          <cell r="E53">
            <v>15</v>
          </cell>
          <cell r="F53">
            <v>0</v>
          </cell>
          <cell r="G53">
            <v>0</v>
          </cell>
          <cell r="H53">
            <v>17</v>
          </cell>
        </row>
        <row r="54">
          <cell r="C54">
            <v>0</v>
          </cell>
          <cell r="D54">
            <v>2</v>
          </cell>
          <cell r="E54">
            <v>5</v>
          </cell>
          <cell r="F54">
            <v>0</v>
          </cell>
          <cell r="G54">
            <v>1</v>
          </cell>
          <cell r="H54">
            <v>12</v>
          </cell>
        </row>
        <row r="55">
          <cell r="C55">
            <v>0</v>
          </cell>
          <cell r="D55">
            <v>0</v>
          </cell>
          <cell r="E55">
            <v>3</v>
          </cell>
          <cell r="F55">
            <v>0</v>
          </cell>
          <cell r="G55">
            <v>0</v>
          </cell>
          <cell r="H55">
            <v>6</v>
          </cell>
        </row>
        <row r="56">
          <cell r="C56">
            <v>0</v>
          </cell>
          <cell r="D56">
            <v>0</v>
          </cell>
          <cell r="E56">
            <v>11</v>
          </cell>
          <cell r="F56">
            <v>0</v>
          </cell>
          <cell r="G56">
            <v>0</v>
          </cell>
          <cell r="H56">
            <v>9</v>
          </cell>
        </row>
        <row r="57">
          <cell r="C57">
            <v>0</v>
          </cell>
          <cell r="D57">
            <v>2</v>
          </cell>
          <cell r="E57">
            <v>14</v>
          </cell>
          <cell r="F57">
            <v>0</v>
          </cell>
          <cell r="G57">
            <v>0</v>
          </cell>
          <cell r="H57">
            <v>32</v>
          </cell>
        </row>
        <row r="58">
          <cell r="C58">
            <v>0</v>
          </cell>
          <cell r="D58">
            <v>0</v>
          </cell>
          <cell r="E58">
            <v>4</v>
          </cell>
          <cell r="F58">
            <v>0</v>
          </cell>
          <cell r="G58">
            <v>0</v>
          </cell>
          <cell r="H58">
            <v>4</v>
          </cell>
        </row>
        <row r="59">
          <cell r="C59">
            <v>0</v>
          </cell>
          <cell r="D59">
            <v>0</v>
          </cell>
          <cell r="E59">
            <v>13</v>
          </cell>
          <cell r="F59">
            <v>0</v>
          </cell>
          <cell r="G59">
            <v>1</v>
          </cell>
          <cell r="H59">
            <v>14</v>
          </cell>
        </row>
        <row r="60">
          <cell r="C60">
            <v>0</v>
          </cell>
          <cell r="D60">
            <v>2</v>
          </cell>
          <cell r="E60">
            <v>33</v>
          </cell>
          <cell r="F60">
            <v>0</v>
          </cell>
          <cell r="G60">
            <v>2</v>
          </cell>
          <cell r="H60">
            <v>20</v>
          </cell>
        </row>
        <row r="61">
          <cell r="C61">
            <v>0</v>
          </cell>
          <cell r="D61">
            <v>0</v>
          </cell>
          <cell r="E61">
            <v>3</v>
          </cell>
          <cell r="F61">
            <v>0</v>
          </cell>
          <cell r="G61">
            <v>0</v>
          </cell>
          <cell r="H61">
            <v>2</v>
          </cell>
        </row>
        <row r="62">
          <cell r="C62">
            <v>0</v>
          </cell>
          <cell r="D62">
            <v>2</v>
          </cell>
          <cell r="E62">
            <v>150</v>
          </cell>
          <cell r="F62">
            <v>2</v>
          </cell>
          <cell r="G62">
            <v>6</v>
          </cell>
          <cell r="H62">
            <v>153</v>
          </cell>
        </row>
      </sheetData>
      <sheetData sheetId="2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2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1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1</v>
          </cell>
          <cell r="F16">
            <v>0</v>
          </cell>
          <cell r="G16">
            <v>1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0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1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>
            <v>1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I34">
            <v>1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1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</v>
          </cell>
          <cell r="I38">
            <v>0</v>
          </cell>
          <cell r="J38">
            <v>0</v>
          </cell>
          <cell r="K38">
            <v>0</v>
          </cell>
          <cell r="L38">
            <v>1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</row>
        <row r="52">
          <cell r="C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</row>
        <row r="53">
          <cell r="C53">
            <v>0</v>
          </cell>
          <cell r="G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1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C55">
            <v>0</v>
          </cell>
          <cell r="D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M55">
            <v>0</v>
          </cell>
        </row>
        <row r="56">
          <cell r="C56">
            <v>0</v>
          </cell>
          <cell r="I56">
            <v>0</v>
          </cell>
          <cell r="M56">
            <v>0</v>
          </cell>
        </row>
        <row r="57">
          <cell r="C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L57">
            <v>0</v>
          </cell>
        </row>
        <row r="58">
          <cell r="C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</row>
        <row r="59">
          <cell r="C59">
            <v>0</v>
          </cell>
          <cell r="E59">
            <v>0</v>
          </cell>
          <cell r="I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G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C62">
            <v>0</v>
          </cell>
          <cell r="D62">
            <v>0</v>
          </cell>
          <cell r="G62">
            <v>0</v>
          </cell>
          <cell r="I62">
            <v>0</v>
          </cell>
        </row>
        <row r="63">
          <cell r="C63">
            <v>0</v>
          </cell>
          <cell r="D63">
            <v>0</v>
          </cell>
          <cell r="I63">
            <v>2</v>
          </cell>
          <cell r="J63">
            <v>0</v>
          </cell>
          <cell r="M63">
            <v>0</v>
          </cell>
        </row>
      </sheetData>
      <sheetData sheetId="3">
        <row r="5">
          <cell r="D5">
            <v>0</v>
          </cell>
          <cell r="E5">
            <v>0</v>
          </cell>
          <cell r="G5">
            <v>1</v>
          </cell>
          <cell r="I5">
            <v>0</v>
          </cell>
          <cell r="J5">
            <v>0</v>
          </cell>
          <cell r="L5">
            <v>0</v>
          </cell>
        </row>
        <row r="6"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G8">
            <v>1</v>
          </cell>
          <cell r="I8">
            <v>0</v>
          </cell>
          <cell r="J8">
            <v>0</v>
          </cell>
          <cell r="L8">
            <v>1</v>
          </cell>
        </row>
        <row r="9">
          <cell r="D9">
            <v>0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  <cell r="L11">
            <v>2</v>
          </cell>
        </row>
        <row r="12">
          <cell r="D12">
            <v>0</v>
          </cell>
          <cell r="E12">
            <v>0</v>
          </cell>
          <cell r="G12">
            <v>1</v>
          </cell>
          <cell r="I12">
            <v>0</v>
          </cell>
          <cell r="J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  <cell r="L13">
            <v>1</v>
          </cell>
        </row>
        <row r="14"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  <cell r="L14">
            <v>1</v>
          </cell>
        </row>
        <row r="15">
          <cell r="D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G16">
            <v>1</v>
          </cell>
          <cell r="I16">
            <v>0</v>
          </cell>
          <cell r="J16">
            <v>0</v>
          </cell>
          <cell r="L16">
            <v>1</v>
          </cell>
        </row>
        <row r="17"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1</v>
          </cell>
          <cell r="L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I18">
            <v>1</v>
          </cell>
          <cell r="J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G22">
            <v>0</v>
          </cell>
          <cell r="I22">
            <v>0</v>
          </cell>
          <cell r="J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  <cell r="L24">
            <v>1</v>
          </cell>
        </row>
        <row r="25"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G26">
            <v>1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G27">
            <v>1</v>
          </cell>
          <cell r="I27">
            <v>0</v>
          </cell>
          <cell r="J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  <cell r="L28">
            <v>2</v>
          </cell>
        </row>
        <row r="29"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G30">
            <v>0</v>
          </cell>
          <cell r="I30">
            <v>0</v>
          </cell>
          <cell r="J30">
            <v>0</v>
          </cell>
          <cell r="L30">
            <v>1</v>
          </cell>
        </row>
        <row r="31"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  <cell r="L31">
            <v>1</v>
          </cell>
        </row>
        <row r="32">
          <cell r="D32">
            <v>0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G33">
            <v>1</v>
          </cell>
          <cell r="I33">
            <v>0</v>
          </cell>
          <cell r="J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G34">
            <v>1</v>
          </cell>
          <cell r="I34">
            <v>0</v>
          </cell>
          <cell r="J34">
            <v>0</v>
          </cell>
          <cell r="L34">
            <v>1</v>
          </cell>
        </row>
        <row r="35"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  <cell r="L37">
            <v>1</v>
          </cell>
        </row>
        <row r="38">
          <cell r="D38">
            <v>0</v>
          </cell>
          <cell r="E38">
            <v>1</v>
          </cell>
          <cell r="G38">
            <v>0</v>
          </cell>
          <cell r="I38">
            <v>0</v>
          </cell>
          <cell r="J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G39">
            <v>1</v>
          </cell>
          <cell r="I39">
            <v>0</v>
          </cell>
          <cell r="J39">
            <v>0</v>
          </cell>
          <cell r="L39">
            <v>0</v>
          </cell>
        </row>
        <row r="40">
          <cell r="D40">
            <v>0</v>
          </cell>
          <cell r="G40">
            <v>0</v>
          </cell>
          <cell r="I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G42">
            <v>1</v>
          </cell>
          <cell r="I42">
            <v>0</v>
          </cell>
          <cell r="J42">
            <v>0</v>
          </cell>
          <cell r="L42">
            <v>1</v>
          </cell>
        </row>
        <row r="43"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I44">
            <v>0</v>
          </cell>
          <cell r="J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G45">
            <v>1</v>
          </cell>
          <cell r="I45">
            <v>0</v>
          </cell>
          <cell r="J45">
            <v>0</v>
          </cell>
          <cell r="L45">
            <v>1</v>
          </cell>
        </row>
        <row r="46">
          <cell r="D46">
            <v>0</v>
          </cell>
          <cell r="E46">
            <v>0</v>
          </cell>
          <cell r="G46">
            <v>0</v>
          </cell>
          <cell r="I46">
            <v>0</v>
          </cell>
          <cell r="J46">
            <v>0</v>
          </cell>
          <cell r="L46">
            <v>1</v>
          </cell>
        </row>
        <row r="47">
          <cell r="D47">
            <v>0</v>
          </cell>
          <cell r="G47">
            <v>0</v>
          </cell>
          <cell r="J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G48">
            <v>1</v>
          </cell>
          <cell r="I48">
            <v>0</v>
          </cell>
          <cell r="J48">
            <v>0</v>
          </cell>
          <cell r="L48">
            <v>1</v>
          </cell>
        </row>
        <row r="49">
          <cell r="D49">
            <v>0</v>
          </cell>
          <cell r="G49">
            <v>0</v>
          </cell>
          <cell r="I49">
            <v>0</v>
          </cell>
          <cell r="J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  <cell r="L50">
            <v>0</v>
          </cell>
        </row>
        <row r="51">
          <cell r="G51">
            <v>0</v>
          </cell>
          <cell r="J51">
            <v>0</v>
          </cell>
          <cell r="L51">
            <v>0</v>
          </cell>
        </row>
        <row r="52">
          <cell r="E52">
            <v>0</v>
          </cell>
          <cell r="G52">
            <v>0</v>
          </cell>
          <cell r="I52">
            <v>0</v>
          </cell>
          <cell r="L52">
            <v>0</v>
          </cell>
        </row>
        <row r="53">
          <cell r="G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D54">
            <v>0</v>
          </cell>
          <cell r="E54">
            <v>0</v>
          </cell>
          <cell r="G54">
            <v>1</v>
          </cell>
          <cell r="J54">
            <v>0</v>
          </cell>
          <cell r="L54">
            <v>0</v>
          </cell>
        </row>
        <row r="55">
          <cell r="G55">
            <v>0</v>
          </cell>
          <cell r="I55">
            <v>0</v>
          </cell>
          <cell r="J55">
            <v>0</v>
          </cell>
          <cell r="L55">
            <v>0</v>
          </cell>
        </row>
        <row r="56">
          <cell r="E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J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G58">
            <v>0</v>
          </cell>
          <cell r="I58">
            <v>0</v>
          </cell>
          <cell r="J58">
            <v>0</v>
          </cell>
          <cell r="L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L59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J60">
            <v>0</v>
          </cell>
          <cell r="L60">
            <v>0</v>
          </cell>
        </row>
        <row r="61">
          <cell r="D61">
            <v>0</v>
          </cell>
          <cell r="E61">
            <v>0</v>
          </cell>
          <cell r="G61">
            <v>0</v>
          </cell>
          <cell r="J61">
            <v>0</v>
          </cell>
          <cell r="L61">
            <v>0</v>
          </cell>
        </row>
        <row r="62">
          <cell r="E62">
            <v>0</v>
          </cell>
          <cell r="G62">
            <v>0</v>
          </cell>
        </row>
        <row r="63">
          <cell r="D63">
            <v>0</v>
          </cell>
          <cell r="E63">
            <v>0</v>
          </cell>
          <cell r="G63">
            <v>0</v>
          </cell>
          <cell r="I63">
            <v>0</v>
          </cell>
          <cell r="J63">
            <v>0</v>
          </cell>
          <cell r="L63">
            <v>1</v>
          </cell>
        </row>
      </sheetData>
      <sheetData sheetId="4">
        <row r="4">
          <cell r="C4">
            <v>0</v>
          </cell>
          <cell r="F4">
            <v>0</v>
          </cell>
        </row>
        <row r="5">
          <cell r="C5">
            <v>0</v>
          </cell>
          <cell r="F5">
            <v>1</v>
          </cell>
        </row>
        <row r="6">
          <cell r="C6">
            <v>1</v>
          </cell>
          <cell r="F6">
            <v>1</v>
          </cell>
        </row>
        <row r="7">
          <cell r="C7">
            <v>2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1</v>
          </cell>
          <cell r="F9">
            <v>1</v>
          </cell>
        </row>
        <row r="10">
          <cell r="C10">
            <v>1</v>
          </cell>
          <cell r="F10">
            <v>2</v>
          </cell>
        </row>
        <row r="11">
          <cell r="C11">
            <v>5</v>
          </cell>
          <cell r="F11">
            <v>4</v>
          </cell>
        </row>
        <row r="12">
          <cell r="C12">
            <v>13</v>
          </cell>
          <cell r="F12">
            <v>19</v>
          </cell>
        </row>
        <row r="14">
          <cell r="C14">
            <v>23</v>
          </cell>
        </row>
      </sheetData>
      <sheetData sheetId="5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1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0</v>
          </cell>
          <cell r="E8">
            <v>1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</row>
        <row r="12">
          <cell r="C12">
            <v>1</v>
          </cell>
          <cell r="D12">
            <v>1</v>
          </cell>
          <cell r="E12">
            <v>1</v>
          </cell>
          <cell r="F12">
            <v>0</v>
          </cell>
          <cell r="G12">
            <v>2</v>
          </cell>
          <cell r="I12">
            <v>1</v>
          </cell>
          <cell r="J12">
            <v>0</v>
          </cell>
          <cell r="K12">
            <v>1</v>
          </cell>
          <cell r="L12">
            <v>2</v>
          </cell>
          <cell r="M12">
            <v>0</v>
          </cell>
        </row>
        <row r="13">
          <cell r="C13">
            <v>1</v>
          </cell>
          <cell r="D13">
            <v>1</v>
          </cell>
          <cell r="E13">
            <v>0</v>
          </cell>
          <cell r="F13">
            <v>2</v>
          </cell>
          <cell r="G13">
            <v>9</v>
          </cell>
          <cell r="H13">
            <v>0</v>
          </cell>
          <cell r="I13">
            <v>4</v>
          </cell>
          <cell r="J13">
            <v>1</v>
          </cell>
          <cell r="K13">
            <v>2</v>
          </cell>
          <cell r="L13">
            <v>2</v>
          </cell>
          <cell r="M13">
            <v>10</v>
          </cell>
          <cell r="N13">
            <v>0</v>
          </cell>
        </row>
        <row r="15">
          <cell r="C15">
            <v>2</v>
          </cell>
          <cell r="D15">
            <v>2</v>
          </cell>
          <cell r="E15">
            <v>3</v>
          </cell>
          <cell r="F15">
            <v>3</v>
          </cell>
          <cell r="G15">
            <v>13</v>
          </cell>
          <cell r="H15">
            <v>0</v>
          </cell>
          <cell r="I15">
            <v>7</v>
          </cell>
          <cell r="J15">
            <v>2</v>
          </cell>
          <cell r="K15">
            <v>3</v>
          </cell>
          <cell r="L15">
            <v>4</v>
          </cell>
          <cell r="M15">
            <v>12</v>
          </cell>
          <cell r="N15">
            <v>0</v>
          </cell>
        </row>
      </sheetData>
      <sheetData sheetId="6">
        <row r="4">
          <cell r="C4">
            <v>4059</v>
          </cell>
          <cell r="D4">
            <v>28</v>
          </cell>
          <cell r="E4">
            <v>4837</v>
          </cell>
          <cell r="F4">
            <v>4281</v>
          </cell>
          <cell r="G4">
            <v>23</v>
          </cell>
          <cell r="H4">
            <v>5098</v>
          </cell>
        </row>
        <row r="5">
          <cell r="C5">
            <v>970</v>
          </cell>
          <cell r="D5">
            <v>9</v>
          </cell>
          <cell r="E5">
            <v>1888</v>
          </cell>
          <cell r="F5">
            <v>1071</v>
          </cell>
          <cell r="G5">
            <v>10</v>
          </cell>
          <cell r="H5">
            <v>1942</v>
          </cell>
        </row>
        <row r="6">
          <cell r="C6">
            <v>74</v>
          </cell>
          <cell r="D6">
            <v>0</v>
          </cell>
          <cell r="E6">
            <v>86</v>
          </cell>
          <cell r="F6">
            <v>82</v>
          </cell>
          <cell r="G6">
            <v>0</v>
          </cell>
          <cell r="H6">
            <v>98</v>
          </cell>
        </row>
        <row r="7">
          <cell r="C7">
            <v>146</v>
          </cell>
          <cell r="D7">
            <v>0</v>
          </cell>
          <cell r="E7">
            <v>158</v>
          </cell>
          <cell r="F7">
            <v>174</v>
          </cell>
          <cell r="G7">
            <v>0</v>
          </cell>
          <cell r="H7">
            <v>187</v>
          </cell>
        </row>
        <row r="8">
          <cell r="C8">
            <v>61</v>
          </cell>
          <cell r="D8">
            <v>0</v>
          </cell>
          <cell r="E8">
            <v>56</v>
          </cell>
          <cell r="F8">
            <v>59</v>
          </cell>
          <cell r="G8">
            <v>0</v>
          </cell>
          <cell r="H8">
            <v>58</v>
          </cell>
        </row>
        <row r="9">
          <cell r="C9">
            <v>272</v>
          </cell>
          <cell r="D9">
            <v>0</v>
          </cell>
          <cell r="E9">
            <v>300</v>
          </cell>
          <cell r="F9">
            <v>305</v>
          </cell>
          <cell r="G9">
            <v>0</v>
          </cell>
          <cell r="H9">
            <v>343</v>
          </cell>
        </row>
        <row r="10">
          <cell r="C10">
            <v>179</v>
          </cell>
          <cell r="D10">
            <v>0</v>
          </cell>
          <cell r="E10">
            <v>167</v>
          </cell>
          <cell r="F10">
            <v>197</v>
          </cell>
          <cell r="G10">
            <v>0</v>
          </cell>
          <cell r="H10">
            <v>180</v>
          </cell>
        </row>
        <row r="11">
          <cell r="C11">
            <v>415</v>
          </cell>
          <cell r="D11">
            <v>2</v>
          </cell>
          <cell r="E11">
            <v>635</v>
          </cell>
          <cell r="F11">
            <v>429</v>
          </cell>
          <cell r="G11">
            <v>1</v>
          </cell>
          <cell r="H11">
            <v>740</v>
          </cell>
        </row>
        <row r="13">
          <cell r="C13">
            <v>1400</v>
          </cell>
          <cell r="D13">
            <v>19</v>
          </cell>
          <cell r="E13">
            <v>775</v>
          </cell>
          <cell r="F13">
            <v>1454</v>
          </cell>
          <cell r="G13">
            <v>13</v>
          </cell>
          <cell r="H13">
            <v>783</v>
          </cell>
        </row>
        <row r="17">
          <cell r="C17">
            <v>7</v>
          </cell>
          <cell r="D17">
            <v>5</v>
          </cell>
          <cell r="E17">
            <v>4</v>
          </cell>
          <cell r="F17">
            <v>12</v>
          </cell>
          <cell r="G17">
            <v>0</v>
          </cell>
          <cell r="H17">
            <v>28</v>
          </cell>
          <cell r="I17">
            <v>2</v>
          </cell>
          <cell r="J17">
            <v>5</v>
          </cell>
          <cell r="K17">
            <v>3</v>
          </cell>
          <cell r="L17">
            <v>13</v>
          </cell>
          <cell r="M17">
            <v>0</v>
          </cell>
          <cell r="N17">
            <v>23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1</v>
          </cell>
        </row>
        <row r="24">
          <cell r="C24">
            <v>2</v>
          </cell>
          <cell r="D24">
            <v>1</v>
          </cell>
          <cell r="E24">
            <v>2</v>
          </cell>
          <cell r="F24">
            <v>2</v>
          </cell>
          <cell r="G24">
            <v>0</v>
          </cell>
          <cell r="H24">
            <v>7</v>
          </cell>
          <cell r="I24">
            <v>1</v>
          </cell>
          <cell r="J24">
            <v>4</v>
          </cell>
          <cell r="K24">
            <v>1</v>
          </cell>
          <cell r="L24">
            <v>3</v>
          </cell>
          <cell r="M24">
            <v>0</v>
          </cell>
          <cell r="N24">
            <v>9</v>
          </cell>
        </row>
        <row r="25">
          <cell r="C25">
            <v>4</v>
          </cell>
          <cell r="D25">
            <v>3</v>
          </cell>
          <cell r="E25">
            <v>2</v>
          </cell>
          <cell r="F25">
            <v>10</v>
          </cell>
          <cell r="G25">
            <v>0</v>
          </cell>
          <cell r="H25">
            <v>19</v>
          </cell>
          <cell r="I25">
            <v>1</v>
          </cell>
          <cell r="J25">
            <v>1</v>
          </cell>
          <cell r="K25">
            <v>2</v>
          </cell>
          <cell r="L25">
            <v>9</v>
          </cell>
          <cell r="M25">
            <v>0</v>
          </cell>
          <cell r="N25">
            <v>13</v>
          </cell>
        </row>
        <row r="29">
          <cell r="G29">
            <v>7</v>
          </cell>
        </row>
        <row r="30">
          <cell r="G30">
            <v>4</v>
          </cell>
          <cell r="I30">
            <v>3</v>
          </cell>
          <cell r="L30">
            <v>1</v>
          </cell>
        </row>
        <row r="31">
          <cell r="G31">
            <v>2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</row>
        <row r="32">
          <cell r="G32">
            <v>1</v>
          </cell>
          <cell r="I32">
            <v>1</v>
          </cell>
        </row>
        <row r="33">
          <cell r="G33">
            <v>1</v>
          </cell>
          <cell r="L33">
            <v>1</v>
          </cell>
        </row>
        <row r="34">
          <cell r="G34">
            <v>0</v>
          </cell>
        </row>
        <row r="35">
          <cell r="G35">
            <v>2</v>
          </cell>
        </row>
        <row r="36">
          <cell r="G36">
            <v>2</v>
          </cell>
          <cell r="H36">
            <v>1</v>
          </cell>
          <cell r="L36">
            <v>1</v>
          </cell>
        </row>
        <row r="37">
          <cell r="G37">
            <v>2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</row>
        <row r="38">
          <cell r="G38">
            <v>1</v>
          </cell>
          <cell r="H38">
            <v>1</v>
          </cell>
        </row>
        <row r="39">
          <cell r="G39">
            <v>1</v>
          </cell>
          <cell r="L39">
            <v>1</v>
          </cell>
        </row>
        <row r="40">
          <cell r="G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40"/>
  <sheetViews>
    <sheetView tabSelected="1" view="pageBreakPreview" zoomScaleSheetLayoutView="100" zoomScalePageLayoutView="0" workbookViewId="0" topLeftCell="A26">
      <selection activeCell="W33" sqref="W33"/>
    </sheetView>
  </sheetViews>
  <sheetFormatPr defaultColWidth="8.796875" defaultRowHeight="15"/>
  <cols>
    <col min="1" max="1" width="3" style="3" customWidth="1"/>
    <col min="2" max="18" width="4.59765625" style="3" customWidth="1"/>
    <col min="19" max="19" width="4.69921875" style="3" customWidth="1"/>
    <col min="20" max="20" width="4.59765625" style="3" customWidth="1"/>
    <col min="21" max="21" width="6.8984375" style="3" customWidth="1"/>
    <col min="22" max="39" width="4.59765625" style="3" customWidth="1"/>
    <col min="40" max="16384" width="9" style="3" customWidth="1"/>
  </cols>
  <sheetData>
    <row r="1" spans="14:17" ht="6" customHeight="1" thickBot="1">
      <c r="N1" s="288"/>
      <c r="O1" s="288"/>
      <c r="P1" s="288"/>
      <c r="Q1" s="288"/>
    </row>
    <row r="2" spans="2:22" ht="19.5" customHeight="1" thickBot="1">
      <c r="B2" s="380" t="s">
        <v>120</v>
      </c>
      <c r="C2" s="380"/>
      <c r="D2" s="380"/>
      <c r="E2" s="380"/>
      <c r="F2" s="380"/>
      <c r="G2" s="380"/>
      <c r="H2" s="380"/>
      <c r="I2" s="380"/>
      <c r="J2" s="270" t="s">
        <v>236</v>
      </c>
      <c r="K2" s="271"/>
      <c r="L2" s="271"/>
      <c r="M2" s="271"/>
      <c r="N2" s="271"/>
      <c r="O2" s="271"/>
      <c r="P2" s="271"/>
      <c r="Q2" s="271"/>
      <c r="S2" s="3" t="s">
        <v>190</v>
      </c>
      <c r="U2" s="6">
        <v>59</v>
      </c>
      <c r="V2" s="3" t="s">
        <v>191</v>
      </c>
    </row>
    <row r="3" spans="2:17" ht="12.75" customHeight="1">
      <c r="B3" s="7"/>
      <c r="C3" s="7"/>
      <c r="D3" s="7"/>
      <c r="E3" s="7"/>
      <c r="F3" s="7"/>
      <c r="G3" s="7"/>
      <c r="H3" s="7"/>
      <c r="I3" s="7"/>
      <c r="J3" s="4"/>
      <c r="K3" s="5"/>
      <c r="L3" s="5"/>
      <c r="M3" s="140" t="s">
        <v>237</v>
      </c>
      <c r="N3" s="5"/>
      <c r="O3" s="5"/>
      <c r="P3" s="5"/>
      <c r="Q3" s="5"/>
    </row>
    <row r="4" spans="2:8" ht="21.75" customHeight="1" thickBot="1">
      <c r="B4" s="252" t="s">
        <v>121</v>
      </c>
      <c r="C4" s="252"/>
      <c r="D4" s="252"/>
      <c r="E4" s="252"/>
      <c r="F4" s="252"/>
      <c r="G4" s="252"/>
      <c r="H4" s="252"/>
    </row>
    <row r="5" spans="2:17" ht="21.75" customHeight="1" thickBot="1">
      <c r="B5" s="258"/>
      <c r="C5" s="259"/>
      <c r="D5" s="255" t="s">
        <v>122</v>
      </c>
      <c r="E5" s="256"/>
      <c r="F5" s="256"/>
      <c r="G5" s="257"/>
      <c r="H5" s="256" t="s">
        <v>4</v>
      </c>
      <c r="I5" s="256"/>
      <c r="J5" s="256"/>
      <c r="K5" s="256"/>
      <c r="L5" s="264" t="s">
        <v>123</v>
      </c>
      <c r="M5" s="264"/>
      <c r="N5" s="264"/>
      <c r="O5" s="264" t="s">
        <v>124</v>
      </c>
      <c r="P5" s="264"/>
      <c r="Q5" s="265"/>
    </row>
    <row r="6" spans="2:17" ht="21.75" customHeight="1">
      <c r="B6" s="253" t="s">
        <v>1</v>
      </c>
      <c r="C6" s="254"/>
      <c r="D6" s="260">
        <f>'[1]その他'!$C$4</f>
        <v>4059</v>
      </c>
      <c r="E6" s="261"/>
      <c r="F6" s="261"/>
      <c r="G6" s="8" t="s">
        <v>125</v>
      </c>
      <c r="H6" s="262">
        <f>D6-'[1]その他'!$F$4</f>
        <v>-222</v>
      </c>
      <c r="I6" s="262"/>
      <c r="J6" s="262"/>
      <c r="K6" s="9" t="s">
        <v>125</v>
      </c>
      <c r="L6" s="375">
        <f>H6/'[1]その他'!$F$4*100</f>
        <v>-5.185704274702172</v>
      </c>
      <c r="M6" s="376"/>
      <c r="N6" s="10" t="s">
        <v>126</v>
      </c>
      <c r="O6" s="272">
        <f>ROUND(D6/$U$2,2)</f>
        <v>68.8</v>
      </c>
      <c r="P6" s="273"/>
      <c r="Q6" s="11" t="s">
        <v>125</v>
      </c>
    </row>
    <row r="7" spans="2:17" ht="21.75" customHeight="1">
      <c r="B7" s="394" t="s">
        <v>2</v>
      </c>
      <c r="C7" s="395"/>
      <c r="D7" s="366">
        <f>'[1]その他'!$D$4</f>
        <v>28</v>
      </c>
      <c r="E7" s="367"/>
      <c r="F7" s="367"/>
      <c r="G7" s="12" t="s">
        <v>127</v>
      </c>
      <c r="H7" s="368">
        <f>D7-'[1]その他'!$G$4</f>
        <v>5</v>
      </c>
      <c r="I7" s="368"/>
      <c r="J7" s="368"/>
      <c r="K7" s="13" t="s">
        <v>127</v>
      </c>
      <c r="L7" s="266">
        <f>H7/'[1]その他'!$G$4*100</f>
        <v>21.73913043478261</v>
      </c>
      <c r="M7" s="267"/>
      <c r="N7" s="14" t="s">
        <v>128</v>
      </c>
      <c r="O7" s="274">
        <f>ROUND(D7/$U$2,2)</f>
        <v>0.47</v>
      </c>
      <c r="P7" s="275"/>
      <c r="Q7" s="15" t="s">
        <v>127</v>
      </c>
    </row>
    <row r="8" spans="2:17" ht="21.75" customHeight="1" thickBot="1">
      <c r="B8" s="396" t="s">
        <v>3</v>
      </c>
      <c r="C8" s="397"/>
      <c r="D8" s="370">
        <f>'[1]その他'!$E$4</f>
        <v>4837</v>
      </c>
      <c r="E8" s="371"/>
      <c r="F8" s="371"/>
      <c r="G8" s="16" t="s">
        <v>127</v>
      </c>
      <c r="H8" s="369">
        <f>D8-'[1]その他'!$H$4</f>
        <v>-261</v>
      </c>
      <c r="I8" s="369"/>
      <c r="J8" s="369"/>
      <c r="K8" s="17" t="s">
        <v>127</v>
      </c>
      <c r="L8" s="268">
        <f>H8/'[1]その他'!$H$4*100</f>
        <v>-5.1196547665751275</v>
      </c>
      <c r="M8" s="269"/>
      <c r="N8" s="16" t="s">
        <v>128</v>
      </c>
      <c r="O8" s="276">
        <f>ROUND(D8/$U$2,2)</f>
        <v>81.98</v>
      </c>
      <c r="P8" s="277"/>
      <c r="Q8" s="18" t="s">
        <v>127</v>
      </c>
    </row>
    <row r="9" ht="9.75" customHeight="1"/>
    <row r="10" spans="2:24" ht="21.75" customHeight="1" thickBot="1">
      <c r="B10" s="19" t="s">
        <v>129</v>
      </c>
      <c r="C10" s="20"/>
      <c r="D10" s="20"/>
      <c r="E10" s="20"/>
      <c r="F10" s="20"/>
      <c r="M10" s="138"/>
      <c r="N10" s="138"/>
      <c r="T10" s="141"/>
      <c r="U10" s="141"/>
      <c r="V10" s="141"/>
      <c r="W10" s="141"/>
      <c r="X10" s="141"/>
    </row>
    <row r="11" spans="2:25" ht="21.75" customHeight="1">
      <c r="B11" s="388"/>
      <c r="C11" s="389"/>
      <c r="D11" s="182" t="s">
        <v>221</v>
      </c>
      <c r="E11" s="183" t="s">
        <v>234</v>
      </c>
      <c r="F11" s="184" t="s">
        <v>223</v>
      </c>
      <c r="G11" s="184" t="s">
        <v>239</v>
      </c>
      <c r="H11" s="184" t="s">
        <v>239</v>
      </c>
      <c r="I11" s="184" t="s">
        <v>239</v>
      </c>
      <c r="J11" s="184" t="s">
        <v>233</v>
      </c>
      <c r="K11" s="184" t="s">
        <v>235</v>
      </c>
      <c r="L11" s="184" t="s">
        <v>241</v>
      </c>
      <c r="M11" s="184" t="s">
        <v>222</v>
      </c>
      <c r="N11" s="460" t="s">
        <v>242</v>
      </c>
      <c r="O11" s="222" t="s">
        <v>216</v>
      </c>
      <c r="P11" s="223"/>
      <c r="Q11" s="224"/>
      <c r="R11" s="263"/>
      <c r="S11" s="24"/>
      <c r="T11" s="24"/>
      <c r="U11" s="141"/>
      <c r="V11" s="24"/>
      <c r="W11" s="24"/>
      <c r="X11" s="25"/>
      <c r="Y11" s="141"/>
    </row>
    <row r="12" spans="2:25" ht="21.75" customHeight="1">
      <c r="B12" s="390"/>
      <c r="C12" s="391"/>
      <c r="D12" s="372" t="s">
        <v>227</v>
      </c>
      <c r="E12" s="278" t="s">
        <v>225</v>
      </c>
      <c r="F12" s="278" t="s">
        <v>226</v>
      </c>
      <c r="G12" s="278" t="s">
        <v>232</v>
      </c>
      <c r="H12" s="278" t="s">
        <v>228</v>
      </c>
      <c r="I12" s="278" t="s">
        <v>231</v>
      </c>
      <c r="J12" s="278" t="s">
        <v>240</v>
      </c>
      <c r="K12" s="278" t="s">
        <v>230</v>
      </c>
      <c r="L12" s="377" t="s">
        <v>229</v>
      </c>
      <c r="M12" s="278" t="s">
        <v>224</v>
      </c>
      <c r="N12" s="461" t="s">
        <v>243</v>
      </c>
      <c r="O12" s="225"/>
      <c r="P12" s="226"/>
      <c r="Q12" s="227"/>
      <c r="R12" s="263"/>
      <c r="S12" s="24"/>
      <c r="T12" s="24"/>
      <c r="U12" s="141"/>
      <c r="V12" s="24"/>
      <c r="W12" s="144"/>
      <c r="X12" s="142"/>
      <c r="Y12" s="141"/>
    </row>
    <row r="13" spans="2:25" ht="21.75" customHeight="1">
      <c r="B13" s="390"/>
      <c r="C13" s="391"/>
      <c r="D13" s="373"/>
      <c r="E13" s="279"/>
      <c r="F13" s="279"/>
      <c r="G13" s="279"/>
      <c r="H13" s="279"/>
      <c r="I13" s="279"/>
      <c r="J13" s="279"/>
      <c r="K13" s="279"/>
      <c r="L13" s="378"/>
      <c r="M13" s="279"/>
      <c r="N13" s="462"/>
      <c r="O13" s="225"/>
      <c r="P13" s="226"/>
      <c r="Q13" s="227"/>
      <c r="R13" s="263"/>
      <c r="S13" s="24"/>
      <c r="T13" s="24"/>
      <c r="U13" s="141"/>
      <c r="V13" s="24"/>
      <c r="W13" s="24"/>
      <c r="X13" s="25"/>
      <c r="Y13" s="141"/>
    </row>
    <row r="14" spans="2:24" ht="21.75" customHeight="1" thickBot="1">
      <c r="B14" s="392"/>
      <c r="C14" s="393"/>
      <c r="D14" s="374"/>
      <c r="E14" s="280"/>
      <c r="F14" s="280"/>
      <c r="G14" s="280"/>
      <c r="H14" s="280"/>
      <c r="I14" s="280"/>
      <c r="J14" s="280"/>
      <c r="K14" s="280"/>
      <c r="L14" s="379"/>
      <c r="M14" s="280"/>
      <c r="N14" s="463"/>
      <c r="O14" s="228"/>
      <c r="P14" s="229"/>
      <c r="Q14" s="230"/>
      <c r="R14" s="263"/>
      <c r="S14" s="22"/>
      <c r="T14" s="24"/>
      <c r="U14" s="141"/>
      <c r="V14" s="141"/>
      <c r="W14" s="141"/>
      <c r="X14" s="141"/>
    </row>
    <row r="15" spans="2:21" ht="21.75" customHeight="1">
      <c r="B15" s="383" t="s">
        <v>2</v>
      </c>
      <c r="C15" s="384"/>
      <c r="D15" s="185">
        <v>37</v>
      </c>
      <c r="E15" s="186">
        <v>32</v>
      </c>
      <c r="F15" s="187">
        <v>30</v>
      </c>
      <c r="G15" s="187">
        <v>28</v>
      </c>
      <c r="H15" s="188">
        <v>28</v>
      </c>
      <c r="I15" s="189">
        <v>28</v>
      </c>
      <c r="J15" s="188">
        <v>27</v>
      </c>
      <c r="K15" s="189">
        <v>25</v>
      </c>
      <c r="L15" s="190">
        <v>24</v>
      </c>
      <c r="M15" s="187">
        <v>22</v>
      </c>
      <c r="N15" s="464">
        <v>18</v>
      </c>
      <c r="O15" s="231">
        <v>564</v>
      </c>
      <c r="P15" s="232"/>
      <c r="Q15" s="233"/>
      <c r="R15" s="263"/>
      <c r="S15" s="22"/>
      <c r="T15" s="24"/>
      <c r="U15" s="141"/>
    </row>
    <row r="16" spans="2:21" ht="21.75" customHeight="1" thickBot="1">
      <c r="B16" s="385" t="s">
        <v>130</v>
      </c>
      <c r="C16" s="386"/>
      <c r="D16" s="191">
        <v>11</v>
      </c>
      <c r="E16" s="192">
        <v>8</v>
      </c>
      <c r="F16" s="193" t="s">
        <v>238</v>
      </c>
      <c r="G16" s="193">
        <v>5</v>
      </c>
      <c r="H16" s="194">
        <v>3</v>
      </c>
      <c r="I16" s="194">
        <v>1</v>
      </c>
      <c r="J16" s="194">
        <v>17</v>
      </c>
      <c r="K16" s="195">
        <v>-1</v>
      </c>
      <c r="L16" s="195">
        <v>1</v>
      </c>
      <c r="M16" s="195">
        <v>-3</v>
      </c>
      <c r="N16" s="465">
        <v>7</v>
      </c>
      <c r="O16" s="234">
        <v>-6</v>
      </c>
      <c r="P16" s="235"/>
      <c r="Q16" s="236"/>
      <c r="R16" s="263"/>
      <c r="S16" s="22"/>
      <c r="T16" s="24"/>
      <c r="U16" s="25"/>
    </row>
    <row r="17" spans="2:21" ht="21.75" customHeight="1" thickBot="1">
      <c r="B17" s="297" t="s">
        <v>131</v>
      </c>
      <c r="C17" s="387"/>
      <c r="D17" s="196">
        <v>3</v>
      </c>
      <c r="E17" s="197">
        <v>7</v>
      </c>
      <c r="F17" s="198">
        <v>1</v>
      </c>
      <c r="G17" s="198">
        <v>8</v>
      </c>
      <c r="H17" s="198">
        <v>5</v>
      </c>
      <c r="I17" s="198">
        <v>2</v>
      </c>
      <c r="J17" s="198">
        <v>24</v>
      </c>
      <c r="K17" s="198">
        <v>3</v>
      </c>
      <c r="L17" s="197">
        <v>8</v>
      </c>
      <c r="M17" s="198">
        <v>5</v>
      </c>
      <c r="N17" s="466">
        <v>21</v>
      </c>
      <c r="O17" s="237"/>
      <c r="P17" s="238"/>
      <c r="Q17" s="239"/>
      <c r="R17" s="263"/>
      <c r="S17" s="22"/>
      <c r="T17" s="24"/>
      <c r="U17" s="141"/>
    </row>
    <row r="18" spans="4:17" ht="9.75" customHeight="1"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</row>
    <row r="19" spans="2:7" ht="21.75" customHeight="1" thickBot="1">
      <c r="B19" s="252" t="s">
        <v>132</v>
      </c>
      <c r="C19" s="252"/>
      <c r="D19" s="252"/>
      <c r="E19" s="252"/>
      <c r="F19" s="252"/>
      <c r="G19" s="252"/>
    </row>
    <row r="20" spans="2:18" ht="21.75" customHeight="1" thickBot="1">
      <c r="B20" s="255" t="s">
        <v>133</v>
      </c>
      <c r="C20" s="256"/>
      <c r="D20" s="256"/>
      <c r="E20" s="297" t="s">
        <v>2</v>
      </c>
      <c r="F20" s="264"/>
      <c r="G20" s="264" t="s">
        <v>134</v>
      </c>
      <c r="H20" s="264"/>
      <c r="I20" s="264"/>
      <c r="J20" s="264" t="s">
        <v>4</v>
      </c>
      <c r="K20" s="264"/>
      <c r="L20" s="264" t="s">
        <v>135</v>
      </c>
      <c r="M20" s="264"/>
      <c r="N20" s="265"/>
      <c r="O20" s="285" t="s">
        <v>244</v>
      </c>
      <c r="P20" s="286"/>
      <c r="Q20" s="287"/>
      <c r="R20" s="339"/>
    </row>
    <row r="21" spans="2:18" ht="21.75" customHeight="1">
      <c r="B21" s="253" t="s">
        <v>136</v>
      </c>
      <c r="C21" s="254"/>
      <c r="D21" s="254"/>
      <c r="E21" s="293">
        <f>'[1]その他'!$C$17</f>
        <v>7</v>
      </c>
      <c r="F21" s="294"/>
      <c r="G21" s="361">
        <f>+E21/$E$26*100</f>
        <v>25</v>
      </c>
      <c r="H21" s="362"/>
      <c r="I21" s="9" t="s">
        <v>0</v>
      </c>
      <c r="J21" s="343">
        <f>E21-'[1]その他'!$I$17</f>
        <v>5</v>
      </c>
      <c r="K21" s="344"/>
      <c r="L21" s="244">
        <f>IF(J21=0,0,J21/'[1]その他'!$I$17)*100</f>
        <v>250</v>
      </c>
      <c r="M21" s="245"/>
      <c r="N21" s="11" t="s">
        <v>0</v>
      </c>
      <c r="O21" s="289">
        <v>35.7</v>
      </c>
      <c r="P21" s="290"/>
      <c r="Q21" s="200" t="s">
        <v>0</v>
      </c>
      <c r="R21" s="339"/>
    </row>
    <row r="22" spans="2:18" ht="21.75" customHeight="1">
      <c r="B22" s="381" t="s">
        <v>137</v>
      </c>
      <c r="C22" s="382"/>
      <c r="D22" s="382"/>
      <c r="E22" s="291">
        <f>'[1]その他'!$D$17</f>
        <v>5</v>
      </c>
      <c r="F22" s="292"/>
      <c r="G22" s="359">
        <f>+E22/$E$26*100</f>
        <v>17.857142857142858</v>
      </c>
      <c r="H22" s="360"/>
      <c r="I22" s="26" t="s">
        <v>128</v>
      </c>
      <c r="J22" s="345">
        <f>E22-'[1]その他'!$J$17</f>
        <v>0</v>
      </c>
      <c r="K22" s="346"/>
      <c r="L22" s="281">
        <f>IF(J22=0,0,J22/'[1]その他'!$J$17)*100</f>
        <v>0</v>
      </c>
      <c r="M22" s="282"/>
      <c r="N22" s="27" t="s">
        <v>128</v>
      </c>
      <c r="O22" s="242">
        <v>9.4</v>
      </c>
      <c r="P22" s="243"/>
      <c r="Q22" s="201" t="s">
        <v>128</v>
      </c>
      <c r="R22" s="339"/>
    </row>
    <row r="23" spans="2:18" ht="21.75" customHeight="1">
      <c r="B23" s="381" t="s">
        <v>138</v>
      </c>
      <c r="C23" s="382"/>
      <c r="D23" s="382"/>
      <c r="E23" s="291">
        <f>'[1]その他'!$E$17</f>
        <v>4</v>
      </c>
      <c r="F23" s="292"/>
      <c r="G23" s="359">
        <f>+E23/$E$26*100</f>
        <v>14.285714285714285</v>
      </c>
      <c r="H23" s="360"/>
      <c r="I23" s="26" t="s">
        <v>201</v>
      </c>
      <c r="J23" s="364">
        <f>E23-'[1]その他'!$K$17</f>
        <v>1</v>
      </c>
      <c r="K23" s="365"/>
      <c r="L23" s="281">
        <f>IF(J23=0,0,J23/'[1]その他'!$K$17)*100</f>
        <v>33.33333333333333</v>
      </c>
      <c r="M23" s="282"/>
      <c r="N23" s="27" t="s">
        <v>201</v>
      </c>
      <c r="O23" s="242">
        <v>11.9</v>
      </c>
      <c r="P23" s="243"/>
      <c r="Q23" s="201" t="s">
        <v>201</v>
      </c>
      <c r="R23" s="339"/>
    </row>
    <row r="24" spans="2:29" ht="21.75" customHeight="1">
      <c r="B24" s="381" t="s">
        <v>139</v>
      </c>
      <c r="C24" s="382"/>
      <c r="D24" s="382"/>
      <c r="E24" s="291">
        <f>'[1]その他'!$F$17</f>
        <v>12</v>
      </c>
      <c r="F24" s="292"/>
      <c r="G24" s="359">
        <f>+E24/$E$26*100</f>
        <v>42.857142857142854</v>
      </c>
      <c r="H24" s="360"/>
      <c r="I24" s="26" t="s">
        <v>202</v>
      </c>
      <c r="J24" s="364">
        <f>E24-'[1]その他'!$L$17</f>
        <v>-1</v>
      </c>
      <c r="K24" s="365"/>
      <c r="L24" s="281">
        <f>IF(J24=0,0,J24/'[1]その他'!$L$17)*100</f>
        <v>-7.6923076923076925</v>
      </c>
      <c r="M24" s="282"/>
      <c r="N24" s="27" t="s">
        <v>202</v>
      </c>
      <c r="O24" s="242">
        <v>42.3</v>
      </c>
      <c r="P24" s="243"/>
      <c r="Q24" s="201" t="s">
        <v>202</v>
      </c>
      <c r="R24" s="339"/>
      <c r="AC24" s="28"/>
    </row>
    <row r="25" spans="2:29" ht="21.75" customHeight="1" thickBot="1">
      <c r="B25" s="295" t="s">
        <v>140</v>
      </c>
      <c r="C25" s="296"/>
      <c r="D25" s="296"/>
      <c r="E25" s="400">
        <f>'[1]その他'!$G$17</f>
        <v>0</v>
      </c>
      <c r="F25" s="401"/>
      <c r="G25" s="318">
        <f>+E25/$E$26*100</f>
        <v>0</v>
      </c>
      <c r="H25" s="351"/>
      <c r="I25" s="29" t="s">
        <v>203</v>
      </c>
      <c r="J25" s="355">
        <f>E25-'[1]その他'!$M$17</f>
        <v>0</v>
      </c>
      <c r="K25" s="356"/>
      <c r="L25" s="347">
        <f>IF(J25=0,0,J25/'[1]その他'!$M$17)*100</f>
        <v>0</v>
      </c>
      <c r="M25" s="348"/>
      <c r="N25" s="30" t="s">
        <v>203</v>
      </c>
      <c r="O25" s="248">
        <v>0.6</v>
      </c>
      <c r="P25" s="249"/>
      <c r="Q25" s="202" t="s">
        <v>203</v>
      </c>
      <c r="R25" s="339"/>
      <c r="V25" s="31"/>
      <c r="X25" s="31"/>
      <c r="AC25" s="28"/>
    </row>
    <row r="26" spans="2:18" ht="21.75" customHeight="1" thickBot="1" thickTop="1">
      <c r="B26" s="398" t="s">
        <v>141</v>
      </c>
      <c r="C26" s="399"/>
      <c r="D26" s="399"/>
      <c r="E26" s="402">
        <f>SUM(E21:F25)</f>
        <v>28</v>
      </c>
      <c r="F26" s="403"/>
      <c r="G26" s="352">
        <v>100</v>
      </c>
      <c r="H26" s="352"/>
      <c r="I26" s="32" t="s">
        <v>207</v>
      </c>
      <c r="J26" s="353">
        <f>E26-'[1]その他'!$N$17</f>
        <v>5</v>
      </c>
      <c r="K26" s="354"/>
      <c r="L26" s="349">
        <f>IF(J26=0,0,J26/'[1]その他'!$N$17)*100</f>
        <v>21.73913043478261</v>
      </c>
      <c r="M26" s="350"/>
      <c r="N26" s="33" t="s">
        <v>207</v>
      </c>
      <c r="O26" s="250">
        <v>100</v>
      </c>
      <c r="P26" s="251"/>
      <c r="Q26" s="203" t="s">
        <v>207</v>
      </c>
      <c r="R26" s="339"/>
    </row>
    <row r="27" spans="2:17" ht="15" customHeight="1">
      <c r="B27" s="240" t="s">
        <v>205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2:8" ht="21.75" customHeight="1" thickBot="1">
      <c r="B28" s="252" t="s">
        <v>142</v>
      </c>
      <c r="C28" s="252"/>
      <c r="D28" s="252"/>
      <c r="E28" s="252"/>
      <c r="F28" s="252"/>
      <c r="G28" s="252"/>
      <c r="H28" s="252"/>
    </row>
    <row r="29" spans="2:18" ht="21.75" customHeight="1" thickBot="1">
      <c r="B29" s="298" t="s">
        <v>143</v>
      </c>
      <c r="C29" s="299"/>
      <c r="D29" s="300"/>
      <c r="E29" s="298" t="s">
        <v>2</v>
      </c>
      <c r="F29" s="299"/>
      <c r="G29" s="299" t="s">
        <v>134</v>
      </c>
      <c r="H29" s="299"/>
      <c r="I29" s="299"/>
      <c r="J29" s="299" t="s">
        <v>4</v>
      </c>
      <c r="K29" s="299"/>
      <c r="L29" s="299" t="s">
        <v>135</v>
      </c>
      <c r="M29" s="299"/>
      <c r="N29" s="300"/>
      <c r="O29" s="285" t="s">
        <v>245</v>
      </c>
      <c r="P29" s="286"/>
      <c r="Q29" s="287"/>
      <c r="R29" s="339"/>
    </row>
    <row r="30" spans="2:18" ht="21.75" customHeight="1">
      <c r="B30" s="304" t="s">
        <v>144</v>
      </c>
      <c r="C30" s="305"/>
      <c r="D30" s="306"/>
      <c r="E30" s="293">
        <f>'[1]年齢死傷者'!$F$4</f>
        <v>0</v>
      </c>
      <c r="F30" s="294"/>
      <c r="G30" s="363">
        <f>+E30/$E$26*100</f>
        <v>0</v>
      </c>
      <c r="H30" s="361"/>
      <c r="I30" s="8" t="s">
        <v>204</v>
      </c>
      <c r="J30" s="357">
        <f>E30-'[1]年齢死傷者'!$C$4</f>
        <v>0</v>
      </c>
      <c r="K30" s="358"/>
      <c r="L30" s="283">
        <f>IF(J30=0,0,IF('[1]年齢死傷者'!$C$4=0,"※",J30/'[1]年齢死傷者'!$C$4*100))</f>
        <v>0</v>
      </c>
      <c r="M30" s="284"/>
      <c r="N30" s="11" t="s">
        <v>204</v>
      </c>
      <c r="O30" s="246">
        <v>13.3</v>
      </c>
      <c r="P30" s="247"/>
      <c r="Q30" s="11" t="s">
        <v>204</v>
      </c>
      <c r="R30" s="339"/>
    </row>
    <row r="31" spans="2:18" ht="21.75" customHeight="1">
      <c r="B31" s="301" t="s">
        <v>145</v>
      </c>
      <c r="C31" s="302"/>
      <c r="D31" s="303"/>
      <c r="E31" s="291">
        <f>'[1]年齢死傷者'!$F$5+'[1]年齢死傷者'!$F$6</f>
        <v>2</v>
      </c>
      <c r="F31" s="292"/>
      <c r="G31" s="315">
        <f aca="true" t="shared" si="0" ref="G31:G38">+E31/$E$26*100</f>
        <v>7.142857142857142</v>
      </c>
      <c r="H31" s="316"/>
      <c r="I31" s="34" t="s">
        <v>204</v>
      </c>
      <c r="J31" s="333">
        <f>E31-'[1]年齢死傷者'!$C$5-'[1]年齢死傷者'!$C$6</f>
        <v>1</v>
      </c>
      <c r="K31" s="334"/>
      <c r="L31" s="335">
        <f>IF(J31=0,0,IF('[1]年齢死傷者'!$C$5+'[1]年齢死傷者'!$C$6=0,"※",J31/('[1]年齢死傷者'!$C$5+'[1]年齢死傷者'!$C$6)*100))</f>
        <v>100</v>
      </c>
      <c r="M31" s="327"/>
      <c r="N31" s="35" t="s">
        <v>204</v>
      </c>
      <c r="O31" s="329">
        <v>9.3</v>
      </c>
      <c r="P31" s="330"/>
      <c r="Q31" s="35" t="s">
        <v>204</v>
      </c>
      <c r="R31" s="339"/>
    </row>
    <row r="32" spans="2:18" ht="21.75" customHeight="1">
      <c r="B32" s="301" t="s">
        <v>146</v>
      </c>
      <c r="C32" s="302"/>
      <c r="D32" s="303"/>
      <c r="E32" s="291">
        <f>'[1]年齢死傷者'!$F$7</f>
        <v>0</v>
      </c>
      <c r="F32" s="292"/>
      <c r="G32" s="315">
        <f t="shared" si="0"/>
        <v>0</v>
      </c>
      <c r="H32" s="316"/>
      <c r="I32" s="34" t="s">
        <v>204</v>
      </c>
      <c r="J32" s="333">
        <f>E32-'[1]年齢死傷者'!$C$7</f>
        <v>-2</v>
      </c>
      <c r="K32" s="334"/>
      <c r="L32" s="327">
        <f>IF(J32=0,0,IF('[1]年齢死傷者'!$C$7=0,"※",J32/'[1]年齢死傷者'!$C$7*100))</f>
        <v>-100</v>
      </c>
      <c r="M32" s="328"/>
      <c r="N32" s="35" t="s">
        <v>204</v>
      </c>
      <c r="O32" s="329">
        <v>5.3</v>
      </c>
      <c r="P32" s="330"/>
      <c r="Q32" s="35" t="s">
        <v>204</v>
      </c>
      <c r="R32" s="339"/>
    </row>
    <row r="33" spans="2:18" ht="21.75" customHeight="1">
      <c r="B33" s="301" t="s">
        <v>147</v>
      </c>
      <c r="C33" s="302"/>
      <c r="D33" s="303"/>
      <c r="E33" s="291">
        <f>'[1]年齢死傷者'!$F$8</f>
        <v>0</v>
      </c>
      <c r="F33" s="292"/>
      <c r="G33" s="315">
        <f t="shared" si="0"/>
        <v>0</v>
      </c>
      <c r="H33" s="316"/>
      <c r="I33" s="34" t="s">
        <v>204</v>
      </c>
      <c r="J33" s="333">
        <f>E33-'[1]年齢死傷者'!$C$8</f>
        <v>0</v>
      </c>
      <c r="K33" s="334"/>
      <c r="L33" s="327">
        <f>IF(J33=0,0,IF('[1]年齢死傷者'!$C$8=0,"※",J33/'[1]年齢死傷者'!$C$8*100))</f>
        <v>0</v>
      </c>
      <c r="M33" s="328"/>
      <c r="N33" s="35" t="s">
        <v>204</v>
      </c>
      <c r="O33" s="329">
        <v>12.8</v>
      </c>
      <c r="P33" s="330"/>
      <c r="Q33" s="35" t="s">
        <v>204</v>
      </c>
      <c r="R33" s="339"/>
    </row>
    <row r="34" spans="2:18" ht="21.75" customHeight="1">
      <c r="B34" s="301" t="s">
        <v>148</v>
      </c>
      <c r="C34" s="302"/>
      <c r="D34" s="303"/>
      <c r="E34" s="291">
        <f>'[1]年齢死傷者'!$F$9</f>
        <v>1</v>
      </c>
      <c r="F34" s="292"/>
      <c r="G34" s="315">
        <f t="shared" si="0"/>
        <v>3.571428571428571</v>
      </c>
      <c r="H34" s="316"/>
      <c r="I34" s="34" t="s">
        <v>204</v>
      </c>
      <c r="J34" s="333">
        <f>E34-'[1]年齢死傷者'!$C$9</f>
        <v>0</v>
      </c>
      <c r="K34" s="334"/>
      <c r="L34" s="327">
        <f>IF(J34=0,0,IF('[1]年齢死傷者'!$C$9=0,"※",J34/'[1]年齢死傷者'!$C$9*100))</f>
        <v>0</v>
      </c>
      <c r="M34" s="328"/>
      <c r="N34" s="35" t="s">
        <v>204</v>
      </c>
      <c r="O34" s="329">
        <v>16.7</v>
      </c>
      <c r="P34" s="330"/>
      <c r="Q34" s="35" t="s">
        <v>204</v>
      </c>
      <c r="R34" s="339"/>
    </row>
    <row r="35" spans="2:18" ht="21.75" customHeight="1">
      <c r="B35" s="301" t="s">
        <v>149</v>
      </c>
      <c r="C35" s="302"/>
      <c r="D35" s="303"/>
      <c r="E35" s="291">
        <f>'[1]年齢死傷者'!$F$10</f>
        <v>2</v>
      </c>
      <c r="F35" s="292"/>
      <c r="G35" s="315">
        <f t="shared" si="0"/>
        <v>7.142857142857142</v>
      </c>
      <c r="H35" s="316"/>
      <c r="I35" s="34" t="s">
        <v>204</v>
      </c>
      <c r="J35" s="333">
        <f>E35-'[1]年齢死傷者'!$C$10</f>
        <v>1</v>
      </c>
      <c r="K35" s="334"/>
      <c r="L35" s="327">
        <f>IF(J35=0,0,IF('[1]年齢死傷者'!$C$10=0,"※",J35/'[1]年齢死傷者'!$C$10*100))</f>
        <v>100</v>
      </c>
      <c r="M35" s="328"/>
      <c r="N35" s="35" t="s">
        <v>204</v>
      </c>
      <c r="O35" s="329">
        <v>12.5</v>
      </c>
      <c r="P35" s="330"/>
      <c r="Q35" s="35" t="s">
        <v>204</v>
      </c>
      <c r="R35" s="339"/>
    </row>
    <row r="36" spans="2:21" ht="21.75" customHeight="1">
      <c r="B36" s="301" t="s">
        <v>150</v>
      </c>
      <c r="C36" s="302"/>
      <c r="D36" s="303"/>
      <c r="E36" s="291">
        <f>'[1]年齢死傷者'!$F$11</f>
        <v>4</v>
      </c>
      <c r="F36" s="292"/>
      <c r="G36" s="315">
        <f t="shared" si="0"/>
        <v>14.285714285714285</v>
      </c>
      <c r="H36" s="316"/>
      <c r="I36" s="34" t="s">
        <v>204</v>
      </c>
      <c r="J36" s="333">
        <f>E36-'[1]年齢死傷者'!$C$11</f>
        <v>-1</v>
      </c>
      <c r="K36" s="334"/>
      <c r="L36" s="327">
        <f>IF(J36=0,0,IF('[1]年齢死傷者'!$C$11=0,"※",J36/'[1]年齢死傷者'!$C$11*100))</f>
        <v>-20</v>
      </c>
      <c r="M36" s="328"/>
      <c r="N36" s="35" t="s">
        <v>204</v>
      </c>
      <c r="O36" s="329">
        <v>5.6</v>
      </c>
      <c r="P36" s="330"/>
      <c r="Q36" s="35" t="s">
        <v>204</v>
      </c>
      <c r="R36" s="340"/>
      <c r="U36" s="36"/>
    </row>
    <row r="37" spans="2:18" ht="21.75" customHeight="1" thickBot="1">
      <c r="B37" s="307" t="s">
        <v>151</v>
      </c>
      <c r="C37" s="308"/>
      <c r="D37" s="309"/>
      <c r="E37" s="321">
        <f>'[1]年齢死傷者'!$F$12</f>
        <v>19</v>
      </c>
      <c r="F37" s="322"/>
      <c r="G37" s="317">
        <f>+E37/$E$26*100</f>
        <v>67.85714285714286</v>
      </c>
      <c r="H37" s="318"/>
      <c r="I37" s="37" t="s">
        <v>204</v>
      </c>
      <c r="J37" s="337">
        <f>E37-'[1]年齢死傷者'!$C$12</f>
        <v>6</v>
      </c>
      <c r="K37" s="338"/>
      <c r="L37" s="323">
        <f>IF(J37=0,0,IF('[1]年齢死傷者'!$C$12=0,"※",J37/'[1]年齢死傷者'!$C$12*100))</f>
        <v>46.15384615384615</v>
      </c>
      <c r="M37" s="324"/>
      <c r="N37" s="30" t="s">
        <v>204</v>
      </c>
      <c r="O37" s="331">
        <v>24.5</v>
      </c>
      <c r="P37" s="332"/>
      <c r="Q37" s="30" t="s">
        <v>204</v>
      </c>
      <c r="R37" s="340"/>
    </row>
    <row r="38" spans="2:18" ht="21.75" customHeight="1" thickBot="1" thickTop="1">
      <c r="B38" s="310" t="s">
        <v>141</v>
      </c>
      <c r="C38" s="311"/>
      <c r="D38" s="312"/>
      <c r="E38" s="313">
        <f>SUM(E30:F37)</f>
        <v>28</v>
      </c>
      <c r="F38" s="314"/>
      <c r="G38" s="319">
        <f t="shared" si="0"/>
        <v>100</v>
      </c>
      <c r="H38" s="320"/>
      <c r="I38" s="32" t="s">
        <v>126</v>
      </c>
      <c r="J38" s="336">
        <f>SUM(J30:K37)</f>
        <v>5</v>
      </c>
      <c r="K38" s="336"/>
      <c r="L38" s="325">
        <f>IF(J38=0,0,J38/'[1]年齢死傷者'!$C$14)*100</f>
        <v>21.73913043478261</v>
      </c>
      <c r="M38" s="326"/>
      <c r="N38" s="33" t="s">
        <v>126</v>
      </c>
      <c r="O38" s="341">
        <v>100</v>
      </c>
      <c r="P38" s="342"/>
      <c r="Q38" s="33" t="s">
        <v>126</v>
      </c>
      <c r="R38" s="340"/>
    </row>
    <row r="39" spans="2:17" ht="15" customHeight="1">
      <c r="B39" s="240" t="s">
        <v>205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ht="15" customHeight="1">
      <c r="B40" s="241" t="s">
        <v>211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</row>
  </sheetData>
  <sheetProtection/>
  <mergeCells count="153">
    <mergeCell ref="B26:D26"/>
    <mergeCell ref="E25:F25"/>
    <mergeCell ref="E26:F26"/>
    <mergeCell ref="B23:D23"/>
    <mergeCell ref="B2:I2"/>
    <mergeCell ref="B24:D24"/>
    <mergeCell ref="E24:F24"/>
    <mergeCell ref="B15:C15"/>
    <mergeCell ref="B16:C16"/>
    <mergeCell ref="B17:C17"/>
    <mergeCell ref="B22:D22"/>
    <mergeCell ref="B11:C14"/>
    <mergeCell ref="B7:C7"/>
    <mergeCell ref="B8:C8"/>
    <mergeCell ref="L6:M6"/>
    <mergeCell ref="G12:G14"/>
    <mergeCell ref="L12:L14"/>
    <mergeCell ref="M12:M14"/>
    <mergeCell ref="H12:H14"/>
    <mergeCell ref="I12:I14"/>
    <mergeCell ref="J12:J14"/>
    <mergeCell ref="D7:F7"/>
    <mergeCell ref="H7:J7"/>
    <mergeCell ref="H8:J8"/>
    <mergeCell ref="D8:F8"/>
    <mergeCell ref="D12:D14"/>
    <mergeCell ref="E12:E14"/>
    <mergeCell ref="F12:F14"/>
    <mergeCell ref="J30:K30"/>
    <mergeCell ref="G20:I20"/>
    <mergeCell ref="J20:K20"/>
    <mergeCell ref="G22:H22"/>
    <mergeCell ref="G23:H23"/>
    <mergeCell ref="G24:H24"/>
    <mergeCell ref="G21:H21"/>
    <mergeCell ref="G30:H30"/>
    <mergeCell ref="J23:K23"/>
    <mergeCell ref="J24:K24"/>
    <mergeCell ref="G29:I29"/>
    <mergeCell ref="J29:K29"/>
    <mergeCell ref="L25:M25"/>
    <mergeCell ref="L26:M26"/>
    <mergeCell ref="G25:H25"/>
    <mergeCell ref="G26:H26"/>
    <mergeCell ref="L29:N29"/>
    <mergeCell ref="J26:K26"/>
    <mergeCell ref="J25:K25"/>
    <mergeCell ref="B28:H28"/>
    <mergeCell ref="J34:K34"/>
    <mergeCell ref="J38:K38"/>
    <mergeCell ref="J37:K37"/>
    <mergeCell ref="J35:K35"/>
    <mergeCell ref="J36:K36"/>
    <mergeCell ref="R20:R26"/>
    <mergeCell ref="R29:R38"/>
    <mergeCell ref="O38:P38"/>
    <mergeCell ref="J21:K21"/>
    <mergeCell ref="J22:K22"/>
    <mergeCell ref="O31:P31"/>
    <mergeCell ref="O32:P32"/>
    <mergeCell ref="O33:P33"/>
    <mergeCell ref="J31:K31"/>
    <mergeCell ref="J32:K32"/>
    <mergeCell ref="L33:M33"/>
    <mergeCell ref="L31:M31"/>
    <mergeCell ref="L32:M32"/>
    <mergeCell ref="J33:K33"/>
    <mergeCell ref="L37:M37"/>
    <mergeCell ref="L38:M38"/>
    <mergeCell ref="L34:M34"/>
    <mergeCell ref="L35:M35"/>
    <mergeCell ref="L36:M36"/>
    <mergeCell ref="O34:P34"/>
    <mergeCell ref="O35:P35"/>
    <mergeCell ref="O36:P36"/>
    <mergeCell ref="O37:P37"/>
    <mergeCell ref="G36:H36"/>
    <mergeCell ref="G37:H37"/>
    <mergeCell ref="G38:H38"/>
    <mergeCell ref="E34:F34"/>
    <mergeCell ref="E35:F35"/>
    <mergeCell ref="E36:F36"/>
    <mergeCell ref="E37:F37"/>
    <mergeCell ref="G35:H35"/>
    <mergeCell ref="B36:D36"/>
    <mergeCell ref="B37:D37"/>
    <mergeCell ref="B38:D38"/>
    <mergeCell ref="E38:F38"/>
    <mergeCell ref="G31:H31"/>
    <mergeCell ref="G32:H32"/>
    <mergeCell ref="G33:H33"/>
    <mergeCell ref="B35:D35"/>
    <mergeCell ref="G34:H34"/>
    <mergeCell ref="E31:F31"/>
    <mergeCell ref="B29:D29"/>
    <mergeCell ref="B33:D33"/>
    <mergeCell ref="B34:D34"/>
    <mergeCell ref="E30:F30"/>
    <mergeCell ref="E32:F32"/>
    <mergeCell ref="E33:F33"/>
    <mergeCell ref="B30:D30"/>
    <mergeCell ref="B31:D31"/>
    <mergeCell ref="B32:D32"/>
    <mergeCell ref="E29:F29"/>
    <mergeCell ref="N12:N14"/>
    <mergeCell ref="B20:D20"/>
    <mergeCell ref="E23:F23"/>
    <mergeCell ref="B21:D21"/>
    <mergeCell ref="E21:F21"/>
    <mergeCell ref="B25:D25"/>
    <mergeCell ref="E22:F22"/>
    <mergeCell ref="E20:F20"/>
    <mergeCell ref="B19:G19"/>
    <mergeCell ref="K12:K14"/>
    <mergeCell ref="L23:M23"/>
    <mergeCell ref="L24:M24"/>
    <mergeCell ref="L30:M30"/>
    <mergeCell ref="O29:Q29"/>
    <mergeCell ref="N1:Q1"/>
    <mergeCell ref="O20:Q20"/>
    <mergeCell ref="O21:P21"/>
    <mergeCell ref="L20:N20"/>
    <mergeCell ref="L22:M22"/>
    <mergeCell ref="H6:J6"/>
    <mergeCell ref="R11:R17"/>
    <mergeCell ref="O5:Q5"/>
    <mergeCell ref="L7:M7"/>
    <mergeCell ref="L8:M8"/>
    <mergeCell ref="J2:Q2"/>
    <mergeCell ref="L5:N5"/>
    <mergeCell ref="O6:P6"/>
    <mergeCell ref="O7:P7"/>
    <mergeCell ref="O8:P8"/>
    <mergeCell ref="O24:P24"/>
    <mergeCell ref="O23:P23"/>
    <mergeCell ref="O25:P25"/>
    <mergeCell ref="O26:P26"/>
    <mergeCell ref="B4:H4"/>
    <mergeCell ref="B6:C6"/>
    <mergeCell ref="D5:G5"/>
    <mergeCell ref="H5:K5"/>
    <mergeCell ref="B5:C5"/>
    <mergeCell ref="D6:F6"/>
    <mergeCell ref="O11:Q14"/>
    <mergeCell ref="O15:Q15"/>
    <mergeCell ref="O16:Q16"/>
    <mergeCell ref="O17:Q17"/>
    <mergeCell ref="B39:Q39"/>
    <mergeCell ref="B40:Q40"/>
    <mergeCell ref="B27:Q27"/>
    <mergeCell ref="O22:P22"/>
    <mergeCell ref="L21:M21"/>
    <mergeCell ref="O30:P30"/>
  </mergeCells>
  <printOptions horizontalCentered="1" verticalCentered="1"/>
  <pageMargins left="0" right="0" top="0.5511811023622047" bottom="0.4724409448818898" header="0.31496062992125984" footer="0"/>
  <pageSetup horizontalDpi="400" verticalDpi="400" orientation="portrait" paperSize="9" r:id="rId1"/>
  <headerFooter alignWithMargins="0"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39"/>
  <sheetViews>
    <sheetView view="pageBreakPreview" zoomScaleSheetLayoutView="100" zoomScalePageLayoutView="0" workbookViewId="0" topLeftCell="A22">
      <selection activeCell="J20" sqref="J20"/>
    </sheetView>
  </sheetViews>
  <sheetFormatPr defaultColWidth="8.796875" defaultRowHeight="15"/>
  <cols>
    <col min="1" max="1" width="1.59765625" style="41" customWidth="1"/>
    <col min="2" max="2" width="10.3984375" style="41" customWidth="1"/>
    <col min="3" max="3" width="8.19921875" style="38" customWidth="1"/>
    <col min="4" max="4" width="8.59765625" style="41" customWidth="1"/>
    <col min="5" max="5" width="6.8984375" style="41" customWidth="1"/>
    <col min="6" max="6" width="7.19921875" style="41" customWidth="1"/>
    <col min="7" max="7" width="6.69921875" style="41" customWidth="1"/>
    <col min="8" max="8" width="7.09765625" style="41" customWidth="1"/>
    <col min="9" max="9" width="7" style="41" customWidth="1"/>
    <col min="10" max="11" width="8.09765625" style="41" customWidth="1"/>
    <col min="12" max="12" width="8" style="41" customWidth="1"/>
    <col min="13" max="16384" width="9" style="41" customWidth="1"/>
  </cols>
  <sheetData>
    <row r="1" spans="1:12" ht="17.25">
      <c r="A1" s="38"/>
      <c r="B1" s="39" t="s">
        <v>159</v>
      </c>
      <c r="C1" s="40"/>
      <c r="D1" s="38"/>
      <c r="E1" s="38"/>
      <c r="F1" s="38"/>
      <c r="G1" s="38"/>
      <c r="H1" s="38"/>
      <c r="I1" s="38"/>
      <c r="J1" s="38"/>
      <c r="K1" s="38"/>
      <c r="L1" s="38"/>
    </row>
    <row r="2" spans="1:12" ht="3" customHeight="1" thickBot="1">
      <c r="A2" s="38"/>
      <c r="B2" s="40"/>
      <c r="C2" s="40"/>
      <c r="D2" s="38"/>
      <c r="E2" s="38"/>
      <c r="F2" s="38"/>
      <c r="G2" s="38"/>
      <c r="H2" s="38"/>
      <c r="I2" s="38"/>
      <c r="J2" s="38"/>
      <c r="K2" s="38"/>
      <c r="L2" s="38"/>
    </row>
    <row r="3" spans="1:12" ht="14.25">
      <c r="A3" s="42"/>
      <c r="B3" s="405" t="s">
        <v>106</v>
      </c>
      <c r="C3" s="413"/>
      <c r="D3" s="43" t="s">
        <v>160</v>
      </c>
      <c r="E3" s="44" t="s">
        <v>163</v>
      </c>
      <c r="F3" s="45" t="s">
        <v>166</v>
      </c>
      <c r="G3" s="45" t="s">
        <v>169</v>
      </c>
      <c r="H3" s="45" t="s">
        <v>192</v>
      </c>
      <c r="I3" s="45" t="s">
        <v>170</v>
      </c>
      <c r="J3" s="45" t="s">
        <v>170</v>
      </c>
      <c r="K3" s="45" t="s">
        <v>172</v>
      </c>
      <c r="L3" s="46" t="s">
        <v>178</v>
      </c>
    </row>
    <row r="4" spans="1:12" ht="14.25">
      <c r="A4" s="42"/>
      <c r="B4" s="407"/>
      <c r="C4" s="414"/>
      <c r="D4" s="48"/>
      <c r="E4" s="49" t="s">
        <v>164</v>
      </c>
      <c r="F4" s="50"/>
      <c r="G4" s="50"/>
      <c r="H4" s="50" t="s">
        <v>185</v>
      </c>
      <c r="I4" s="50"/>
      <c r="J4" s="50"/>
      <c r="K4" s="50" t="s">
        <v>173</v>
      </c>
      <c r="L4" s="51" t="s">
        <v>179</v>
      </c>
    </row>
    <row r="5" spans="1:12" ht="14.25">
      <c r="A5" s="38"/>
      <c r="B5" s="407"/>
      <c r="C5" s="414"/>
      <c r="D5" s="48" t="s">
        <v>161</v>
      </c>
      <c r="E5" s="49" t="s">
        <v>186</v>
      </c>
      <c r="F5" s="50" t="s">
        <v>167</v>
      </c>
      <c r="G5" s="50" t="s">
        <v>167</v>
      </c>
      <c r="H5" s="50" t="s">
        <v>187</v>
      </c>
      <c r="I5" s="50" t="s">
        <v>171</v>
      </c>
      <c r="J5" s="50" t="s">
        <v>176</v>
      </c>
      <c r="K5" s="50" t="s">
        <v>174</v>
      </c>
      <c r="L5" s="51" t="s">
        <v>174</v>
      </c>
    </row>
    <row r="6" spans="1:12" ht="14.25">
      <c r="A6" s="38"/>
      <c r="B6" s="407"/>
      <c r="C6" s="414"/>
      <c r="D6" s="48"/>
      <c r="E6" s="49" t="s">
        <v>165</v>
      </c>
      <c r="F6" s="50"/>
      <c r="G6" s="50"/>
      <c r="H6" s="50"/>
      <c r="I6" s="50"/>
      <c r="J6" s="50"/>
      <c r="K6" s="148">
        <v>1</v>
      </c>
      <c r="L6" s="149">
        <v>1</v>
      </c>
    </row>
    <row r="7" spans="1:12" ht="15" thickBot="1">
      <c r="A7" s="38"/>
      <c r="B7" s="415"/>
      <c r="C7" s="416"/>
      <c r="D7" s="53" t="s">
        <v>162</v>
      </c>
      <c r="E7" s="54" t="s">
        <v>164</v>
      </c>
      <c r="F7" s="55" t="s">
        <v>168</v>
      </c>
      <c r="G7" s="55" t="s">
        <v>168</v>
      </c>
      <c r="H7" s="55" t="s">
        <v>95</v>
      </c>
      <c r="I7" s="55" t="s">
        <v>168</v>
      </c>
      <c r="J7" s="55" t="s">
        <v>177</v>
      </c>
      <c r="K7" s="55" t="s">
        <v>175</v>
      </c>
      <c r="L7" s="56" t="s">
        <v>175</v>
      </c>
    </row>
    <row r="8" spans="1:12" ht="24" customHeight="1">
      <c r="A8" s="38"/>
      <c r="B8" s="417" t="s">
        <v>180</v>
      </c>
      <c r="C8" s="57" t="s">
        <v>97</v>
      </c>
      <c r="D8" s="58">
        <f>'[1]その他'!$C$4</f>
        <v>4059</v>
      </c>
      <c r="E8" s="59">
        <f>'[1]その他'!$C$6</f>
        <v>74</v>
      </c>
      <c r="F8" s="60">
        <f>'[1]その他'!$C$7</f>
        <v>146</v>
      </c>
      <c r="G8" s="60">
        <f>'[1]その他'!$C$8</f>
        <v>61</v>
      </c>
      <c r="H8" s="60">
        <f>'[1]その他'!$C$9</f>
        <v>272</v>
      </c>
      <c r="I8" s="60">
        <f>'[1]その他'!$C$10</f>
        <v>179</v>
      </c>
      <c r="J8" s="60">
        <f>'[1]その他'!$C$13</f>
        <v>1400</v>
      </c>
      <c r="K8" s="60">
        <f>'[1]その他'!$C$11</f>
        <v>415</v>
      </c>
      <c r="L8" s="61">
        <f>'[1]その他'!$C$5</f>
        <v>970</v>
      </c>
    </row>
    <row r="9" spans="1:12" ht="24" customHeight="1">
      <c r="A9" s="38"/>
      <c r="B9" s="409"/>
      <c r="C9" s="62" t="s">
        <v>96</v>
      </c>
      <c r="D9" s="155">
        <f>D8-'[1]その他'!$F$4</f>
        <v>-222</v>
      </c>
      <c r="E9" s="156">
        <f>E8-'[1]その他'!$F$6</f>
        <v>-8</v>
      </c>
      <c r="F9" s="157">
        <f>F8-'[1]その他'!$F$7</f>
        <v>-28</v>
      </c>
      <c r="G9" s="157">
        <f>G8-'[1]その他'!$F$8</f>
        <v>2</v>
      </c>
      <c r="H9" s="157">
        <f>H8-'[1]その他'!$F$9</f>
        <v>-33</v>
      </c>
      <c r="I9" s="157">
        <f>I8-'[1]その他'!$F$10</f>
        <v>-18</v>
      </c>
      <c r="J9" s="157">
        <f>J8-'[1]その他'!$F$13</f>
        <v>-54</v>
      </c>
      <c r="K9" s="157">
        <f>K8-'[1]その他'!$F$11</f>
        <v>-14</v>
      </c>
      <c r="L9" s="158">
        <f>L8-'[1]その他'!$F$5</f>
        <v>-101</v>
      </c>
    </row>
    <row r="10" spans="1:12" ht="24" customHeight="1" thickBot="1">
      <c r="A10" s="38"/>
      <c r="B10" s="410"/>
      <c r="C10" s="52" t="s">
        <v>189</v>
      </c>
      <c r="D10" s="63">
        <v>100</v>
      </c>
      <c r="E10" s="64">
        <f>E8/$D$8*100</f>
        <v>1.8231091401823112</v>
      </c>
      <c r="F10" s="65">
        <f aca="true" t="shared" si="0" ref="F10:L10">F8/$D$8*100</f>
        <v>3.5969450603596944</v>
      </c>
      <c r="G10" s="65">
        <f t="shared" si="0"/>
        <v>1.5028332101502835</v>
      </c>
      <c r="H10" s="65">
        <f t="shared" si="0"/>
        <v>6.7011579206701155</v>
      </c>
      <c r="I10" s="65">
        <f t="shared" si="0"/>
        <v>4.409953190440995</v>
      </c>
      <c r="J10" s="65">
        <f t="shared" si="0"/>
        <v>34.49125400344912</v>
      </c>
      <c r="K10" s="65">
        <f t="shared" si="0"/>
        <v>10.224193151022419</v>
      </c>
      <c r="L10" s="66">
        <f t="shared" si="0"/>
        <v>23.89751170238975</v>
      </c>
    </row>
    <row r="11" spans="1:12" ht="24" customHeight="1">
      <c r="A11" s="38"/>
      <c r="B11" s="418" t="s">
        <v>182</v>
      </c>
      <c r="C11" s="67" t="s">
        <v>97</v>
      </c>
      <c r="D11" s="68">
        <f>'[1]その他'!$D$4</f>
        <v>28</v>
      </c>
      <c r="E11" s="69">
        <f>'[1]その他'!$D$6</f>
        <v>0</v>
      </c>
      <c r="F11" s="70">
        <f>'[1]その他'!$D$7</f>
        <v>0</v>
      </c>
      <c r="G11" s="70">
        <f>'[1]その他'!$D$8</f>
        <v>0</v>
      </c>
      <c r="H11" s="70">
        <f>'[1]その他'!$D$9</f>
        <v>0</v>
      </c>
      <c r="I11" s="70">
        <f>'[1]その他'!$D$10</f>
        <v>0</v>
      </c>
      <c r="J11" s="70">
        <f>'[1]その他'!$D$13</f>
        <v>19</v>
      </c>
      <c r="K11" s="70">
        <f>'[1]その他'!$D$11</f>
        <v>2</v>
      </c>
      <c r="L11" s="71">
        <f>'[1]その他'!$D$5</f>
        <v>9</v>
      </c>
    </row>
    <row r="12" spans="1:12" ht="24" customHeight="1">
      <c r="A12" s="38"/>
      <c r="B12" s="409"/>
      <c r="C12" s="62" t="s">
        <v>96</v>
      </c>
      <c r="D12" s="155">
        <f>D11-'[1]その他'!$G$4</f>
        <v>5</v>
      </c>
      <c r="E12" s="156">
        <f>E11-'[1]その他'!$G$6</f>
        <v>0</v>
      </c>
      <c r="F12" s="157">
        <f>F11-'[1]その他'!$G$7</f>
        <v>0</v>
      </c>
      <c r="G12" s="157">
        <f>G11-'[1]その他'!$G$8</f>
        <v>0</v>
      </c>
      <c r="H12" s="157">
        <f>H11-'[1]その他'!$G$9</f>
        <v>0</v>
      </c>
      <c r="I12" s="157">
        <f>I11-'[1]その他'!$G$10</f>
        <v>0</v>
      </c>
      <c r="J12" s="157">
        <f>J11-'[1]その他'!$G$13</f>
        <v>6</v>
      </c>
      <c r="K12" s="157">
        <f>K11-'[1]その他'!$G$11</f>
        <v>1</v>
      </c>
      <c r="L12" s="158">
        <f>L11-'[1]その他'!$G$5</f>
        <v>-1</v>
      </c>
    </row>
    <row r="13" spans="1:12" ht="24" customHeight="1" thickBot="1">
      <c r="A13" s="38"/>
      <c r="B13" s="419"/>
      <c r="C13" s="47" t="s">
        <v>188</v>
      </c>
      <c r="D13" s="72">
        <v>100</v>
      </c>
      <c r="E13" s="73">
        <f>E11/$D$11*100</f>
        <v>0</v>
      </c>
      <c r="F13" s="74">
        <f aca="true" t="shared" si="1" ref="F13:L13">F11/$D$11*100</f>
        <v>0</v>
      </c>
      <c r="G13" s="74">
        <f t="shared" si="1"/>
        <v>0</v>
      </c>
      <c r="H13" s="74">
        <f t="shared" si="1"/>
        <v>0</v>
      </c>
      <c r="I13" s="74">
        <f t="shared" si="1"/>
        <v>0</v>
      </c>
      <c r="J13" s="74">
        <f t="shared" si="1"/>
        <v>67.85714285714286</v>
      </c>
      <c r="K13" s="74">
        <f t="shared" si="1"/>
        <v>7.142857142857142</v>
      </c>
      <c r="L13" s="75">
        <f t="shared" si="1"/>
        <v>32.142857142857146</v>
      </c>
    </row>
    <row r="14" spans="1:12" ht="24" customHeight="1">
      <c r="A14" s="38"/>
      <c r="B14" s="417" t="s">
        <v>181</v>
      </c>
      <c r="C14" s="57" t="s">
        <v>97</v>
      </c>
      <c r="D14" s="58">
        <f>'[1]その他'!$E$4</f>
        <v>4837</v>
      </c>
      <c r="E14" s="59">
        <f>'[1]その他'!$E$6</f>
        <v>86</v>
      </c>
      <c r="F14" s="60">
        <f>'[1]その他'!$E$7</f>
        <v>158</v>
      </c>
      <c r="G14" s="60">
        <f>'[1]その他'!$E$8</f>
        <v>56</v>
      </c>
      <c r="H14" s="60">
        <f>'[1]その他'!$E$9</f>
        <v>300</v>
      </c>
      <c r="I14" s="60">
        <f>'[1]その他'!$E$10</f>
        <v>167</v>
      </c>
      <c r="J14" s="60">
        <f>'[1]その他'!$E$13</f>
        <v>775</v>
      </c>
      <c r="K14" s="60">
        <f>'[1]その他'!$E$11</f>
        <v>635</v>
      </c>
      <c r="L14" s="61">
        <f>'[1]その他'!$E$5</f>
        <v>1888</v>
      </c>
    </row>
    <row r="15" spans="1:12" ht="24" customHeight="1">
      <c r="A15" s="38"/>
      <c r="B15" s="419"/>
      <c r="C15" s="62" t="s">
        <v>96</v>
      </c>
      <c r="D15" s="159">
        <f>D14-'[1]その他'!$H$4</f>
        <v>-261</v>
      </c>
      <c r="E15" s="160">
        <f>E14-'[1]その他'!$H$6</f>
        <v>-12</v>
      </c>
      <c r="F15" s="161">
        <f>F14-'[1]その他'!$H$7</f>
        <v>-29</v>
      </c>
      <c r="G15" s="161">
        <f>G14-'[1]その他'!$H$8</f>
        <v>-2</v>
      </c>
      <c r="H15" s="161">
        <f>H14-'[1]その他'!$H$9</f>
        <v>-43</v>
      </c>
      <c r="I15" s="161">
        <f>I14-'[1]その他'!$H$10</f>
        <v>-13</v>
      </c>
      <c r="J15" s="161">
        <f>J14-'[1]その他'!$H$13</f>
        <v>-8</v>
      </c>
      <c r="K15" s="161">
        <f>K14-'[1]その他'!$H$11</f>
        <v>-105</v>
      </c>
      <c r="L15" s="162">
        <f>L14-'[1]その他'!$H$5</f>
        <v>-54</v>
      </c>
    </row>
    <row r="16" spans="1:12" ht="24" customHeight="1" thickBot="1">
      <c r="A16" s="38"/>
      <c r="B16" s="410"/>
      <c r="C16" s="76" t="s">
        <v>188</v>
      </c>
      <c r="D16" s="63">
        <v>100</v>
      </c>
      <c r="E16" s="64">
        <f>E14/$D$14*100</f>
        <v>1.777961546413066</v>
      </c>
      <c r="F16" s="65">
        <f aca="true" t="shared" si="2" ref="F16:L16">F14/$D$14*100</f>
        <v>3.266487492247261</v>
      </c>
      <c r="G16" s="65">
        <f t="shared" si="2"/>
        <v>1.1577424023154848</v>
      </c>
      <c r="H16" s="65">
        <f t="shared" si="2"/>
        <v>6.202191440975811</v>
      </c>
      <c r="I16" s="65">
        <f t="shared" si="2"/>
        <v>3.452553235476535</v>
      </c>
      <c r="J16" s="65">
        <f t="shared" si="2"/>
        <v>16.022327889187512</v>
      </c>
      <c r="K16" s="65">
        <f t="shared" si="2"/>
        <v>13.1279718833988</v>
      </c>
      <c r="L16" s="66">
        <f t="shared" si="2"/>
        <v>39.032458135207776</v>
      </c>
    </row>
    <row r="17" spans="2:17" ht="15" customHeight="1">
      <c r="B17" s="404" t="s">
        <v>205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77"/>
      <c r="N17" s="77"/>
      <c r="O17" s="77"/>
      <c r="P17" s="77"/>
      <c r="Q17" s="77"/>
    </row>
    <row r="18" spans="2:17" ht="15" customHeight="1">
      <c r="B18" s="411" t="s">
        <v>213</v>
      </c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77"/>
      <c r="N18" s="77"/>
      <c r="O18" s="77"/>
      <c r="P18" s="77"/>
      <c r="Q18" s="77"/>
    </row>
    <row r="19" ht="9.75" customHeight="1"/>
    <row r="20" spans="2:12" ht="17.25">
      <c r="B20" s="39" t="s">
        <v>183</v>
      </c>
      <c r="C20" s="40"/>
      <c r="D20" s="38"/>
      <c r="E20" s="38"/>
      <c r="F20" s="38"/>
      <c r="G20" s="38"/>
      <c r="H20" s="38"/>
      <c r="I20" s="38"/>
      <c r="J20" s="38"/>
      <c r="K20" s="38"/>
      <c r="L20" s="38"/>
    </row>
    <row r="21" spans="2:12" ht="3" customHeight="1" thickBot="1">
      <c r="B21" s="40"/>
      <c r="C21" s="40"/>
      <c r="D21" s="38"/>
      <c r="E21" s="38"/>
      <c r="F21" s="38"/>
      <c r="G21" s="38"/>
      <c r="H21" s="38"/>
      <c r="I21" s="38"/>
      <c r="J21" s="38"/>
      <c r="K21" s="38"/>
      <c r="L21" s="38"/>
    </row>
    <row r="22" spans="2:12" ht="14.25">
      <c r="B22" s="405" t="s">
        <v>106</v>
      </c>
      <c r="C22" s="406"/>
      <c r="D22" s="78" t="s">
        <v>160</v>
      </c>
      <c r="E22" s="44" t="s">
        <v>163</v>
      </c>
      <c r="F22" s="45" t="s">
        <v>166</v>
      </c>
      <c r="G22" s="45" t="s">
        <v>169</v>
      </c>
      <c r="H22" s="45" t="s">
        <v>192</v>
      </c>
      <c r="I22" s="45" t="s">
        <v>170</v>
      </c>
      <c r="J22" s="45" t="s">
        <v>170</v>
      </c>
      <c r="K22" s="45" t="s">
        <v>172</v>
      </c>
      <c r="L22" s="150">
        <v>25</v>
      </c>
    </row>
    <row r="23" spans="2:12" ht="15.75" customHeight="1">
      <c r="B23" s="407"/>
      <c r="C23" s="408"/>
      <c r="D23" s="79"/>
      <c r="E23" s="49" t="s">
        <v>164</v>
      </c>
      <c r="F23" s="50"/>
      <c r="G23" s="50"/>
      <c r="H23" s="50" t="s">
        <v>185</v>
      </c>
      <c r="I23" s="50"/>
      <c r="J23" s="50"/>
      <c r="K23" s="50" t="s">
        <v>173</v>
      </c>
      <c r="L23" s="412" t="s">
        <v>208</v>
      </c>
    </row>
    <row r="24" spans="2:12" ht="14.25">
      <c r="B24" s="407"/>
      <c r="C24" s="408"/>
      <c r="D24" s="79" t="s">
        <v>161</v>
      </c>
      <c r="E24" s="49" t="s">
        <v>186</v>
      </c>
      <c r="F24" s="50" t="s">
        <v>167</v>
      </c>
      <c r="G24" s="50" t="s">
        <v>167</v>
      </c>
      <c r="H24" s="50" t="s">
        <v>187</v>
      </c>
      <c r="I24" s="50" t="s">
        <v>171</v>
      </c>
      <c r="J24" s="50" t="s">
        <v>176</v>
      </c>
      <c r="K24" s="50" t="s">
        <v>174</v>
      </c>
      <c r="L24" s="412"/>
    </row>
    <row r="25" spans="2:12" ht="14.25">
      <c r="B25" s="407"/>
      <c r="C25" s="408"/>
      <c r="D25" s="79"/>
      <c r="E25" s="49" t="s">
        <v>165</v>
      </c>
      <c r="F25" s="50"/>
      <c r="G25" s="50"/>
      <c r="H25" s="50"/>
      <c r="I25" s="50"/>
      <c r="J25" s="50"/>
      <c r="K25" s="148">
        <v>1</v>
      </c>
      <c r="L25" s="149">
        <v>64</v>
      </c>
    </row>
    <row r="26" spans="2:12" ht="14.25">
      <c r="B26" s="407"/>
      <c r="C26" s="408"/>
      <c r="D26" s="80" t="s">
        <v>162</v>
      </c>
      <c r="E26" s="81" t="s">
        <v>164</v>
      </c>
      <c r="F26" s="82" t="s">
        <v>168</v>
      </c>
      <c r="G26" s="82" t="s">
        <v>168</v>
      </c>
      <c r="H26" s="82" t="s">
        <v>95</v>
      </c>
      <c r="I26" s="82" t="s">
        <v>168</v>
      </c>
      <c r="J26" s="82" t="s">
        <v>177</v>
      </c>
      <c r="K26" s="82" t="s">
        <v>175</v>
      </c>
      <c r="L26" s="51" t="s">
        <v>87</v>
      </c>
    </row>
    <row r="27" spans="2:12" ht="24" customHeight="1">
      <c r="B27" s="409" t="s">
        <v>98</v>
      </c>
      <c r="C27" s="83" t="s">
        <v>97</v>
      </c>
      <c r="D27" s="84">
        <f>'[1]その他'!$C$17</f>
        <v>7</v>
      </c>
      <c r="E27" s="85">
        <f>'[1]その他'!$C$18</f>
        <v>0</v>
      </c>
      <c r="F27" s="86">
        <f>'[1]その他'!$C$19</f>
        <v>0</v>
      </c>
      <c r="G27" s="86">
        <f>'[1]その他'!$C$20</f>
        <v>0</v>
      </c>
      <c r="H27" s="86">
        <f>'[1]その他'!$C$21</f>
        <v>0</v>
      </c>
      <c r="I27" s="86">
        <f>'[1]その他'!$C$22</f>
        <v>0</v>
      </c>
      <c r="J27" s="86">
        <f>'[1]その他'!$C$25</f>
        <v>4</v>
      </c>
      <c r="K27" s="86">
        <f>'[1]その他'!$C$23</f>
        <v>1</v>
      </c>
      <c r="L27" s="87">
        <f>'[1]その他'!$C$24</f>
        <v>2</v>
      </c>
    </row>
    <row r="28" spans="2:12" ht="24" customHeight="1">
      <c r="B28" s="409"/>
      <c r="C28" s="83" t="s">
        <v>96</v>
      </c>
      <c r="D28" s="163">
        <f>D27-'[1]その他'!$I$17</f>
        <v>5</v>
      </c>
      <c r="E28" s="164">
        <f>E27-'[1]その他'!$I$18</f>
        <v>0</v>
      </c>
      <c r="F28" s="165">
        <f>F27-'[1]その他'!$I$19</f>
        <v>0</v>
      </c>
      <c r="G28" s="165">
        <f>G27-'[1]その他'!$I$20</f>
        <v>0</v>
      </c>
      <c r="H28" s="165">
        <f>H27-'[1]その他'!$I$21</f>
        <v>0</v>
      </c>
      <c r="I28" s="165">
        <f>I27-'[1]その他'!$I$22</f>
        <v>0</v>
      </c>
      <c r="J28" s="165">
        <f>J27-'[1]その他'!$I$25</f>
        <v>3</v>
      </c>
      <c r="K28" s="165">
        <f>K27-'[1]その他'!$I$23</f>
        <v>1</v>
      </c>
      <c r="L28" s="166">
        <f>L27-'[1]その他'!$I$24</f>
        <v>1</v>
      </c>
    </row>
    <row r="29" spans="2:12" ht="24" customHeight="1">
      <c r="B29" s="409" t="s">
        <v>99</v>
      </c>
      <c r="C29" s="83" t="s">
        <v>97</v>
      </c>
      <c r="D29" s="84">
        <f>'[1]その他'!$D$17</f>
        <v>5</v>
      </c>
      <c r="E29" s="85">
        <f>'[1]その他'!$D$18</f>
        <v>0</v>
      </c>
      <c r="F29" s="86">
        <f>'[1]その他'!$D$19</f>
        <v>0</v>
      </c>
      <c r="G29" s="86">
        <f>'[1]その他'!$D$20</f>
        <v>0</v>
      </c>
      <c r="H29" s="86">
        <f>'[1]その他'!$D$21</f>
        <v>0</v>
      </c>
      <c r="I29" s="86">
        <f>'[1]その他'!$D$22</f>
        <v>0</v>
      </c>
      <c r="J29" s="86">
        <f>'[1]その他'!$D$25</f>
        <v>3</v>
      </c>
      <c r="K29" s="86">
        <f>'[1]その他'!$D$23</f>
        <v>1</v>
      </c>
      <c r="L29" s="87">
        <f>'[1]その他'!$D$24</f>
        <v>1</v>
      </c>
    </row>
    <row r="30" spans="2:12" ht="24" customHeight="1">
      <c r="B30" s="409"/>
      <c r="C30" s="83" t="s">
        <v>96</v>
      </c>
      <c r="D30" s="163">
        <f>D29-'[1]その他'!$J$17</f>
        <v>0</v>
      </c>
      <c r="E30" s="164">
        <f>E29-'[1]その他'!$J$18</f>
        <v>0</v>
      </c>
      <c r="F30" s="165">
        <f>F29-'[1]その他'!$J$19</f>
        <v>0</v>
      </c>
      <c r="G30" s="165">
        <f>G29-'[1]その他'!$J$20</f>
        <v>0</v>
      </c>
      <c r="H30" s="165">
        <f>H29-'[1]その他'!$J$21</f>
        <v>0</v>
      </c>
      <c r="I30" s="165">
        <f>I29-'[1]その他'!$J$22</f>
        <v>0</v>
      </c>
      <c r="J30" s="165">
        <f>J29-'[1]その他'!$J$25</f>
        <v>2</v>
      </c>
      <c r="K30" s="165">
        <f>K29-'[1]その他'!$J$23</f>
        <v>1</v>
      </c>
      <c r="L30" s="166">
        <f>L29-'[1]その他'!$J$24</f>
        <v>-3</v>
      </c>
    </row>
    <row r="31" spans="2:12" ht="24" customHeight="1">
      <c r="B31" s="409" t="s">
        <v>100</v>
      </c>
      <c r="C31" s="83" t="s">
        <v>97</v>
      </c>
      <c r="D31" s="84">
        <f>'[1]その他'!$E$17</f>
        <v>4</v>
      </c>
      <c r="E31" s="85">
        <f>'[1]その他'!$E$18</f>
        <v>0</v>
      </c>
      <c r="F31" s="86">
        <f>'[1]その他'!$E$19</f>
        <v>0</v>
      </c>
      <c r="G31" s="86">
        <f>'[1]その他'!$E$20</f>
        <v>0</v>
      </c>
      <c r="H31" s="86">
        <f>'[1]その他'!$E$21</f>
        <v>0</v>
      </c>
      <c r="I31" s="86">
        <f>'[1]その他'!$E$22</f>
        <v>0</v>
      </c>
      <c r="J31" s="86">
        <f>'[1]その他'!$E$25</f>
        <v>2</v>
      </c>
      <c r="K31" s="86">
        <f>'[1]その他'!$E$23</f>
        <v>0</v>
      </c>
      <c r="L31" s="87">
        <f>'[1]その他'!$E$24</f>
        <v>2</v>
      </c>
    </row>
    <row r="32" spans="2:12" ht="24" customHeight="1">
      <c r="B32" s="409"/>
      <c r="C32" s="83" t="s">
        <v>96</v>
      </c>
      <c r="D32" s="163">
        <f>D31-'[1]その他'!$K$17</f>
        <v>1</v>
      </c>
      <c r="E32" s="164">
        <f>E31-'[1]その他'!$K$18</f>
        <v>0</v>
      </c>
      <c r="F32" s="165">
        <f>F31-'[1]その他'!$K$19</f>
        <v>0</v>
      </c>
      <c r="G32" s="165">
        <f>G31-'[1]その他'!$K$20</f>
        <v>0</v>
      </c>
      <c r="H32" s="165">
        <f>H31-'[1]その他'!$K$21</f>
        <v>0</v>
      </c>
      <c r="I32" s="165">
        <f>I31-'[1]その他'!$K$22</f>
        <v>0</v>
      </c>
      <c r="J32" s="165">
        <f>J31-'[1]その他'!$K$25</f>
        <v>0</v>
      </c>
      <c r="K32" s="165">
        <f>K31-'[1]その他'!$K$23</f>
        <v>0</v>
      </c>
      <c r="L32" s="166">
        <f>L31-'[1]その他'!$K$24</f>
        <v>1</v>
      </c>
    </row>
    <row r="33" spans="2:12" ht="24" customHeight="1">
      <c r="B33" s="409" t="s">
        <v>101</v>
      </c>
      <c r="C33" s="83" t="s">
        <v>97</v>
      </c>
      <c r="D33" s="84">
        <f>'[1]その他'!$F$17</f>
        <v>12</v>
      </c>
      <c r="E33" s="85">
        <f>'[1]その他'!$F$18</f>
        <v>0</v>
      </c>
      <c r="F33" s="86">
        <f>'[1]その他'!$F$19</f>
        <v>0</v>
      </c>
      <c r="G33" s="86">
        <f>'[1]その他'!$F$20</f>
        <v>0</v>
      </c>
      <c r="H33" s="86">
        <f>'[1]その他'!$F$21</f>
        <v>0</v>
      </c>
      <c r="I33" s="86">
        <f>'[1]その他'!$F$22</f>
        <v>0</v>
      </c>
      <c r="J33" s="86">
        <f>'[1]その他'!$F$25</f>
        <v>10</v>
      </c>
      <c r="K33" s="86">
        <f>'[1]その他'!$F$23</f>
        <v>0</v>
      </c>
      <c r="L33" s="87">
        <f>'[1]その他'!$F$24</f>
        <v>2</v>
      </c>
    </row>
    <row r="34" spans="2:12" ht="24" customHeight="1">
      <c r="B34" s="409"/>
      <c r="C34" s="83" t="s">
        <v>96</v>
      </c>
      <c r="D34" s="163">
        <f>D33-'[1]その他'!$L$17</f>
        <v>-1</v>
      </c>
      <c r="E34" s="164">
        <f>E33-'[1]その他'!$L$18</f>
        <v>0</v>
      </c>
      <c r="F34" s="165">
        <f>F33-'[1]その他'!$L$19</f>
        <v>0</v>
      </c>
      <c r="G34" s="165">
        <f>G33-'[1]その他'!$L$20</f>
        <v>0</v>
      </c>
      <c r="H34" s="165">
        <f>H33-'[1]その他'!$L$21</f>
        <v>0</v>
      </c>
      <c r="I34" s="165">
        <f>I33-'[1]その他'!$L$22</f>
        <v>0</v>
      </c>
      <c r="J34" s="165">
        <f>J33-'[1]その他'!$L$25</f>
        <v>1</v>
      </c>
      <c r="K34" s="165">
        <f>K33-'[1]その他'!$L$23</f>
        <v>-1</v>
      </c>
      <c r="L34" s="166">
        <f>L33-'[1]その他'!$L$24</f>
        <v>-1</v>
      </c>
    </row>
    <row r="35" spans="2:12" ht="24" customHeight="1">
      <c r="B35" s="409" t="s">
        <v>103</v>
      </c>
      <c r="C35" s="83" t="s">
        <v>97</v>
      </c>
      <c r="D35" s="84">
        <f>'[1]その他'!$G$17</f>
        <v>0</v>
      </c>
      <c r="E35" s="85">
        <f>'[1]その他'!$G$18</f>
        <v>0</v>
      </c>
      <c r="F35" s="86">
        <f>'[1]その他'!$G$19</f>
        <v>0</v>
      </c>
      <c r="G35" s="86">
        <f>'[1]その他'!$G$20</f>
        <v>0</v>
      </c>
      <c r="H35" s="86">
        <f>'[1]その他'!$G$21</f>
        <v>0</v>
      </c>
      <c r="I35" s="86">
        <f>'[1]その他'!$G$22</f>
        <v>0</v>
      </c>
      <c r="J35" s="86">
        <f>'[1]その他'!$G$25</f>
        <v>0</v>
      </c>
      <c r="K35" s="86">
        <f>'[1]その他'!$G$23</f>
        <v>0</v>
      </c>
      <c r="L35" s="87">
        <f>'[1]その他'!$G$24</f>
        <v>0</v>
      </c>
    </row>
    <row r="36" spans="2:12" ht="24" customHeight="1">
      <c r="B36" s="409"/>
      <c r="C36" s="83" t="s">
        <v>96</v>
      </c>
      <c r="D36" s="163">
        <f>D35-'[1]その他'!$M$17</f>
        <v>0</v>
      </c>
      <c r="E36" s="164">
        <f>E35-'[1]その他'!$M$18</f>
        <v>0</v>
      </c>
      <c r="F36" s="165">
        <f>F35-'[1]その他'!$M$19</f>
        <v>0</v>
      </c>
      <c r="G36" s="165">
        <f>G35-'[1]その他'!$M$20</f>
        <v>0</v>
      </c>
      <c r="H36" s="165">
        <f>H35-'[1]その他'!$M$21</f>
        <v>0</v>
      </c>
      <c r="I36" s="165">
        <f>I35-'[1]その他'!$M$22</f>
        <v>0</v>
      </c>
      <c r="J36" s="165">
        <f>J35-'[1]その他'!$M$25</f>
        <v>0</v>
      </c>
      <c r="K36" s="165">
        <f>K35-'[1]その他'!$M$23</f>
        <v>0</v>
      </c>
      <c r="L36" s="166">
        <f>L35-'[1]その他'!$M$24</f>
        <v>0</v>
      </c>
    </row>
    <row r="37" spans="2:12" ht="24" customHeight="1">
      <c r="B37" s="409" t="s">
        <v>104</v>
      </c>
      <c r="C37" s="83" t="s">
        <v>97</v>
      </c>
      <c r="D37" s="84">
        <f>'[1]その他'!$H$17</f>
        <v>28</v>
      </c>
      <c r="E37" s="85">
        <f>'[1]その他'!$H$18</f>
        <v>0</v>
      </c>
      <c r="F37" s="86">
        <f>'[1]その他'!$H$19</f>
        <v>0</v>
      </c>
      <c r="G37" s="86">
        <f>'[1]その他'!$H$20</f>
        <v>0</v>
      </c>
      <c r="H37" s="86">
        <f>'[1]その他'!$H$21</f>
        <v>0</v>
      </c>
      <c r="I37" s="86">
        <f>'[1]その他'!$H$22</f>
        <v>0</v>
      </c>
      <c r="J37" s="86">
        <f>'[1]その他'!$H$25</f>
        <v>19</v>
      </c>
      <c r="K37" s="86">
        <f>'[1]その他'!$H$23</f>
        <v>2</v>
      </c>
      <c r="L37" s="87">
        <f>'[1]その他'!$H$24</f>
        <v>7</v>
      </c>
    </row>
    <row r="38" spans="2:12" ht="24" customHeight="1" thickBot="1">
      <c r="B38" s="410"/>
      <c r="C38" s="88" t="s">
        <v>96</v>
      </c>
      <c r="D38" s="167">
        <f>D37-'[1]その他'!$N$17</f>
        <v>5</v>
      </c>
      <c r="E38" s="168">
        <f>E37-'[1]その他'!$N$18</f>
        <v>0</v>
      </c>
      <c r="F38" s="169">
        <f>F37-'[1]その他'!$N$19</f>
        <v>0</v>
      </c>
      <c r="G38" s="169">
        <f>G37-'[1]その他'!$N$20</f>
        <v>0</v>
      </c>
      <c r="H38" s="169">
        <f>H37-'[1]その他'!$N$21</f>
        <v>0</v>
      </c>
      <c r="I38" s="169">
        <f>I37-'[1]その他'!$N$22</f>
        <v>0</v>
      </c>
      <c r="J38" s="169">
        <f>J37-'[1]その他'!$N$25</f>
        <v>6</v>
      </c>
      <c r="K38" s="169">
        <f>K37-'[1]その他'!$N$23</f>
        <v>1</v>
      </c>
      <c r="L38" s="170">
        <f>L37-'[1]その他'!$N$24</f>
        <v>-2</v>
      </c>
    </row>
    <row r="39" spans="2:12" ht="15" customHeight="1">
      <c r="B39" s="404" t="s">
        <v>206</v>
      </c>
      <c r="C39" s="404"/>
      <c r="D39" s="404"/>
      <c r="E39" s="404"/>
      <c r="F39" s="404"/>
      <c r="G39" s="404"/>
      <c r="H39" s="404"/>
      <c r="I39" s="404"/>
      <c r="J39" s="404"/>
      <c r="K39" s="404"/>
      <c r="L39" s="404"/>
    </row>
  </sheetData>
  <sheetProtection/>
  <mergeCells count="15">
    <mergeCell ref="B17:L17"/>
    <mergeCell ref="B18:L18"/>
    <mergeCell ref="B31:B32"/>
    <mergeCell ref="B33:B34"/>
    <mergeCell ref="L23:L24"/>
    <mergeCell ref="B3:C7"/>
    <mergeCell ref="B8:B10"/>
    <mergeCell ref="B11:B13"/>
    <mergeCell ref="B14:B16"/>
    <mergeCell ref="B39:L39"/>
    <mergeCell ref="B22:C26"/>
    <mergeCell ref="B27:B28"/>
    <mergeCell ref="B29:B30"/>
    <mergeCell ref="B35:B36"/>
    <mergeCell ref="B37:B38"/>
  </mergeCells>
  <printOptions horizontalCentered="1" verticalCentered="1"/>
  <pageMargins left="0.5118110236220472" right="0.2362204724409449" top="0.7874015748031497" bottom="0.6299212598425197" header="0.5118110236220472" footer="0.2755905511811024"/>
  <pageSetup firstPageNumber="2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N46"/>
  <sheetViews>
    <sheetView view="pageBreakPreview" zoomScaleSheetLayoutView="100" zoomScalePageLayoutView="0" workbookViewId="0" topLeftCell="A1">
      <selection activeCell="N22" sqref="N22"/>
    </sheetView>
  </sheetViews>
  <sheetFormatPr defaultColWidth="8.796875" defaultRowHeight="15"/>
  <cols>
    <col min="1" max="1" width="1.69921875" style="90" customWidth="1"/>
    <col min="2" max="2" width="14.69921875" style="90" customWidth="1"/>
    <col min="3" max="3" width="7.19921875" style="90" customWidth="1"/>
    <col min="4" max="13" width="5.59765625" style="90" customWidth="1"/>
    <col min="14" max="14" width="6.59765625" style="90" customWidth="1"/>
    <col min="15" max="16384" width="9" style="90" customWidth="1"/>
  </cols>
  <sheetData>
    <row r="2" spans="2:3" ht="17.25">
      <c r="B2" s="19" t="s">
        <v>184</v>
      </c>
      <c r="C2" s="89"/>
    </row>
    <row r="3" spans="2:3" ht="3.75" customHeight="1" thickBot="1">
      <c r="B3" s="89"/>
      <c r="C3" s="89"/>
    </row>
    <row r="4" spans="2:14" s="93" customFormat="1" ht="18" customHeight="1">
      <c r="B4" s="441" t="s">
        <v>106</v>
      </c>
      <c r="C4" s="442"/>
      <c r="D4" s="147">
        <v>15</v>
      </c>
      <c r="E4" s="147">
        <v>16</v>
      </c>
      <c r="F4" s="147">
        <v>20</v>
      </c>
      <c r="G4" s="147">
        <v>25</v>
      </c>
      <c r="H4" s="147">
        <v>30</v>
      </c>
      <c r="I4" s="147">
        <v>40</v>
      </c>
      <c r="J4" s="147">
        <v>50</v>
      </c>
      <c r="K4" s="147">
        <v>60</v>
      </c>
      <c r="L4" s="147">
        <v>65</v>
      </c>
      <c r="M4" s="91" t="s">
        <v>94</v>
      </c>
      <c r="N4" s="92" t="s">
        <v>91</v>
      </c>
    </row>
    <row r="5" spans="2:14" ht="18" customHeight="1">
      <c r="B5" s="443"/>
      <c r="C5" s="444"/>
      <c r="D5" s="23" t="s">
        <v>87</v>
      </c>
      <c r="E5" s="151" t="s">
        <v>152</v>
      </c>
      <c r="F5" s="151" t="s">
        <v>152</v>
      </c>
      <c r="G5" s="151" t="s">
        <v>152</v>
      </c>
      <c r="H5" s="151" t="s">
        <v>152</v>
      </c>
      <c r="I5" s="151" t="s">
        <v>152</v>
      </c>
      <c r="J5" s="151" t="s">
        <v>152</v>
      </c>
      <c r="K5" s="151" t="s">
        <v>152</v>
      </c>
      <c r="L5" s="23" t="s">
        <v>87</v>
      </c>
      <c r="M5" s="94"/>
      <c r="N5" s="95" t="s">
        <v>92</v>
      </c>
    </row>
    <row r="6" spans="2:14" ht="18" customHeight="1">
      <c r="B6" s="443"/>
      <c r="C6" s="444"/>
      <c r="D6" s="23" t="s">
        <v>88</v>
      </c>
      <c r="E6" s="152">
        <v>19</v>
      </c>
      <c r="F6" s="152">
        <v>24</v>
      </c>
      <c r="G6" s="152">
        <v>29</v>
      </c>
      <c r="H6" s="152">
        <v>39</v>
      </c>
      <c r="I6" s="152">
        <v>49</v>
      </c>
      <c r="J6" s="152">
        <v>59</v>
      </c>
      <c r="K6" s="152">
        <v>64</v>
      </c>
      <c r="L6" s="23" t="s">
        <v>88</v>
      </c>
      <c r="M6" s="94"/>
      <c r="N6" s="95" t="s">
        <v>93</v>
      </c>
    </row>
    <row r="7" spans="2:14" ht="18" customHeight="1">
      <c r="B7" s="443"/>
      <c r="C7" s="444"/>
      <c r="D7" s="96" t="s">
        <v>89</v>
      </c>
      <c r="E7" s="96" t="s">
        <v>87</v>
      </c>
      <c r="F7" s="96" t="s">
        <v>87</v>
      </c>
      <c r="G7" s="96" t="s">
        <v>87</v>
      </c>
      <c r="H7" s="96" t="s">
        <v>87</v>
      </c>
      <c r="I7" s="96" t="s">
        <v>87</v>
      </c>
      <c r="J7" s="96" t="s">
        <v>87</v>
      </c>
      <c r="K7" s="96" t="s">
        <v>87</v>
      </c>
      <c r="L7" s="96" t="s">
        <v>90</v>
      </c>
      <c r="M7" s="96" t="s">
        <v>95</v>
      </c>
      <c r="N7" s="97" t="s">
        <v>153</v>
      </c>
    </row>
    <row r="8" spans="2:14" ht="18" customHeight="1">
      <c r="B8" s="427" t="s">
        <v>98</v>
      </c>
      <c r="C8" s="98" t="s">
        <v>97</v>
      </c>
      <c r="D8" s="99">
        <f>'[1]年齢状態'!$I$5</f>
        <v>0</v>
      </c>
      <c r="E8" s="99">
        <f>'[1]年齢状態'!$I$6</f>
        <v>1</v>
      </c>
      <c r="F8" s="99">
        <f>'[1]年齢状態'!$I$7</f>
        <v>0</v>
      </c>
      <c r="G8" s="99">
        <f>'[1]年齢状態'!$I$8</f>
        <v>0</v>
      </c>
      <c r="H8" s="99">
        <f>'[1]年齢状態'!$I$9</f>
        <v>0</v>
      </c>
      <c r="I8" s="99">
        <f>'[1]年齢状態'!$I$10</f>
        <v>0</v>
      </c>
      <c r="J8" s="99">
        <f>'[1]年齢状態'!$I$11</f>
        <v>1</v>
      </c>
      <c r="K8" s="99">
        <f>'[1]年齢状態'!$I$12</f>
        <v>1</v>
      </c>
      <c r="L8" s="99">
        <f>'[1]年齢状態'!$I$13</f>
        <v>4</v>
      </c>
      <c r="M8" s="99">
        <f>'[1]年齢状態'!$I$15</f>
        <v>7</v>
      </c>
      <c r="N8" s="145">
        <f>M8/M18*100</f>
        <v>25</v>
      </c>
    </row>
    <row r="9" spans="2:14" ht="18" customHeight="1">
      <c r="B9" s="427"/>
      <c r="C9" s="98" t="s">
        <v>96</v>
      </c>
      <c r="D9" s="171">
        <f>D8-'[1]年齢状態'!$C$5</f>
        <v>0</v>
      </c>
      <c r="E9" s="171">
        <f>E8-'[1]年齢状態'!$C$6</f>
        <v>1</v>
      </c>
      <c r="F9" s="171">
        <f>F8-'[1]年齢状態'!$C$7</f>
        <v>0</v>
      </c>
      <c r="G9" s="171">
        <f>G8-'[1]年齢状態'!$C$8</f>
        <v>0</v>
      </c>
      <c r="H9" s="171">
        <f>H8-'[1]年齢状態'!$C$9</f>
        <v>0</v>
      </c>
      <c r="I9" s="171">
        <f>I8-'[1]年齢状態'!$C$10</f>
        <v>0</v>
      </c>
      <c r="J9" s="171">
        <f>J8-'[1]年齢状態'!$C$11</f>
        <v>1</v>
      </c>
      <c r="K9" s="171">
        <f>K8-'[1]年齢状態'!$C$12</f>
        <v>0</v>
      </c>
      <c r="L9" s="171">
        <f>L8-'[1]年齢状態'!$C$13</f>
        <v>3</v>
      </c>
      <c r="M9" s="171">
        <f>M8-'[1]年齢状態'!$C$15</f>
        <v>5</v>
      </c>
      <c r="N9" s="143" t="s">
        <v>214</v>
      </c>
    </row>
    <row r="10" spans="2:14" ht="18" customHeight="1">
      <c r="B10" s="427" t="s">
        <v>99</v>
      </c>
      <c r="C10" s="98" t="s">
        <v>97</v>
      </c>
      <c r="D10" s="99">
        <f>'[1]年齢状態'!$J$5+'[1]年齢状態'!$K$5</f>
        <v>0</v>
      </c>
      <c r="E10" s="99">
        <f>'[1]年齢状態'!$J$6+'[1]年齢状態'!$K$6</f>
        <v>0</v>
      </c>
      <c r="F10" s="99">
        <f>'[1]年齢状態'!$J$7+'[1]年齢状態'!$K$7</f>
        <v>1</v>
      </c>
      <c r="G10" s="99">
        <f>'[1]年齢状態'!$J$8+'[1]年齢状態'!$K$8</f>
        <v>0</v>
      </c>
      <c r="H10" s="99">
        <f>'[1]年齢状態'!$J$9+'[1]年齢状態'!$K$9</f>
        <v>0</v>
      </c>
      <c r="I10" s="99">
        <f>'[1]年齢状態'!$J$10+'[1]年齢状態'!$K$10</f>
        <v>0</v>
      </c>
      <c r="J10" s="99">
        <f>'[1]年齢状態'!$J$11+'[1]年齢状態'!$K$11</f>
        <v>0</v>
      </c>
      <c r="K10" s="99">
        <f>'[1]年齢状態'!$J$12+'[1]年齢状態'!$K$12</f>
        <v>1</v>
      </c>
      <c r="L10" s="99">
        <f>'[1]年齢状態'!$J$13+'[1]年齢状態'!$K$13</f>
        <v>3</v>
      </c>
      <c r="M10" s="99">
        <f>'[1]年齢状態'!$J$15+'[1]年齢状態'!$K$15</f>
        <v>5</v>
      </c>
      <c r="N10" s="145">
        <f>M10/M18*100</f>
        <v>17.857142857142858</v>
      </c>
    </row>
    <row r="11" spans="2:14" ht="18" customHeight="1">
      <c r="B11" s="427"/>
      <c r="C11" s="98" t="s">
        <v>96</v>
      </c>
      <c r="D11" s="171">
        <f>D10-'[1]年齢状態'!$D$5-'[1]年齢状態'!$E$5</f>
        <v>0</v>
      </c>
      <c r="E11" s="171">
        <f>E10-'[1]年齢状態'!$D$6-'[1]年齢状態'!$E$6</f>
        <v>0</v>
      </c>
      <c r="F11" s="171">
        <f>F10-'[1]年齢状態'!$D$7-'[1]年齢状態'!$E$7</f>
        <v>1</v>
      </c>
      <c r="G11" s="171">
        <f>G10-'[1]年齢状態'!$D$8-'[1]年齢状態'!$E$8</f>
        <v>-1</v>
      </c>
      <c r="H11" s="171">
        <f>H10-'[1]年齢状態'!$D$9-'[1]年齢状態'!$E$9</f>
        <v>0</v>
      </c>
      <c r="I11" s="171">
        <f>I10-'[1]年齢状態'!$D$10-'[1]年齢状態'!$E$10</f>
        <v>-1</v>
      </c>
      <c r="J11" s="171">
        <f>J10-'[1]年齢状態'!$D$11-'[1]年齢状態'!$E$11</f>
        <v>0</v>
      </c>
      <c r="K11" s="171">
        <f>K10-'[1]年齢状態'!$D$12-'[1]年齢状態'!$E$12</f>
        <v>-1</v>
      </c>
      <c r="L11" s="171">
        <f>L10-'[1]年齢状態'!$D$13-'[1]年齢状態'!$E$13</f>
        <v>2</v>
      </c>
      <c r="M11" s="171">
        <f>M10-'[1]年齢状態'!$D$15-'[1]年齢状態'!$E$15</f>
        <v>0</v>
      </c>
      <c r="N11" s="143" t="s">
        <v>214</v>
      </c>
    </row>
    <row r="12" spans="2:14" ht="18" customHeight="1">
      <c r="B12" s="427" t="s">
        <v>100</v>
      </c>
      <c r="C12" s="98" t="s">
        <v>97</v>
      </c>
      <c r="D12" s="99">
        <f>'[1]年齢状態'!$L$5</f>
        <v>0</v>
      </c>
      <c r="E12" s="99">
        <f>'[1]年齢状態'!$L$6</f>
        <v>0</v>
      </c>
      <c r="F12" s="99">
        <f>'[1]年齢状態'!$L$7</f>
        <v>0</v>
      </c>
      <c r="G12" s="99">
        <f>'[1]年齢状態'!$L$8</f>
        <v>0</v>
      </c>
      <c r="H12" s="99">
        <f>'[1]年齢状態'!$L$9</f>
        <v>0</v>
      </c>
      <c r="I12" s="99">
        <f>'[1]年齢状態'!$L$10</f>
        <v>0</v>
      </c>
      <c r="J12" s="99">
        <f>'[1]年齢状態'!$L$11</f>
        <v>0</v>
      </c>
      <c r="K12" s="99">
        <f>'[1]年齢状態'!$L$12</f>
        <v>2</v>
      </c>
      <c r="L12" s="99">
        <f>'[1]年齢状態'!$L$13</f>
        <v>2</v>
      </c>
      <c r="M12" s="99">
        <f>'[1]年齢状態'!$L$15</f>
        <v>4</v>
      </c>
      <c r="N12" s="145">
        <f>M12/M18*100</f>
        <v>14.285714285714285</v>
      </c>
    </row>
    <row r="13" spans="2:14" ht="18" customHeight="1">
      <c r="B13" s="427"/>
      <c r="C13" s="98" t="s">
        <v>96</v>
      </c>
      <c r="D13" s="171">
        <f>D12-'[1]年齢状態'!$F$5</f>
        <v>0</v>
      </c>
      <c r="E13" s="171">
        <f>E12-'[1]年齢状態'!$F$6</f>
        <v>0</v>
      </c>
      <c r="F13" s="171">
        <f>F12-'[1]年齢状態'!$F$7</f>
        <v>0</v>
      </c>
      <c r="G13" s="171">
        <f>G12-'[1]年齢状態'!$F$8</f>
        <v>0</v>
      </c>
      <c r="H13" s="171">
        <f>H12-'[1]年齢状態'!$F$9</f>
        <v>0</v>
      </c>
      <c r="I13" s="171">
        <f>I12-'[1]年齢状態'!$F$10</f>
        <v>0</v>
      </c>
      <c r="J13" s="171">
        <f>J12-'[1]年齢状態'!$F$11</f>
        <v>-1</v>
      </c>
      <c r="K13" s="171">
        <f>K12-'[1]年齢状態'!$F$12</f>
        <v>2</v>
      </c>
      <c r="L13" s="171">
        <f>L12-'[1]年齢状態'!$F$13</f>
        <v>0</v>
      </c>
      <c r="M13" s="171">
        <f>M12-'[1]年齢状態'!$F$15</f>
        <v>1</v>
      </c>
      <c r="N13" s="143" t="s">
        <v>214</v>
      </c>
    </row>
    <row r="14" spans="2:14" ht="18" customHeight="1">
      <c r="B14" s="427" t="s">
        <v>101</v>
      </c>
      <c r="C14" s="98" t="s">
        <v>97</v>
      </c>
      <c r="D14" s="99">
        <f>'[1]年齢状態'!$M$5</f>
        <v>0</v>
      </c>
      <c r="E14" s="99">
        <f>'[1]年齢状態'!$M$6</f>
        <v>0</v>
      </c>
      <c r="F14" s="99">
        <f>'[1]年齢状態'!$M$7</f>
        <v>0</v>
      </c>
      <c r="G14" s="99">
        <f>'[1]年齢状態'!$M$8</f>
        <v>0</v>
      </c>
      <c r="H14" s="99">
        <f>'[1]年齢状態'!$M$9</f>
        <v>0</v>
      </c>
      <c r="I14" s="99">
        <f>'[1]年齢状態'!$M$10</f>
        <v>1</v>
      </c>
      <c r="J14" s="99">
        <f>'[1]年齢状態'!$M$11</f>
        <v>1</v>
      </c>
      <c r="K14" s="99">
        <f>'[1]年齢状態'!$M$12</f>
        <v>0</v>
      </c>
      <c r="L14" s="99">
        <f>'[1]年齢状態'!$M$13</f>
        <v>10</v>
      </c>
      <c r="M14" s="99">
        <f>'[1]年齢状態'!$M$15</f>
        <v>12</v>
      </c>
      <c r="N14" s="145">
        <f>M14/M18*100</f>
        <v>42.857142857142854</v>
      </c>
    </row>
    <row r="15" spans="2:14" ht="18" customHeight="1">
      <c r="B15" s="427"/>
      <c r="C15" s="98" t="s">
        <v>96</v>
      </c>
      <c r="D15" s="171">
        <f>D14-'[1]年齢状態'!$G$5</f>
        <v>0</v>
      </c>
      <c r="E15" s="171">
        <f>E14-'[1]年齢状態'!$G$6</f>
        <v>0</v>
      </c>
      <c r="F15" s="171">
        <f>F14-'[1]年齢状態'!$G$7</f>
        <v>-1</v>
      </c>
      <c r="G15" s="171">
        <f>G14-'[1]年齢状態'!$G$8</f>
        <v>-1</v>
      </c>
      <c r="H15" s="171">
        <f>H14-'[1]年齢状態'!$G$9</f>
        <v>0</v>
      </c>
      <c r="I15" s="171">
        <f>I14-'[1]年齢状態'!$G$10</f>
        <v>1</v>
      </c>
      <c r="J15" s="171">
        <f>J14-'[1]年齢状態'!$G$11</f>
        <v>1</v>
      </c>
      <c r="K15" s="171">
        <f>K14-'[1]年齢状態'!$G$12</f>
        <v>-2</v>
      </c>
      <c r="L15" s="171">
        <f>L14-'[1]年齢状態'!$G$13</f>
        <v>1</v>
      </c>
      <c r="M15" s="171">
        <f>M14-'[1]年齢状態'!$G$15</f>
        <v>-1</v>
      </c>
      <c r="N15" s="143" t="s">
        <v>214</v>
      </c>
    </row>
    <row r="16" spans="2:14" ht="18" customHeight="1">
      <c r="B16" s="427" t="s">
        <v>103</v>
      </c>
      <c r="C16" s="98" t="s">
        <v>97</v>
      </c>
      <c r="D16" s="99">
        <f>'[1]年齢状態'!$N$5</f>
        <v>0</v>
      </c>
      <c r="E16" s="99">
        <f>'[1]年齢状態'!$N$6</f>
        <v>0</v>
      </c>
      <c r="F16" s="99">
        <f>'[1]年齢状態'!$N$7</f>
        <v>0</v>
      </c>
      <c r="G16" s="99">
        <f>'[1]年齢状態'!$N$8</f>
        <v>0</v>
      </c>
      <c r="H16" s="99">
        <f>'[1]年齢状態'!$N$9</f>
        <v>0</v>
      </c>
      <c r="I16" s="99">
        <f>'[1]年齢状態'!$N$10</f>
        <v>0</v>
      </c>
      <c r="J16" s="99">
        <f>'[1]年齢状態'!$N$11</f>
        <v>0</v>
      </c>
      <c r="K16" s="99">
        <f>'[1]年齢状態'!$N$12</f>
        <v>0</v>
      </c>
      <c r="L16" s="99">
        <f>'[1]年齢状態'!$N$13</f>
        <v>0</v>
      </c>
      <c r="M16" s="99">
        <f>'[1]年齢状態'!$N$15</f>
        <v>0</v>
      </c>
      <c r="N16" s="145">
        <f>M16/M18*100</f>
        <v>0</v>
      </c>
    </row>
    <row r="17" spans="2:14" ht="18" customHeight="1">
      <c r="B17" s="427"/>
      <c r="C17" s="98" t="s">
        <v>96</v>
      </c>
      <c r="D17" s="171">
        <f>D16-'[1]年齢状態'!$H$5</f>
        <v>0</v>
      </c>
      <c r="E17" s="171">
        <f>E16-'[1]年齢状態'!$H$6</f>
        <v>0</v>
      </c>
      <c r="F17" s="171">
        <f>F16-'[1]年齢状態'!$H$7</f>
        <v>0</v>
      </c>
      <c r="G17" s="171">
        <f>G16-'[1]年齢状態'!$H$8</f>
        <v>0</v>
      </c>
      <c r="H17" s="171">
        <f>H16-'[1]年齢状態'!$H$9</f>
        <v>0</v>
      </c>
      <c r="I17" s="171">
        <f>I16-'[1]年齢状態'!$H$10</f>
        <v>0</v>
      </c>
      <c r="J17" s="171">
        <f>J16-'[1]年齢状態'!$H$11</f>
        <v>0</v>
      </c>
      <c r="K17" s="171">
        <f>K16-'[1]年齢状態'!$H$12</f>
        <v>0</v>
      </c>
      <c r="L17" s="171">
        <f>L16-'[1]年齢状態'!$H$13</f>
        <v>0</v>
      </c>
      <c r="M17" s="171">
        <f>M16-'[1]年齢状態'!$H$15</f>
        <v>0</v>
      </c>
      <c r="N17" s="100" t="s">
        <v>214</v>
      </c>
    </row>
    <row r="18" spans="2:14" ht="18" customHeight="1">
      <c r="B18" s="427" t="s">
        <v>104</v>
      </c>
      <c r="C18" s="98" t="s">
        <v>97</v>
      </c>
      <c r="D18" s="99">
        <f>D8+D10+D12+D14+D16</f>
        <v>0</v>
      </c>
      <c r="E18" s="99">
        <f aca="true" t="shared" si="0" ref="E18:L18">E8+E10+E12+E14+E16</f>
        <v>1</v>
      </c>
      <c r="F18" s="99">
        <f t="shared" si="0"/>
        <v>1</v>
      </c>
      <c r="G18" s="99">
        <f t="shared" si="0"/>
        <v>0</v>
      </c>
      <c r="H18" s="99">
        <f t="shared" si="0"/>
        <v>0</v>
      </c>
      <c r="I18" s="99">
        <f t="shared" si="0"/>
        <v>1</v>
      </c>
      <c r="J18" s="99">
        <f t="shared" si="0"/>
        <v>2</v>
      </c>
      <c r="K18" s="99">
        <f t="shared" si="0"/>
        <v>4</v>
      </c>
      <c r="L18" s="99">
        <f t="shared" si="0"/>
        <v>19</v>
      </c>
      <c r="M18" s="99">
        <f>M8+M10+M12+M14+M16</f>
        <v>28</v>
      </c>
      <c r="N18" s="146">
        <v>100</v>
      </c>
    </row>
    <row r="19" spans="2:14" ht="18" customHeight="1">
      <c r="B19" s="427"/>
      <c r="C19" s="98" t="s">
        <v>96</v>
      </c>
      <c r="D19" s="171">
        <f>D9+D11+D13+D15+D17</f>
        <v>0</v>
      </c>
      <c r="E19" s="171">
        <f aca="true" t="shared" si="1" ref="E19:L19">E9+E11+E13+E15+E17</f>
        <v>1</v>
      </c>
      <c r="F19" s="171">
        <f t="shared" si="1"/>
        <v>0</v>
      </c>
      <c r="G19" s="171">
        <f t="shared" si="1"/>
        <v>-2</v>
      </c>
      <c r="H19" s="171">
        <f t="shared" si="1"/>
        <v>0</v>
      </c>
      <c r="I19" s="171">
        <f t="shared" si="1"/>
        <v>0</v>
      </c>
      <c r="J19" s="171">
        <f t="shared" si="1"/>
        <v>1</v>
      </c>
      <c r="K19" s="171">
        <f t="shared" si="1"/>
        <v>-1</v>
      </c>
      <c r="L19" s="171">
        <f t="shared" si="1"/>
        <v>6</v>
      </c>
      <c r="M19" s="171">
        <f>M9+M11+M13+M15+M17</f>
        <v>5</v>
      </c>
      <c r="N19" s="100" t="s">
        <v>209</v>
      </c>
    </row>
    <row r="20" spans="2:14" ht="27" customHeight="1" thickBot="1">
      <c r="B20" s="437" t="s">
        <v>105</v>
      </c>
      <c r="C20" s="438"/>
      <c r="D20" s="154">
        <f>D18/M18*100</f>
        <v>0</v>
      </c>
      <c r="E20" s="154">
        <f>E18/$M$18*100</f>
        <v>3.571428571428571</v>
      </c>
      <c r="F20" s="154">
        <f aca="true" t="shared" si="2" ref="F20:L20">F18/$M$18*100</f>
        <v>3.571428571428571</v>
      </c>
      <c r="G20" s="154">
        <f t="shared" si="2"/>
        <v>0</v>
      </c>
      <c r="H20" s="154">
        <f t="shared" si="2"/>
        <v>0</v>
      </c>
      <c r="I20" s="154">
        <f t="shared" si="2"/>
        <v>3.571428571428571</v>
      </c>
      <c r="J20" s="154">
        <f t="shared" si="2"/>
        <v>7.142857142857142</v>
      </c>
      <c r="K20" s="154">
        <f t="shared" si="2"/>
        <v>14.285714285714285</v>
      </c>
      <c r="L20" s="154">
        <f t="shared" si="2"/>
        <v>67.85714285714286</v>
      </c>
      <c r="M20" s="153">
        <v>100</v>
      </c>
      <c r="N20" s="102" t="s">
        <v>210</v>
      </c>
    </row>
    <row r="21" spans="2:14" ht="15" customHeight="1">
      <c r="B21" s="240" t="s">
        <v>205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</row>
    <row r="22" ht="9.75" customHeight="1"/>
    <row r="23" ht="17.25">
      <c r="B23" s="19" t="s">
        <v>195</v>
      </c>
    </row>
    <row r="24" ht="5.25" customHeight="1" thickBot="1">
      <c r="B24" s="89"/>
    </row>
    <row r="25" spans="2:13" ht="18" customHeight="1">
      <c r="B25" s="428" t="s">
        <v>106</v>
      </c>
      <c r="C25" s="429"/>
      <c r="D25" s="429"/>
      <c r="E25" s="429" t="s">
        <v>117</v>
      </c>
      <c r="F25" s="429"/>
      <c r="G25" s="429"/>
      <c r="H25" s="429" t="s">
        <v>118</v>
      </c>
      <c r="I25" s="429"/>
      <c r="J25" s="429"/>
      <c r="K25" s="429" t="s">
        <v>119</v>
      </c>
      <c r="L25" s="429"/>
      <c r="M25" s="431"/>
    </row>
    <row r="26" spans="2:13" ht="18" customHeight="1">
      <c r="B26" s="427" t="s">
        <v>158</v>
      </c>
      <c r="C26" s="435"/>
      <c r="D26" s="435"/>
      <c r="E26" s="430">
        <f>'[1]その他'!$G$29</f>
        <v>7</v>
      </c>
      <c r="F26" s="430"/>
      <c r="G26" s="430"/>
      <c r="H26" s="430">
        <f>'[1]その他'!$G$35</f>
        <v>2</v>
      </c>
      <c r="I26" s="430"/>
      <c r="J26" s="430"/>
      <c r="K26" s="432">
        <f>E26-H26</f>
        <v>5</v>
      </c>
      <c r="L26" s="432"/>
      <c r="M26" s="433"/>
    </row>
    <row r="27" spans="2:13" ht="18" customHeight="1">
      <c r="B27" s="427" t="s">
        <v>157</v>
      </c>
      <c r="C27" s="435"/>
      <c r="D27" s="435"/>
      <c r="E27" s="430">
        <f>'[1]その他'!$G$30</f>
        <v>4</v>
      </c>
      <c r="F27" s="430"/>
      <c r="G27" s="430"/>
      <c r="H27" s="430">
        <f>'[1]その他'!$G$36</f>
        <v>2</v>
      </c>
      <c r="I27" s="430"/>
      <c r="J27" s="430"/>
      <c r="K27" s="432">
        <f>E27-H27</f>
        <v>2</v>
      </c>
      <c r="L27" s="432"/>
      <c r="M27" s="433"/>
    </row>
    <row r="28" spans="2:13" ht="18" customHeight="1">
      <c r="B28" s="427" t="s">
        <v>156</v>
      </c>
      <c r="C28" s="435"/>
      <c r="D28" s="435"/>
      <c r="E28" s="436">
        <f>E27/E26*100</f>
        <v>57.14285714285714</v>
      </c>
      <c r="F28" s="436"/>
      <c r="G28" s="436"/>
      <c r="H28" s="436">
        <f>H27/H26*100</f>
        <v>100</v>
      </c>
      <c r="I28" s="436"/>
      <c r="J28" s="436"/>
      <c r="K28" s="439">
        <f>E28-H28</f>
        <v>-42.85714285714286</v>
      </c>
      <c r="L28" s="439"/>
      <c r="M28" s="440"/>
    </row>
    <row r="29" spans="2:13" ht="18" customHeight="1" thickBot="1">
      <c r="B29" s="437" t="s">
        <v>155</v>
      </c>
      <c r="C29" s="438"/>
      <c r="D29" s="438"/>
      <c r="E29" s="422">
        <f>'[1]その他'!$G$31</f>
        <v>2</v>
      </c>
      <c r="F29" s="422"/>
      <c r="G29" s="422"/>
      <c r="H29" s="422">
        <f>'[1]その他'!$G$37</f>
        <v>2</v>
      </c>
      <c r="I29" s="422"/>
      <c r="J29" s="422"/>
      <c r="K29" s="425">
        <f>E29-H29</f>
        <v>0</v>
      </c>
      <c r="L29" s="425"/>
      <c r="M29" s="426"/>
    </row>
    <row r="30" ht="15" customHeight="1"/>
    <row r="31" ht="24.75" customHeight="1" thickBot="1">
      <c r="B31" s="19" t="s">
        <v>196</v>
      </c>
    </row>
    <row r="32" spans="2:14" ht="18" customHeight="1">
      <c r="B32" s="428" t="s">
        <v>106</v>
      </c>
      <c r="C32" s="429"/>
      <c r="D32" s="21" t="s">
        <v>107</v>
      </c>
      <c r="E32" s="21" t="s">
        <v>108</v>
      </c>
      <c r="F32" s="21" t="s">
        <v>109</v>
      </c>
      <c r="G32" s="21" t="s">
        <v>110</v>
      </c>
      <c r="H32" s="21" t="s">
        <v>111</v>
      </c>
      <c r="I32" s="21" t="s">
        <v>112</v>
      </c>
      <c r="J32" s="21" t="s">
        <v>113</v>
      </c>
      <c r="K32" s="103" t="s">
        <v>102</v>
      </c>
      <c r="L32" s="429" t="s">
        <v>95</v>
      </c>
      <c r="M32" s="431"/>
      <c r="N32" s="24"/>
    </row>
    <row r="33" spans="2:14" ht="18" customHeight="1">
      <c r="B33" s="427" t="s">
        <v>193</v>
      </c>
      <c r="C33" s="98" t="s">
        <v>116</v>
      </c>
      <c r="D33" s="99">
        <f>'[1]その他'!$H$30</f>
        <v>0</v>
      </c>
      <c r="E33" s="99">
        <f>'[1]その他'!$I$30</f>
        <v>3</v>
      </c>
      <c r="F33" s="99">
        <f>'[1]その他'!$J$30</f>
        <v>0</v>
      </c>
      <c r="G33" s="99">
        <f>'[1]その他'!$K$30</f>
        <v>0</v>
      </c>
      <c r="H33" s="99">
        <f>'[1]その他'!$L$30</f>
        <v>1</v>
      </c>
      <c r="I33" s="99">
        <f>'[1]その他'!$M$30</f>
        <v>0</v>
      </c>
      <c r="J33" s="99">
        <f>'[1]その他'!$N$30</f>
        <v>0</v>
      </c>
      <c r="K33" s="99">
        <f>'[1]その他'!$O$30</f>
        <v>0</v>
      </c>
      <c r="L33" s="430">
        <f>'[1]その他'!$G$30</f>
        <v>4</v>
      </c>
      <c r="M33" s="434"/>
      <c r="N33" s="24"/>
    </row>
    <row r="34" spans="2:14" ht="18" customHeight="1">
      <c r="B34" s="427"/>
      <c r="C34" s="98" t="s">
        <v>96</v>
      </c>
      <c r="D34" s="171">
        <f>D33-'[1]その他'!$H$36</f>
        <v>-1</v>
      </c>
      <c r="E34" s="171">
        <f>E33-'[1]その他'!$I$36</f>
        <v>3</v>
      </c>
      <c r="F34" s="171">
        <f>F33-'[1]その他'!$J$36</f>
        <v>0</v>
      </c>
      <c r="G34" s="171">
        <f>G33-'[1]その他'!$K$36</f>
        <v>0</v>
      </c>
      <c r="H34" s="171">
        <f>H33-'[1]その他'!$L$36</f>
        <v>0</v>
      </c>
      <c r="I34" s="171">
        <f>I33-'[1]その他'!$M$36</f>
        <v>0</v>
      </c>
      <c r="J34" s="171">
        <f>J33-'[1]その他'!$N$36</f>
        <v>0</v>
      </c>
      <c r="K34" s="171">
        <f>K33-'[1]その他'!$O$36</f>
        <v>0</v>
      </c>
      <c r="L34" s="432">
        <f>L33-'[1]その他'!$G$36</f>
        <v>2</v>
      </c>
      <c r="M34" s="433"/>
      <c r="N34" s="24"/>
    </row>
    <row r="35" spans="2:14" ht="18" customHeight="1">
      <c r="B35" s="427" t="s">
        <v>194</v>
      </c>
      <c r="C35" s="98" t="s">
        <v>116</v>
      </c>
      <c r="D35" s="99">
        <f>'[1]その他'!$H$31</f>
        <v>0</v>
      </c>
      <c r="E35" s="99">
        <f>'[1]その他'!$I$31</f>
        <v>1</v>
      </c>
      <c r="F35" s="99">
        <f>'[1]その他'!$J$31</f>
        <v>0</v>
      </c>
      <c r="G35" s="99">
        <f>'[1]その他'!$K$31</f>
        <v>0</v>
      </c>
      <c r="H35" s="99">
        <f>'[1]その他'!$L$31</f>
        <v>1</v>
      </c>
      <c r="I35" s="99">
        <f>'[1]その他'!$M$31</f>
        <v>0</v>
      </c>
      <c r="J35" s="99">
        <f>'[1]その他'!$N$31</f>
        <v>0</v>
      </c>
      <c r="K35" s="99">
        <f>'[1]その他'!$O$31</f>
        <v>0</v>
      </c>
      <c r="L35" s="430">
        <f>'[1]その他'!$G$31</f>
        <v>2</v>
      </c>
      <c r="M35" s="434"/>
      <c r="N35" s="24"/>
    </row>
    <row r="36" spans="2:14" ht="18" customHeight="1" thickBot="1">
      <c r="B36" s="437"/>
      <c r="C36" s="101" t="s">
        <v>96</v>
      </c>
      <c r="D36" s="172">
        <f>D35-'[1]その他'!$H$37</f>
        <v>-1</v>
      </c>
      <c r="E36" s="172">
        <f>E35-'[1]その他'!$I$37</f>
        <v>1</v>
      </c>
      <c r="F36" s="172">
        <f>F35-'[1]その他'!$J$37</f>
        <v>0</v>
      </c>
      <c r="G36" s="172">
        <f>G35-'[1]その他'!$K$37</f>
        <v>0</v>
      </c>
      <c r="H36" s="172">
        <f>H35-'[1]その他'!$L$37</f>
        <v>0</v>
      </c>
      <c r="I36" s="172">
        <f>I35-'[1]その他'!$M$37</f>
        <v>0</v>
      </c>
      <c r="J36" s="172">
        <f>J35-'[1]その他'!$N$37</f>
        <v>0</v>
      </c>
      <c r="K36" s="172">
        <f>K35-'[1]その他'!$O$37</f>
        <v>0</v>
      </c>
      <c r="L36" s="425">
        <f>L35-'[1]その他'!$G$37</f>
        <v>0</v>
      </c>
      <c r="M36" s="426"/>
      <c r="N36" s="24"/>
    </row>
    <row r="37" spans="2:14" ht="15.75" customHeight="1">
      <c r="B37" s="24"/>
      <c r="C37" s="24"/>
      <c r="D37" s="104"/>
      <c r="E37" s="104"/>
      <c r="F37" s="104"/>
      <c r="G37" s="104"/>
      <c r="H37" s="104"/>
      <c r="I37" s="104"/>
      <c r="J37" s="104"/>
      <c r="K37" s="104"/>
      <c r="L37" s="24"/>
      <c r="M37" s="24"/>
      <c r="N37" s="24"/>
    </row>
    <row r="38" spans="1:14" ht="22.5" customHeight="1" thickBot="1">
      <c r="A38" s="104"/>
      <c r="B38" s="19" t="s">
        <v>197</v>
      </c>
      <c r="C38" s="24"/>
      <c r="D38" s="104"/>
      <c r="E38" s="104"/>
      <c r="F38" s="104"/>
      <c r="G38" s="104"/>
      <c r="H38" s="104"/>
      <c r="I38" s="104"/>
      <c r="J38" s="104"/>
      <c r="K38" s="104"/>
      <c r="L38" s="104"/>
      <c r="M38" s="24"/>
      <c r="N38" s="24"/>
    </row>
    <row r="39" spans="2:14" ht="18" customHeight="1">
      <c r="B39" s="428" t="s">
        <v>106</v>
      </c>
      <c r="C39" s="429"/>
      <c r="D39" s="21" t="s">
        <v>107</v>
      </c>
      <c r="E39" s="21" t="s">
        <v>108</v>
      </c>
      <c r="F39" s="21" t="s">
        <v>109</v>
      </c>
      <c r="G39" s="21" t="s">
        <v>110</v>
      </c>
      <c r="H39" s="21" t="s">
        <v>111</v>
      </c>
      <c r="I39" s="21" t="s">
        <v>112</v>
      </c>
      <c r="J39" s="21" t="s">
        <v>113</v>
      </c>
      <c r="K39" s="103" t="s">
        <v>102</v>
      </c>
      <c r="L39" s="21" t="s">
        <v>95</v>
      </c>
      <c r="M39" s="423" t="s">
        <v>189</v>
      </c>
      <c r="N39" s="424"/>
    </row>
    <row r="40" spans="2:14" ht="18" customHeight="1">
      <c r="B40" s="427" t="s">
        <v>115</v>
      </c>
      <c r="C40" s="98" t="s">
        <v>116</v>
      </c>
      <c r="D40" s="99">
        <f>'[1]その他'!$H$32</f>
        <v>0</v>
      </c>
      <c r="E40" s="99">
        <f>'[1]その他'!$I$32</f>
        <v>1</v>
      </c>
      <c r="F40" s="99">
        <f>'[1]その他'!$J$32</f>
        <v>0</v>
      </c>
      <c r="G40" s="99">
        <f>'[1]その他'!$K$32</f>
        <v>0</v>
      </c>
      <c r="H40" s="99">
        <f>'[1]その他'!$L$32</f>
        <v>0</v>
      </c>
      <c r="I40" s="99">
        <f>'[1]その他'!$M$32</f>
        <v>0</v>
      </c>
      <c r="J40" s="99">
        <f>'[1]その他'!$N$32</f>
        <v>0</v>
      </c>
      <c r="K40" s="99">
        <f>'[1]その他'!$O$32</f>
        <v>0</v>
      </c>
      <c r="L40" s="99">
        <f>'[1]その他'!$G$32</f>
        <v>1</v>
      </c>
      <c r="M40" s="420">
        <f>IF(L40=0,"－",(L40/$L$35)*100)</f>
        <v>50</v>
      </c>
      <c r="N40" s="421"/>
    </row>
    <row r="41" spans="2:14" ht="18" customHeight="1">
      <c r="B41" s="427"/>
      <c r="C41" s="98" t="s">
        <v>96</v>
      </c>
      <c r="D41" s="171">
        <f>D40-'[1]その他'!$H$38</f>
        <v>-1</v>
      </c>
      <c r="E41" s="171">
        <f>E40-'[1]その他'!$I$38</f>
        <v>1</v>
      </c>
      <c r="F41" s="171">
        <f>F40-'[1]その他'!$J$38</f>
        <v>0</v>
      </c>
      <c r="G41" s="171">
        <f>G40-'[1]その他'!$K$38</f>
        <v>0</v>
      </c>
      <c r="H41" s="171">
        <f>H40-'[1]その他'!$L$38</f>
        <v>0</v>
      </c>
      <c r="I41" s="171">
        <f>I40-'[1]その他'!$M$38</f>
        <v>0</v>
      </c>
      <c r="J41" s="171">
        <f>J40-'[1]その他'!$N$38</f>
        <v>0</v>
      </c>
      <c r="K41" s="171">
        <f>K40-'[1]その他'!$O$38</f>
        <v>0</v>
      </c>
      <c r="L41" s="171">
        <f>L40-'[1]その他'!$G$38</f>
        <v>0</v>
      </c>
      <c r="M41" s="420" t="s">
        <v>209</v>
      </c>
      <c r="N41" s="421"/>
    </row>
    <row r="42" spans="2:14" ht="18" customHeight="1">
      <c r="B42" s="427" t="s">
        <v>114</v>
      </c>
      <c r="C42" s="98" t="s">
        <v>116</v>
      </c>
      <c r="D42" s="99">
        <f>'[1]その他'!$H$33</f>
        <v>0</v>
      </c>
      <c r="E42" s="99">
        <f>'[1]その他'!$I$33</f>
        <v>0</v>
      </c>
      <c r="F42" s="99">
        <f>'[1]その他'!$J$33</f>
        <v>0</v>
      </c>
      <c r="G42" s="99">
        <f>'[1]その他'!$K$33</f>
        <v>0</v>
      </c>
      <c r="H42" s="99">
        <f>'[1]その他'!$L$33</f>
        <v>1</v>
      </c>
      <c r="I42" s="99">
        <f>'[1]その他'!$M$33</f>
        <v>0</v>
      </c>
      <c r="J42" s="99">
        <f>'[1]その他'!$N$33</f>
        <v>0</v>
      </c>
      <c r="K42" s="99">
        <f>'[1]その他'!$O$33</f>
        <v>0</v>
      </c>
      <c r="L42" s="99">
        <f>'[1]その他'!$G$33</f>
        <v>1</v>
      </c>
      <c r="M42" s="420">
        <f>IF(L42=0,"－",(L42/$L$35)*100)</f>
        <v>50</v>
      </c>
      <c r="N42" s="421"/>
    </row>
    <row r="43" spans="2:14" ht="18" customHeight="1">
      <c r="B43" s="427"/>
      <c r="C43" s="98" t="s">
        <v>96</v>
      </c>
      <c r="D43" s="171">
        <f>D42-'[1]その他'!$H$39</f>
        <v>0</v>
      </c>
      <c r="E43" s="171">
        <f>E42-'[1]その他'!$I$39</f>
        <v>0</v>
      </c>
      <c r="F43" s="171">
        <f>F42-'[1]その他'!$J$39</f>
        <v>0</v>
      </c>
      <c r="G43" s="171">
        <f>G42-'[1]その他'!$K$39</f>
        <v>0</v>
      </c>
      <c r="H43" s="171">
        <f>H42-'[1]その他'!$L$39</f>
        <v>0</v>
      </c>
      <c r="I43" s="171">
        <f>I42-'[1]その他'!$M$39</f>
        <v>0</v>
      </c>
      <c r="J43" s="171">
        <f>J42-'[1]その他'!$N$39</f>
        <v>0</v>
      </c>
      <c r="K43" s="171">
        <f>K42-'[1]その他'!$O$39</f>
        <v>0</v>
      </c>
      <c r="L43" s="171">
        <f>L42-'[1]その他'!$G$39</f>
        <v>0</v>
      </c>
      <c r="M43" s="420" t="s">
        <v>209</v>
      </c>
      <c r="N43" s="421"/>
    </row>
    <row r="44" spans="2:14" ht="18" customHeight="1">
      <c r="B44" s="427" t="s">
        <v>154</v>
      </c>
      <c r="C44" s="98" t="s">
        <v>116</v>
      </c>
      <c r="D44" s="99">
        <f>'[1]その他'!$H$34</f>
        <v>0</v>
      </c>
      <c r="E44" s="99">
        <f>'[1]その他'!$I$34</f>
        <v>0</v>
      </c>
      <c r="F44" s="99">
        <f>'[1]その他'!$J$34</f>
        <v>0</v>
      </c>
      <c r="G44" s="99">
        <f>'[1]その他'!$K$34</f>
        <v>0</v>
      </c>
      <c r="H44" s="99">
        <f>'[1]その他'!$L$34</f>
        <v>0</v>
      </c>
      <c r="I44" s="99">
        <f>'[1]その他'!$M$34</f>
        <v>0</v>
      </c>
      <c r="J44" s="99">
        <f>'[1]その他'!$N$34</f>
        <v>0</v>
      </c>
      <c r="K44" s="99">
        <f>'[1]その他'!$O$34</f>
        <v>0</v>
      </c>
      <c r="L44" s="99">
        <f>'[1]その他'!$G$34</f>
        <v>0</v>
      </c>
      <c r="M44" s="420" t="str">
        <f>IF(L44=0,"－",(L44/$L$35)*100)</f>
        <v>－</v>
      </c>
      <c r="N44" s="421"/>
    </row>
    <row r="45" spans="2:14" ht="18" customHeight="1" thickBot="1">
      <c r="B45" s="437"/>
      <c r="C45" s="101" t="s">
        <v>96</v>
      </c>
      <c r="D45" s="172">
        <f>D44-'[1]その他'!$H$40</f>
        <v>0</v>
      </c>
      <c r="E45" s="172">
        <f>E44-'[1]その他'!$I$40</f>
        <v>0</v>
      </c>
      <c r="F45" s="172">
        <f>F44-'[1]その他'!$J$40</f>
        <v>0</v>
      </c>
      <c r="G45" s="172">
        <f>G44-'[1]その他'!$K$40</f>
        <v>0</v>
      </c>
      <c r="H45" s="172">
        <f>H44-'[1]その他'!$L$40</f>
        <v>0</v>
      </c>
      <c r="I45" s="172">
        <f>I44-'[1]その他'!$M$40</f>
        <v>0</v>
      </c>
      <c r="J45" s="172">
        <f>J44-'[1]その他'!$N$40</f>
        <v>0</v>
      </c>
      <c r="K45" s="172">
        <f>K44-'[1]その他'!$O$40</f>
        <v>0</v>
      </c>
      <c r="L45" s="172">
        <f>L44-'[1]その他'!$G$40</f>
        <v>0</v>
      </c>
      <c r="M45" s="420" t="s">
        <v>212</v>
      </c>
      <c r="N45" s="421"/>
    </row>
    <row r="46" spans="2:14" ht="15" customHeight="1">
      <c r="B46" s="240" t="s">
        <v>205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</row>
  </sheetData>
  <sheetProtection/>
  <mergeCells count="49">
    <mergeCell ref="B14:B15"/>
    <mergeCell ref="B4:C7"/>
    <mergeCell ref="B8:B9"/>
    <mergeCell ref="B10:B11"/>
    <mergeCell ref="B12:B13"/>
    <mergeCell ref="E29:G29"/>
    <mergeCell ref="B16:B17"/>
    <mergeCell ref="B18:B19"/>
    <mergeCell ref="B26:D26"/>
    <mergeCell ref="B29:D29"/>
    <mergeCell ref="L32:M32"/>
    <mergeCell ref="L33:M33"/>
    <mergeCell ref="B20:C20"/>
    <mergeCell ref="B25:D25"/>
    <mergeCell ref="H26:J26"/>
    <mergeCell ref="L34:M34"/>
    <mergeCell ref="B27:D27"/>
    <mergeCell ref="K28:M28"/>
    <mergeCell ref="E26:G26"/>
    <mergeCell ref="L35:M35"/>
    <mergeCell ref="B28:D28"/>
    <mergeCell ref="H27:J27"/>
    <mergeCell ref="E28:G28"/>
    <mergeCell ref="H28:J28"/>
    <mergeCell ref="B44:B45"/>
    <mergeCell ref="B33:B34"/>
    <mergeCell ref="B35:B36"/>
    <mergeCell ref="B42:B43"/>
    <mergeCell ref="B32:C32"/>
    <mergeCell ref="B40:B41"/>
    <mergeCell ref="B39:C39"/>
    <mergeCell ref="M42:N42"/>
    <mergeCell ref="E27:G27"/>
    <mergeCell ref="K29:M29"/>
    <mergeCell ref="E25:G25"/>
    <mergeCell ref="H25:J25"/>
    <mergeCell ref="K25:M25"/>
    <mergeCell ref="K26:M26"/>
    <mergeCell ref="K27:M27"/>
    <mergeCell ref="M43:N43"/>
    <mergeCell ref="H29:J29"/>
    <mergeCell ref="B21:N21"/>
    <mergeCell ref="B46:N46"/>
    <mergeCell ref="M44:N44"/>
    <mergeCell ref="M39:N39"/>
    <mergeCell ref="L36:M36"/>
    <mergeCell ref="M45:N45"/>
    <mergeCell ref="M40:N40"/>
    <mergeCell ref="M41:N41"/>
  </mergeCells>
  <printOptions horizontalCentered="1" verticalCentered="1"/>
  <pageMargins left="0.5905511811023623" right="0.3937007874015748" top="0.5511811023622047" bottom="0.1968503937007874" header="0.5118110236220472" footer="0.28"/>
  <pageSetup firstPageNumber="3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72"/>
  <sheetViews>
    <sheetView view="pageBreakPreview" zoomScaleSheetLayoutView="100" zoomScalePageLayoutView="0" workbookViewId="0" topLeftCell="A1">
      <pane ySplit="5" topLeftCell="A6" activePane="bottomLeft" state="frozen"/>
      <selection pane="topLeft" activeCell="O17" sqref="O17:Q17"/>
      <selection pane="bottomLeft" activeCell="F18" sqref="F18"/>
    </sheetView>
  </sheetViews>
  <sheetFormatPr defaultColWidth="5.59765625" defaultRowHeight="10.5" customHeight="1"/>
  <cols>
    <col min="1" max="1" width="3" style="3" customWidth="1"/>
    <col min="2" max="2" width="8.09765625" style="3" customWidth="1"/>
    <col min="3" max="4" width="6.69921875" style="3" bestFit="1" customWidth="1"/>
    <col min="5" max="6" width="4.59765625" style="3" customWidth="1"/>
    <col min="7" max="8" width="6.69921875" style="3" bestFit="1" customWidth="1"/>
    <col min="9" max="20" width="3.59765625" style="3" customWidth="1"/>
    <col min="21" max="25" width="5.59765625" style="3" customWidth="1"/>
    <col min="26" max="26" width="9" style="0" customWidth="1"/>
    <col min="27" max="16384" width="5.59765625" style="3" customWidth="1"/>
  </cols>
  <sheetData>
    <row r="1" spans="1:20" s="106" customFormat="1" ht="16.5" customHeight="1" thickBot="1">
      <c r="A1" s="105"/>
      <c r="B1" s="1"/>
      <c r="D1" s="107"/>
      <c r="E1" s="107"/>
      <c r="F1" s="2" t="s">
        <v>200</v>
      </c>
      <c r="G1" s="107"/>
      <c r="H1" s="107"/>
      <c r="I1" s="107"/>
      <c r="J1" s="107"/>
      <c r="K1" s="107"/>
      <c r="L1" s="107"/>
      <c r="M1" s="107"/>
      <c r="N1" s="107"/>
      <c r="O1" s="107"/>
      <c r="P1" s="108" t="str">
        <f>１ページ!J2</f>
        <v>（平成30年２月末確定）</v>
      </c>
      <c r="Q1" s="108"/>
      <c r="S1" s="109"/>
      <c r="T1" s="109"/>
    </row>
    <row r="2" spans="1:20" ht="10.5" customHeight="1">
      <c r="A2" s="110"/>
      <c r="B2" s="111" t="s">
        <v>5</v>
      </c>
      <c r="C2" s="458" t="s">
        <v>6</v>
      </c>
      <c r="D2" s="455"/>
      <c r="E2" s="455"/>
      <c r="F2" s="455"/>
      <c r="G2" s="455"/>
      <c r="H2" s="459"/>
      <c r="I2" s="457" t="s">
        <v>82</v>
      </c>
      <c r="J2" s="455"/>
      <c r="K2" s="455" t="s">
        <v>83</v>
      </c>
      <c r="L2" s="455"/>
      <c r="M2" s="455" t="s">
        <v>84</v>
      </c>
      <c r="N2" s="455"/>
      <c r="O2" s="455" t="s">
        <v>85</v>
      </c>
      <c r="P2" s="456"/>
      <c r="Q2" s="457" t="s">
        <v>7</v>
      </c>
      <c r="R2" s="455"/>
      <c r="S2" s="455" t="s">
        <v>86</v>
      </c>
      <c r="T2" s="456"/>
    </row>
    <row r="3" spans="1:20" ht="10.5" customHeight="1">
      <c r="A3" s="112"/>
      <c r="B3" s="113"/>
      <c r="C3" s="114" t="s">
        <v>8</v>
      </c>
      <c r="D3" s="115" t="s">
        <v>9</v>
      </c>
      <c r="E3" s="116" t="s">
        <v>10</v>
      </c>
      <c r="F3" s="115" t="s">
        <v>9</v>
      </c>
      <c r="G3" s="116" t="s">
        <v>11</v>
      </c>
      <c r="H3" s="117" t="s">
        <v>9</v>
      </c>
      <c r="I3" s="114" t="s">
        <v>10</v>
      </c>
      <c r="J3" s="115" t="s">
        <v>9</v>
      </c>
      <c r="K3" s="116" t="s">
        <v>10</v>
      </c>
      <c r="L3" s="115" t="s">
        <v>9</v>
      </c>
      <c r="M3" s="116" t="s">
        <v>10</v>
      </c>
      <c r="N3" s="115" t="s">
        <v>9</v>
      </c>
      <c r="O3" s="116" t="s">
        <v>10</v>
      </c>
      <c r="P3" s="117" t="s">
        <v>9</v>
      </c>
      <c r="Q3" s="114" t="s">
        <v>10</v>
      </c>
      <c r="R3" s="115" t="s">
        <v>9</v>
      </c>
      <c r="S3" s="116" t="s">
        <v>10</v>
      </c>
      <c r="T3" s="117" t="s">
        <v>9</v>
      </c>
    </row>
    <row r="4" spans="1:20" ht="10.5" customHeight="1">
      <c r="A4" s="112"/>
      <c r="B4" s="113"/>
      <c r="C4" s="118"/>
      <c r="D4" s="119" t="s">
        <v>12</v>
      </c>
      <c r="E4" s="120"/>
      <c r="F4" s="119" t="s">
        <v>12</v>
      </c>
      <c r="G4" s="120" t="s">
        <v>13</v>
      </c>
      <c r="H4" s="121" t="s">
        <v>12</v>
      </c>
      <c r="I4" s="118"/>
      <c r="J4" s="119" t="s">
        <v>12</v>
      </c>
      <c r="K4" s="120"/>
      <c r="L4" s="119" t="s">
        <v>12</v>
      </c>
      <c r="M4" s="120"/>
      <c r="N4" s="119" t="s">
        <v>12</v>
      </c>
      <c r="O4" s="120"/>
      <c r="P4" s="121" t="s">
        <v>12</v>
      </c>
      <c r="Q4" s="118"/>
      <c r="R4" s="119" t="s">
        <v>12</v>
      </c>
      <c r="S4" s="120"/>
      <c r="T4" s="121" t="s">
        <v>12</v>
      </c>
    </row>
    <row r="5" spans="1:20" ht="10.5" customHeight="1" thickBot="1">
      <c r="A5" s="451" t="s">
        <v>14</v>
      </c>
      <c r="B5" s="452"/>
      <c r="C5" s="122" t="s">
        <v>15</v>
      </c>
      <c r="D5" s="123" t="s">
        <v>16</v>
      </c>
      <c r="E5" s="124" t="s">
        <v>17</v>
      </c>
      <c r="F5" s="123" t="s">
        <v>16</v>
      </c>
      <c r="G5" s="124" t="s">
        <v>17</v>
      </c>
      <c r="H5" s="125" t="s">
        <v>16</v>
      </c>
      <c r="I5" s="122" t="s">
        <v>17</v>
      </c>
      <c r="J5" s="123" t="s">
        <v>16</v>
      </c>
      <c r="K5" s="124" t="s">
        <v>17</v>
      </c>
      <c r="L5" s="123" t="s">
        <v>16</v>
      </c>
      <c r="M5" s="124" t="s">
        <v>17</v>
      </c>
      <c r="N5" s="123" t="s">
        <v>16</v>
      </c>
      <c r="O5" s="124" t="s">
        <v>17</v>
      </c>
      <c r="P5" s="125" t="s">
        <v>16</v>
      </c>
      <c r="Q5" s="122" t="s">
        <v>17</v>
      </c>
      <c r="R5" s="123" t="s">
        <v>16</v>
      </c>
      <c r="S5" s="124" t="s">
        <v>17</v>
      </c>
      <c r="T5" s="125" t="s">
        <v>16</v>
      </c>
    </row>
    <row r="6" spans="1:20" ht="12" customHeight="1">
      <c r="A6" s="126"/>
      <c r="B6" s="127" t="s">
        <v>18</v>
      </c>
      <c r="C6" s="128">
        <f>'[1]件数'!D4</f>
        <v>105</v>
      </c>
      <c r="D6" s="173">
        <f>C6-'[1]件数'!C4</f>
        <v>16</v>
      </c>
      <c r="E6" s="129">
        <f>'[1]死傷者'!F4</f>
        <v>0</v>
      </c>
      <c r="F6" s="173">
        <f>E6-'[1]死傷者'!C4</f>
        <v>-2</v>
      </c>
      <c r="G6" s="129">
        <f>'[1]死傷者'!G4+'[1]死傷者'!H4</f>
        <v>112</v>
      </c>
      <c r="H6" s="177">
        <f>G6-'[1]死傷者'!D4-'[1]死傷者'!E4</f>
        <v>9</v>
      </c>
      <c r="I6" s="128">
        <f>'[1]状態'!I5</f>
        <v>0</v>
      </c>
      <c r="J6" s="173">
        <f>I6-'[1]状態'!C5</f>
        <v>0</v>
      </c>
      <c r="K6" s="129">
        <f>'[1]状態'!J5+'[1]状態'!K5</f>
        <v>0</v>
      </c>
      <c r="L6" s="173">
        <f>K6-'[1]状態'!D5-'[1]状態'!E5</f>
        <v>0</v>
      </c>
      <c r="M6" s="129">
        <f>'[1]状態'!L5</f>
        <v>0</v>
      </c>
      <c r="N6" s="173">
        <f>M6-'[1]状態'!F5</f>
        <v>0</v>
      </c>
      <c r="O6" s="129">
        <f>'[1]状態'!M5</f>
        <v>0</v>
      </c>
      <c r="P6" s="177">
        <f>O6-'[1]状態'!G5</f>
        <v>-2</v>
      </c>
      <c r="Q6" s="128">
        <f>'[1]年齢'!I5+'[1]年齢'!J5</f>
        <v>0</v>
      </c>
      <c r="R6" s="173">
        <f>Q6-'[1]年齢'!D5-'[1]年齢'!E5</f>
        <v>0</v>
      </c>
      <c r="S6" s="129">
        <f>'[1]年齢'!L5</f>
        <v>0</v>
      </c>
      <c r="T6" s="177">
        <f>S6-'[1]年齢'!G5</f>
        <v>-1</v>
      </c>
    </row>
    <row r="7" spans="1:20" ht="12" customHeight="1">
      <c r="A7" s="126"/>
      <c r="B7" s="130" t="s">
        <v>19</v>
      </c>
      <c r="C7" s="128">
        <f>'[1]件数'!D5</f>
        <v>91</v>
      </c>
      <c r="D7" s="173">
        <f>C7-'[1]件数'!C5</f>
        <v>-1</v>
      </c>
      <c r="E7" s="129">
        <f>'[1]死傷者'!F5</f>
        <v>1</v>
      </c>
      <c r="F7" s="173">
        <f>E7-'[1]死傷者'!C5</f>
        <v>1</v>
      </c>
      <c r="G7" s="129">
        <f>'[1]死傷者'!G5+'[1]死傷者'!H5</f>
        <v>104</v>
      </c>
      <c r="H7" s="177">
        <f>G7-'[1]死傷者'!D5-'[1]死傷者'!E5</f>
        <v>-2</v>
      </c>
      <c r="I7" s="128">
        <f>'[1]状態'!I6</f>
        <v>0</v>
      </c>
      <c r="J7" s="173">
        <f>I7-'[1]状態'!C6</f>
        <v>0</v>
      </c>
      <c r="K7" s="129">
        <f>'[1]状態'!J6+'[1]状態'!K6</f>
        <v>0</v>
      </c>
      <c r="L7" s="173">
        <f>K7-'[1]状態'!D6-'[1]状態'!E6</f>
        <v>0</v>
      </c>
      <c r="M7" s="129">
        <f>'[1]状態'!L6</f>
        <v>0</v>
      </c>
      <c r="N7" s="173">
        <f>M7-'[1]状態'!F6</f>
        <v>0</v>
      </c>
      <c r="O7" s="129">
        <f>'[1]状態'!M6</f>
        <v>1</v>
      </c>
      <c r="P7" s="177">
        <f>O7-'[1]状態'!G6</f>
        <v>1</v>
      </c>
      <c r="Q7" s="128">
        <f>'[1]年齢'!I6+'[1]年齢'!J6</f>
        <v>0</v>
      </c>
      <c r="R7" s="173">
        <f>Q7-'[1]年齢'!D6-'[1]年齢'!E6</f>
        <v>0</v>
      </c>
      <c r="S7" s="129">
        <f>'[1]年齢'!L6</f>
        <v>0</v>
      </c>
      <c r="T7" s="177">
        <f>S7-'[1]年齢'!G6</f>
        <v>0</v>
      </c>
    </row>
    <row r="8" spans="1:20" ht="12" customHeight="1">
      <c r="A8" s="126"/>
      <c r="B8" s="130" t="s">
        <v>20</v>
      </c>
      <c r="C8" s="128">
        <f>'[1]件数'!D6</f>
        <v>59</v>
      </c>
      <c r="D8" s="173">
        <f>C8-'[1]件数'!C6</f>
        <v>-19</v>
      </c>
      <c r="E8" s="129">
        <f>'[1]死傷者'!F6</f>
        <v>0</v>
      </c>
      <c r="F8" s="173">
        <f>E8-'[1]死傷者'!C6</f>
        <v>0</v>
      </c>
      <c r="G8" s="129">
        <f>'[1]死傷者'!G6+'[1]死傷者'!H6</f>
        <v>75</v>
      </c>
      <c r="H8" s="177">
        <f>G8-'[1]死傷者'!D6-'[1]死傷者'!E6</f>
        <v>-16</v>
      </c>
      <c r="I8" s="128">
        <f>'[1]状態'!I7</f>
        <v>0</v>
      </c>
      <c r="J8" s="173">
        <f>I8-'[1]状態'!C7</f>
        <v>0</v>
      </c>
      <c r="K8" s="129">
        <f>'[1]状態'!J7+'[1]状態'!K7</f>
        <v>0</v>
      </c>
      <c r="L8" s="173">
        <f>K8-'[1]状態'!D7-'[1]状態'!E7</f>
        <v>0</v>
      </c>
      <c r="M8" s="129">
        <f>'[1]状態'!L7</f>
        <v>0</v>
      </c>
      <c r="N8" s="173">
        <f>M8-'[1]状態'!F7</f>
        <v>0</v>
      </c>
      <c r="O8" s="129">
        <f>'[1]状態'!M7</f>
        <v>0</v>
      </c>
      <c r="P8" s="177">
        <f>O8-'[1]状態'!G7</f>
        <v>0</v>
      </c>
      <c r="Q8" s="128">
        <f>'[1]年齢'!I7+'[1]年齢'!J7</f>
        <v>0</v>
      </c>
      <c r="R8" s="173">
        <f>Q8-'[1]年齢'!D7-'[1]年齢'!E7</f>
        <v>0</v>
      </c>
      <c r="S8" s="129">
        <f>'[1]年齢'!L7</f>
        <v>0</v>
      </c>
      <c r="T8" s="177">
        <f>S8-'[1]年齢'!G7</f>
        <v>0</v>
      </c>
    </row>
    <row r="9" spans="1:20" ht="12" customHeight="1">
      <c r="A9" s="126"/>
      <c r="B9" s="130" t="s">
        <v>21</v>
      </c>
      <c r="C9" s="128">
        <f>'[1]件数'!D7</f>
        <v>103</v>
      </c>
      <c r="D9" s="173">
        <f>C9-'[1]件数'!C7</f>
        <v>16</v>
      </c>
      <c r="E9" s="129">
        <f>'[1]死傷者'!F7</f>
        <v>1</v>
      </c>
      <c r="F9" s="173">
        <f>E9-'[1]死傷者'!C7</f>
        <v>0</v>
      </c>
      <c r="G9" s="129">
        <f>'[1]死傷者'!G7+'[1]死傷者'!H7</f>
        <v>116</v>
      </c>
      <c r="H9" s="177">
        <f>G9-'[1]死傷者'!D7-'[1]死傷者'!E7</f>
        <v>7</v>
      </c>
      <c r="I9" s="128">
        <f>'[1]状態'!I8</f>
        <v>0</v>
      </c>
      <c r="J9" s="173">
        <f>I9-'[1]状態'!C8</f>
        <v>0</v>
      </c>
      <c r="K9" s="129">
        <f>'[1]状態'!J8+'[1]状態'!K8</f>
        <v>0</v>
      </c>
      <c r="L9" s="173">
        <f>K9-'[1]状態'!D8-'[1]状態'!E8</f>
        <v>0</v>
      </c>
      <c r="M9" s="129">
        <f>'[1]状態'!L8</f>
        <v>0</v>
      </c>
      <c r="N9" s="173">
        <f>M9-'[1]状態'!F8</f>
        <v>0</v>
      </c>
      <c r="O9" s="129">
        <f>'[1]状態'!M8</f>
        <v>1</v>
      </c>
      <c r="P9" s="177">
        <f>O9-'[1]状態'!G8</f>
        <v>0</v>
      </c>
      <c r="Q9" s="128">
        <f>'[1]年齢'!I8+'[1]年齢'!J8</f>
        <v>0</v>
      </c>
      <c r="R9" s="173">
        <f>Q9-'[1]年齢'!D8-'[1]年齢'!E8</f>
        <v>0</v>
      </c>
      <c r="S9" s="129">
        <f>'[1]年齢'!L8</f>
        <v>1</v>
      </c>
      <c r="T9" s="177">
        <f>S9-'[1]年齢'!G8</f>
        <v>0</v>
      </c>
    </row>
    <row r="10" spans="1:20" ht="12" customHeight="1">
      <c r="A10" s="126" t="s">
        <v>22</v>
      </c>
      <c r="B10" s="130" t="s">
        <v>23</v>
      </c>
      <c r="C10" s="128">
        <f>'[1]件数'!D8</f>
        <v>85</v>
      </c>
      <c r="D10" s="173">
        <f>C10-'[1]件数'!C8</f>
        <v>-7</v>
      </c>
      <c r="E10" s="129">
        <f>'[1]死傷者'!F8</f>
        <v>0</v>
      </c>
      <c r="F10" s="173">
        <f>E10-'[1]死傷者'!C8</f>
        <v>0</v>
      </c>
      <c r="G10" s="129">
        <f>'[1]死傷者'!G8+'[1]死傷者'!H8</f>
        <v>104</v>
      </c>
      <c r="H10" s="177">
        <f>G10-'[1]死傷者'!D8-'[1]死傷者'!E8</f>
        <v>-2</v>
      </c>
      <c r="I10" s="128">
        <f>'[1]状態'!I9</f>
        <v>0</v>
      </c>
      <c r="J10" s="173">
        <f>I10-'[1]状態'!C9</f>
        <v>0</v>
      </c>
      <c r="K10" s="129">
        <f>'[1]状態'!J9+'[1]状態'!K9</f>
        <v>0</v>
      </c>
      <c r="L10" s="173">
        <f>K10-'[1]状態'!D9-'[1]状態'!E9</f>
        <v>0</v>
      </c>
      <c r="M10" s="129">
        <f>'[1]状態'!L9</f>
        <v>0</v>
      </c>
      <c r="N10" s="173">
        <f>M10-'[1]状態'!F9</f>
        <v>0</v>
      </c>
      <c r="O10" s="129">
        <f>'[1]状態'!M9</f>
        <v>0</v>
      </c>
      <c r="P10" s="177">
        <f>O10-'[1]状態'!G9</f>
        <v>0</v>
      </c>
      <c r="Q10" s="128">
        <f>'[1]年齢'!I9+'[1]年齢'!J9</f>
        <v>0</v>
      </c>
      <c r="R10" s="173">
        <f>Q10-'[1]年齢'!D9-'[1]年齢'!E9</f>
        <v>0</v>
      </c>
      <c r="S10" s="129">
        <f>'[1]年齢'!L9</f>
        <v>0</v>
      </c>
      <c r="T10" s="177">
        <f>S10-'[1]年齢'!G9</f>
        <v>0</v>
      </c>
    </row>
    <row r="11" spans="1:20" ht="12" customHeight="1">
      <c r="A11" s="126"/>
      <c r="B11" s="130" t="s">
        <v>24</v>
      </c>
      <c r="C11" s="128">
        <f>'[1]件数'!D9</f>
        <v>70</v>
      </c>
      <c r="D11" s="173">
        <f>C11-'[1]件数'!C9</f>
        <v>-14</v>
      </c>
      <c r="E11" s="129">
        <f>'[1]死傷者'!F9</f>
        <v>0</v>
      </c>
      <c r="F11" s="173">
        <f>E11-'[1]死傷者'!C9</f>
        <v>0</v>
      </c>
      <c r="G11" s="129">
        <f>'[1]死傷者'!G9+'[1]死傷者'!H9</f>
        <v>78</v>
      </c>
      <c r="H11" s="177">
        <f>G11-'[1]死傷者'!D9-'[1]死傷者'!E9</f>
        <v>-24</v>
      </c>
      <c r="I11" s="128">
        <f>'[1]状態'!I10</f>
        <v>0</v>
      </c>
      <c r="J11" s="173">
        <f>I11-'[1]状態'!C10</f>
        <v>0</v>
      </c>
      <c r="K11" s="129">
        <f>'[1]状態'!J10+'[1]状態'!K10</f>
        <v>0</v>
      </c>
      <c r="L11" s="173">
        <f>K11-'[1]状態'!D10-'[1]状態'!E10</f>
        <v>0</v>
      </c>
      <c r="M11" s="129">
        <f>'[1]状態'!L10</f>
        <v>0</v>
      </c>
      <c r="N11" s="173">
        <f>M11-'[1]状態'!F10</f>
        <v>0</v>
      </c>
      <c r="O11" s="129">
        <f>'[1]状態'!M10</f>
        <v>0</v>
      </c>
      <c r="P11" s="177">
        <f>O11-'[1]状態'!G10</f>
        <v>0</v>
      </c>
      <c r="Q11" s="128">
        <f>'[1]年齢'!I10+'[1]年齢'!J10</f>
        <v>0</v>
      </c>
      <c r="R11" s="173">
        <f>Q11-'[1]年齢'!D10-'[1]年齢'!E10</f>
        <v>0</v>
      </c>
      <c r="S11" s="129">
        <f>'[1]年齢'!L10</f>
        <v>0</v>
      </c>
      <c r="T11" s="177">
        <f>S11-'[1]年齢'!G10</f>
        <v>0</v>
      </c>
    </row>
    <row r="12" spans="1:20" ht="12" customHeight="1">
      <c r="A12" s="126"/>
      <c r="B12" s="130" t="s">
        <v>25</v>
      </c>
      <c r="C12" s="128">
        <f>'[1]件数'!D10</f>
        <v>87</v>
      </c>
      <c r="D12" s="173">
        <f>C12-'[1]件数'!C10</f>
        <v>6</v>
      </c>
      <c r="E12" s="129">
        <f>'[1]死傷者'!F10</f>
        <v>2</v>
      </c>
      <c r="F12" s="173">
        <f>E12-'[1]死傷者'!C10</f>
        <v>2</v>
      </c>
      <c r="G12" s="129">
        <f>'[1]死傷者'!G10+'[1]死傷者'!H10</f>
        <v>100</v>
      </c>
      <c r="H12" s="177">
        <f>G12-'[1]死傷者'!D10-'[1]死傷者'!E10</f>
        <v>7</v>
      </c>
      <c r="I12" s="128">
        <f>'[1]状態'!I11</f>
        <v>1</v>
      </c>
      <c r="J12" s="173">
        <f>I12-'[1]状態'!C11</f>
        <v>1</v>
      </c>
      <c r="K12" s="129">
        <f>'[1]状態'!J11+'[1]状態'!K11</f>
        <v>1</v>
      </c>
      <c r="L12" s="173">
        <f>K12-'[1]状態'!D11-'[1]状態'!E11</f>
        <v>1</v>
      </c>
      <c r="M12" s="129">
        <f>'[1]状態'!L11</f>
        <v>0</v>
      </c>
      <c r="N12" s="173">
        <f>M12-'[1]状態'!F11</f>
        <v>0</v>
      </c>
      <c r="O12" s="129">
        <f>'[1]状態'!M11</f>
        <v>0</v>
      </c>
      <c r="P12" s="177">
        <f>O12-'[1]状態'!G11</f>
        <v>0</v>
      </c>
      <c r="Q12" s="128">
        <f>'[1]年齢'!I11+'[1]年齢'!J11</f>
        <v>0</v>
      </c>
      <c r="R12" s="173">
        <f>Q12-'[1]年齢'!D11-'[1]年齢'!E11</f>
        <v>0</v>
      </c>
      <c r="S12" s="129">
        <f>'[1]年齢'!L11</f>
        <v>2</v>
      </c>
      <c r="T12" s="177">
        <f>S12-'[1]年齢'!G11</f>
        <v>2</v>
      </c>
    </row>
    <row r="13" spans="1:20" ht="12" customHeight="1">
      <c r="A13" s="126"/>
      <c r="B13" s="130" t="s">
        <v>26</v>
      </c>
      <c r="C13" s="128">
        <f>'[1]件数'!D11</f>
        <v>103</v>
      </c>
      <c r="D13" s="173">
        <f>C13-'[1]件数'!C11</f>
        <v>-7</v>
      </c>
      <c r="E13" s="129">
        <f>'[1]死傷者'!F11</f>
        <v>0</v>
      </c>
      <c r="F13" s="173">
        <f>E13-'[1]死傷者'!C11</f>
        <v>-1</v>
      </c>
      <c r="G13" s="129">
        <f>'[1]死傷者'!G11+'[1]死傷者'!H11</f>
        <v>121</v>
      </c>
      <c r="H13" s="177">
        <f>G13-'[1]死傷者'!D11-'[1]死傷者'!E11</f>
        <v>-7</v>
      </c>
      <c r="I13" s="128">
        <f>'[1]状態'!I12</f>
        <v>0</v>
      </c>
      <c r="J13" s="173">
        <f>I13-'[1]状態'!C12</f>
        <v>0</v>
      </c>
      <c r="K13" s="129">
        <f>'[1]状態'!J12+'[1]状態'!K12</f>
        <v>0</v>
      </c>
      <c r="L13" s="173">
        <f>K13-'[1]状態'!D12-'[1]状態'!E12</f>
        <v>0</v>
      </c>
      <c r="M13" s="129">
        <f>'[1]状態'!L12</f>
        <v>0</v>
      </c>
      <c r="N13" s="173">
        <f>M13-'[1]状態'!F12</f>
        <v>0</v>
      </c>
      <c r="O13" s="129">
        <f>'[1]状態'!M12</f>
        <v>0</v>
      </c>
      <c r="P13" s="177">
        <f>O13-'[1]状態'!G12</f>
        <v>-1</v>
      </c>
      <c r="Q13" s="128">
        <f>'[1]年齢'!I12+'[1]年齢'!J12</f>
        <v>0</v>
      </c>
      <c r="R13" s="173">
        <f>Q13-'[1]年齢'!D12-'[1]年齢'!E12</f>
        <v>0</v>
      </c>
      <c r="S13" s="129">
        <f>'[1]年齢'!L12</f>
        <v>0</v>
      </c>
      <c r="T13" s="177">
        <f>S13-'[1]年齢'!G12</f>
        <v>-1</v>
      </c>
    </row>
    <row r="14" spans="1:20" ht="12" customHeight="1">
      <c r="A14" s="126"/>
      <c r="B14" s="130" t="s">
        <v>27</v>
      </c>
      <c r="C14" s="128">
        <f>'[1]件数'!D12</f>
        <v>58</v>
      </c>
      <c r="D14" s="173">
        <f>C14-'[1]件数'!C12</f>
        <v>12</v>
      </c>
      <c r="E14" s="129">
        <f>'[1]死傷者'!F12</f>
        <v>1</v>
      </c>
      <c r="F14" s="173">
        <f>E14-'[1]死傷者'!C12</f>
        <v>1</v>
      </c>
      <c r="G14" s="129">
        <f>'[1]死傷者'!G12+'[1]死傷者'!H12</f>
        <v>66</v>
      </c>
      <c r="H14" s="177">
        <f>G14-'[1]死傷者'!D12-'[1]死傷者'!E12</f>
        <v>15</v>
      </c>
      <c r="I14" s="128">
        <f>'[1]状態'!I13</f>
        <v>0</v>
      </c>
      <c r="J14" s="173">
        <f>I14-'[1]状態'!C13</f>
        <v>0</v>
      </c>
      <c r="K14" s="129">
        <f>'[1]状態'!J13+'[1]状態'!K13</f>
        <v>0</v>
      </c>
      <c r="L14" s="173">
        <f>K14-'[1]状態'!D13-'[1]状態'!E13</f>
        <v>0</v>
      </c>
      <c r="M14" s="129">
        <f>'[1]状態'!L13</f>
        <v>0</v>
      </c>
      <c r="N14" s="173">
        <f>M14-'[1]状態'!F13</f>
        <v>0</v>
      </c>
      <c r="O14" s="129">
        <f>'[1]状態'!M13</f>
        <v>1</v>
      </c>
      <c r="P14" s="177">
        <f>O14-'[1]状態'!G13</f>
        <v>1</v>
      </c>
      <c r="Q14" s="128">
        <f>'[1]年齢'!I13+'[1]年齢'!J13</f>
        <v>0</v>
      </c>
      <c r="R14" s="173">
        <f>Q14-'[1]年齢'!D13-'[1]年齢'!E13</f>
        <v>0</v>
      </c>
      <c r="S14" s="129">
        <f>'[1]年齢'!L13</f>
        <v>1</v>
      </c>
      <c r="T14" s="177">
        <f>S14-'[1]年齢'!G13</f>
        <v>1</v>
      </c>
    </row>
    <row r="15" spans="1:20" ht="12" customHeight="1">
      <c r="A15" s="126" t="s">
        <v>28</v>
      </c>
      <c r="B15" s="130" t="s">
        <v>29</v>
      </c>
      <c r="C15" s="128">
        <f>'[1]件数'!D13</f>
        <v>85</v>
      </c>
      <c r="D15" s="173">
        <f>C15-'[1]件数'!C13</f>
        <v>9</v>
      </c>
      <c r="E15" s="129">
        <f>'[1]死傷者'!F13</f>
        <v>1</v>
      </c>
      <c r="F15" s="173">
        <f>E15-'[1]死傷者'!C13</f>
        <v>1</v>
      </c>
      <c r="G15" s="129">
        <f>'[1]死傷者'!G13+'[1]死傷者'!H13</f>
        <v>101</v>
      </c>
      <c r="H15" s="177">
        <f>G15-'[1]死傷者'!D13-'[1]死傷者'!E13</f>
        <v>7</v>
      </c>
      <c r="I15" s="128">
        <f>'[1]状態'!I14</f>
        <v>0</v>
      </c>
      <c r="J15" s="173">
        <f>I15-'[1]状態'!C14</f>
        <v>0</v>
      </c>
      <c r="K15" s="129">
        <f>'[1]状態'!J14+'[1]状態'!K14</f>
        <v>0</v>
      </c>
      <c r="L15" s="173">
        <f>K15-'[1]状態'!D14-'[1]状態'!E14</f>
        <v>0</v>
      </c>
      <c r="M15" s="129">
        <f>'[1]状態'!L14</f>
        <v>0</v>
      </c>
      <c r="N15" s="173">
        <f>M15-'[1]状態'!F14</f>
        <v>0</v>
      </c>
      <c r="O15" s="129">
        <f>'[1]状態'!M14</f>
        <v>1</v>
      </c>
      <c r="P15" s="177">
        <f>O15-'[1]状態'!G14</f>
        <v>1</v>
      </c>
      <c r="Q15" s="128">
        <f>'[1]年齢'!I14+'[1]年齢'!J14</f>
        <v>0</v>
      </c>
      <c r="R15" s="173">
        <f>Q15-'[1]年齢'!D14-'[1]年齢'!E14</f>
        <v>0</v>
      </c>
      <c r="S15" s="129">
        <f>'[1]年齢'!L14</f>
        <v>1</v>
      </c>
      <c r="T15" s="177">
        <f>S15-'[1]年齢'!G14</f>
        <v>1</v>
      </c>
    </row>
    <row r="16" spans="1:20" ht="12" customHeight="1">
      <c r="A16" s="126"/>
      <c r="B16" s="130" t="s">
        <v>30</v>
      </c>
      <c r="C16" s="128">
        <f>'[1]件数'!D14</f>
        <v>109</v>
      </c>
      <c r="D16" s="173">
        <f>C16-'[1]件数'!C14</f>
        <v>-31</v>
      </c>
      <c r="E16" s="129">
        <f>'[1]死傷者'!F14</f>
        <v>0</v>
      </c>
      <c r="F16" s="173">
        <f>E16-'[1]死傷者'!C14</f>
        <v>0</v>
      </c>
      <c r="G16" s="129">
        <f>'[1]死傷者'!G14+'[1]死傷者'!H14</f>
        <v>122</v>
      </c>
      <c r="H16" s="177">
        <f>G16-'[1]死傷者'!D14-'[1]死傷者'!E14</f>
        <v>-35</v>
      </c>
      <c r="I16" s="128">
        <f>'[1]状態'!I15</f>
        <v>0</v>
      </c>
      <c r="J16" s="173">
        <f>I16-'[1]状態'!C15</f>
        <v>0</v>
      </c>
      <c r="K16" s="129">
        <f>'[1]状態'!J15+'[1]状態'!K15</f>
        <v>0</v>
      </c>
      <c r="L16" s="173">
        <f>K16-'[1]状態'!D15-'[1]状態'!E15</f>
        <v>0</v>
      </c>
      <c r="M16" s="129">
        <f>'[1]状態'!L15</f>
        <v>0</v>
      </c>
      <c r="N16" s="173">
        <f>M16-'[1]状態'!F15</f>
        <v>0</v>
      </c>
      <c r="O16" s="129">
        <f>'[1]状態'!M15</f>
        <v>0</v>
      </c>
      <c r="P16" s="177">
        <f>O16-'[1]状態'!G15</f>
        <v>0</v>
      </c>
      <c r="Q16" s="128">
        <f>'[1]年齢'!I15+'[1]年齢'!J15</f>
        <v>0</v>
      </c>
      <c r="R16" s="173">
        <f>Q16-'[1]年齢'!D15-'[1]年齢'!E15</f>
        <v>0</v>
      </c>
      <c r="S16" s="129">
        <f>'[1]年齢'!L15</f>
        <v>0</v>
      </c>
      <c r="T16" s="177">
        <f>S16-'[1]年齢'!G15</f>
        <v>0</v>
      </c>
    </row>
    <row r="17" spans="1:20" ht="12" customHeight="1">
      <c r="A17" s="126"/>
      <c r="B17" s="130" t="s">
        <v>31</v>
      </c>
      <c r="C17" s="128">
        <f>'[1]件数'!D15</f>
        <v>66</v>
      </c>
      <c r="D17" s="173">
        <f>C17-'[1]件数'!C15</f>
        <v>-17</v>
      </c>
      <c r="E17" s="129">
        <f>'[1]死傷者'!F15</f>
        <v>2</v>
      </c>
      <c r="F17" s="173">
        <f>E17-'[1]死傷者'!C15</f>
        <v>0</v>
      </c>
      <c r="G17" s="129">
        <f>'[1]死傷者'!G15+'[1]死傷者'!H15</f>
        <v>77</v>
      </c>
      <c r="H17" s="177">
        <f>G17-'[1]死傷者'!D15-'[1]死傷者'!E15</f>
        <v>-17</v>
      </c>
      <c r="I17" s="128">
        <f>'[1]状態'!I16</f>
        <v>0</v>
      </c>
      <c r="J17" s="173">
        <f>I17-'[1]状態'!C16</f>
        <v>0</v>
      </c>
      <c r="K17" s="129">
        <f>'[1]状態'!J16+'[1]状態'!K16</f>
        <v>0</v>
      </c>
      <c r="L17" s="173">
        <f>K17-'[1]状態'!D16-'[1]状態'!E16</f>
        <v>-1</v>
      </c>
      <c r="M17" s="129">
        <f>'[1]状態'!L16</f>
        <v>1</v>
      </c>
      <c r="N17" s="173">
        <f>M17-'[1]状態'!F16</f>
        <v>1</v>
      </c>
      <c r="O17" s="129">
        <f>'[1]状態'!M16</f>
        <v>1</v>
      </c>
      <c r="P17" s="177">
        <f>O17-'[1]状態'!G16</f>
        <v>0</v>
      </c>
      <c r="Q17" s="128">
        <f>'[1]年齢'!I16+'[1]年齢'!J16</f>
        <v>0</v>
      </c>
      <c r="R17" s="173">
        <f>Q17-'[1]年齢'!D16-'[1]年齢'!E16</f>
        <v>0</v>
      </c>
      <c r="S17" s="129">
        <f>'[1]年齢'!L16</f>
        <v>1</v>
      </c>
      <c r="T17" s="177">
        <f>S17-'[1]年齢'!G16</f>
        <v>0</v>
      </c>
    </row>
    <row r="18" spans="1:20" ht="12" customHeight="1">
      <c r="A18" s="126"/>
      <c r="B18" s="130" t="s">
        <v>32</v>
      </c>
      <c r="C18" s="128">
        <f>'[1]件数'!D16</f>
        <v>116</v>
      </c>
      <c r="D18" s="173">
        <f>C18-'[1]件数'!C16</f>
        <v>1</v>
      </c>
      <c r="E18" s="129">
        <f>'[1]死傷者'!F16</f>
        <v>1</v>
      </c>
      <c r="F18" s="173">
        <f>E18-'[1]死傷者'!C16</f>
        <v>1</v>
      </c>
      <c r="G18" s="129">
        <f>'[1]死傷者'!G16+'[1]死傷者'!H16</f>
        <v>139</v>
      </c>
      <c r="H18" s="177">
        <f>G18-'[1]死傷者'!D16-'[1]死傷者'!E16</f>
        <v>7</v>
      </c>
      <c r="I18" s="128">
        <f>'[1]状態'!I17</f>
        <v>0</v>
      </c>
      <c r="J18" s="173">
        <f>I18-'[1]状態'!C17</f>
        <v>0</v>
      </c>
      <c r="K18" s="129">
        <f>'[1]状態'!J17+'[1]状態'!K17</f>
        <v>1</v>
      </c>
      <c r="L18" s="173">
        <f>K18-'[1]状態'!D17-'[1]状態'!E17</f>
        <v>1</v>
      </c>
      <c r="M18" s="129">
        <f>'[1]状態'!L17</f>
        <v>0</v>
      </c>
      <c r="N18" s="173">
        <f>M18-'[1]状態'!F17</f>
        <v>0</v>
      </c>
      <c r="O18" s="129">
        <f>'[1]状態'!M17</f>
        <v>0</v>
      </c>
      <c r="P18" s="177">
        <f>O18-'[1]状態'!G17</f>
        <v>0</v>
      </c>
      <c r="Q18" s="128">
        <f>'[1]年齢'!I17+'[1]年齢'!J17</f>
        <v>1</v>
      </c>
      <c r="R18" s="173">
        <f>Q18-'[1]年齢'!D17-'[1]年齢'!E17</f>
        <v>1</v>
      </c>
      <c r="S18" s="129">
        <f>'[1]年齢'!L17</f>
        <v>0</v>
      </c>
      <c r="T18" s="177">
        <f>S18-'[1]年齢'!G17</f>
        <v>0</v>
      </c>
    </row>
    <row r="19" spans="1:20" ht="12" customHeight="1">
      <c r="A19" s="126"/>
      <c r="B19" s="130" t="s">
        <v>33</v>
      </c>
      <c r="C19" s="128">
        <f>'[1]件数'!D17</f>
        <v>68</v>
      </c>
      <c r="D19" s="173">
        <f>C19-'[1]件数'!C17</f>
        <v>-25</v>
      </c>
      <c r="E19" s="129">
        <f>'[1]死傷者'!F17</f>
        <v>1</v>
      </c>
      <c r="F19" s="173">
        <f>E19-'[1]死傷者'!C17</f>
        <v>1</v>
      </c>
      <c r="G19" s="129">
        <f>'[1]死傷者'!G17+'[1]死傷者'!H17</f>
        <v>82</v>
      </c>
      <c r="H19" s="177">
        <f>G19-'[1]死傷者'!D17-'[1]死傷者'!E17</f>
        <v>-32</v>
      </c>
      <c r="I19" s="128">
        <f>'[1]状態'!I18</f>
        <v>1</v>
      </c>
      <c r="J19" s="173">
        <f>I19-'[1]状態'!C18</f>
        <v>1</v>
      </c>
      <c r="K19" s="129">
        <f>'[1]状態'!J18+'[1]状態'!K18</f>
        <v>0</v>
      </c>
      <c r="L19" s="173">
        <f>K19-'[1]状態'!D18-'[1]状態'!E18</f>
        <v>0</v>
      </c>
      <c r="M19" s="129">
        <f>'[1]状態'!L18</f>
        <v>0</v>
      </c>
      <c r="N19" s="173">
        <f>M19-'[1]状態'!F18</f>
        <v>0</v>
      </c>
      <c r="O19" s="129">
        <f>'[1]状態'!M18</f>
        <v>0</v>
      </c>
      <c r="P19" s="177">
        <f>O19-'[1]状態'!G18</f>
        <v>0</v>
      </c>
      <c r="Q19" s="128">
        <f>'[1]年齢'!I18+'[1]年齢'!J18</f>
        <v>1</v>
      </c>
      <c r="R19" s="173">
        <f>Q19-'[1]年齢'!D18-'[1]年齢'!E18</f>
        <v>1</v>
      </c>
      <c r="S19" s="129">
        <f>'[1]年齢'!L18</f>
        <v>0</v>
      </c>
      <c r="T19" s="177">
        <f>S19-'[1]年齢'!G18</f>
        <v>0</v>
      </c>
    </row>
    <row r="20" spans="1:20" ht="12" customHeight="1">
      <c r="A20" s="126" t="s">
        <v>34</v>
      </c>
      <c r="B20" s="130" t="s">
        <v>35</v>
      </c>
      <c r="C20" s="128">
        <f>'[1]件数'!D18</f>
        <v>80</v>
      </c>
      <c r="D20" s="173">
        <f>C20-'[1]件数'!C18</f>
        <v>-50</v>
      </c>
      <c r="E20" s="129">
        <f>'[1]死傷者'!F18</f>
        <v>0</v>
      </c>
      <c r="F20" s="173">
        <f>E20-'[1]死傷者'!C18</f>
        <v>0</v>
      </c>
      <c r="G20" s="129">
        <f>'[1]死傷者'!G18+'[1]死傷者'!H18</f>
        <v>96</v>
      </c>
      <c r="H20" s="177">
        <f>G20-'[1]死傷者'!D18-'[1]死傷者'!E18</f>
        <v>-63</v>
      </c>
      <c r="I20" s="128">
        <f>'[1]状態'!I19</f>
        <v>0</v>
      </c>
      <c r="J20" s="173">
        <f>I20-'[1]状態'!C19</f>
        <v>0</v>
      </c>
      <c r="K20" s="129">
        <f>'[1]状態'!J19+'[1]状態'!K19</f>
        <v>0</v>
      </c>
      <c r="L20" s="173">
        <f>K20-'[1]状態'!D19-'[1]状態'!E19</f>
        <v>0</v>
      </c>
      <c r="M20" s="129">
        <f>'[1]状態'!L19</f>
        <v>0</v>
      </c>
      <c r="N20" s="173">
        <f>M20-'[1]状態'!F19</f>
        <v>0</v>
      </c>
      <c r="O20" s="129">
        <f>'[1]状態'!M19</f>
        <v>0</v>
      </c>
      <c r="P20" s="177">
        <f>O20-'[1]状態'!G19</f>
        <v>0</v>
      </c>
      <c r="Q20" s="128">
        <f>'[1]年齢'!I19+'[1]年齢'!J19</f>
        <v>0</v>
      </c>
      <c r="R20" s="173">
        <f>Q20-'[1]年齢'!D19-'[1]年齢'!E19</f>
        <v>0</v>
      </c>
      <c r="S20" s="129">
        <f>'[1]年齢'!L19</f>
        <v>0</v>
      </c>
      <c r="T20" s="177">
        <f>S20-'[1]年齢'!G19</f>
        <v>0</v>
      </c>
    </row>
    <row r="21" spans="1:20" ht="12" customHeight="1">
      <c r="A21" s="126"/>
      <c r="B21" s="130" t="s">
        <v>36</v>
      </c>
      <c r="C21" s="128">
        <f>'[1]件数'!D19</f>
        <v>36</v>
      </c>
      <c r="D21" s="173">
        <f>C21-'[1]件数'!C19</f>
        <v>2</v>
      </c>
      <c r="E21" s="129">
        <f>'[1]死傷者'!F19</f>
        <v>0</v>
      </c>
      <c r="F21" s="173">
        <f>E21-'[1]死傷者'!C19</f>
        <v>0</v>
      </c>
      <c r="G21" s="129">
        <f>'[1]死傷者'!G19+'[1]死傷者'!H19</f>
        <v>42</v>
      </c>
      <c r="H21" s="177">
        <f>G21-'[1]死傷者'!D19-'[1]死傷者'!E19</f>
        <v>2</v>
      </c>
      <c r="I21" s="128">
        <f>'[1]状態'!I20</f>
        <v>0</v>
      </c>
      <c r="J21" s="173">
        <f>I21-'[1]状態'!C20</f>
        <v>0</v>
      </c>
      <c r="K21" s="129">
        <f>'[1]状態'!J20+'[1]状態'!K20</f>
        <v>0</v>
      </c>
      <c r="L21" s="173">
        <f>K21-'[1]状態'!D20-'[1]状態'!E20</f>
        <v>0</v>
      </c>
      <c r="M21" s="129">
        <f>'[1]状態'!L20</f>
        <v>0</v>
      </c>
      <c r="N21" s="173">
        <f>M21-'[1]状態'!F20</f>
        <v>0</v>
      </c>
      <c r="O21" s="129">
        <f>'[1]状態'!M20</f>
        <v>0</v>
      </c>
      <c r="P21" s="177">
        <f>O21-'[1]状態'!G20</f>
        <v>0</v>
      </c>
      <c r="Q21" s="128">
        <f>'[1]年齢'!I20+'[1]年齢'!J20</f>
        <v>0</v>
      </c>
      <c r="R21" s="173">
        <f>Q21-'[1]年齢'!D20-'[1]年齢'!E20</f>
        <v>0</v>
      </c>
      <c r="S21" s="129">
        <f>'[1]年齢'!L20</f>
        <v>0</v>
      </c>
      <c r="T21" s="177">
        <f>S21-'[1]年齢'!G20</f>
        <v>0</v>
      </c>
    </row>
    <row r="22" spans="1:20" ht="12" customHeight="1">
      <c r="A22" s="126"/>
      <c r="B22" s="130" t="s">
        <v>37</v>
      </c>
      <c r="C22" s="128">
        <f>'[1]件数'!D20</f>
        <v>55</v>
      </c>
      <c r="D22" s="173">
        <f>C22-'[1]件数'!C20</f>
        <v>-9</v>
      </c>
      <c r="E22" s="129">
        <f>'[1]死傷者'!F20</f>
        <v>0</v>
      </c>
      <c r="F22" s="173">
        <f>E22-'[1]死傷者'!C20</f>
        <v>0</v>
      </c>
      <c r="G22" s="129">
        <f>'[1]死傷者'!G20+'[1]死傷者'!H20</f>
        <v>61</v>
      </c>
      <c r="H22" s="177">
        <f>G22-'[1]死傷者'!D20-'[1]死傷者'!E20</f>
        <v>-17</v>
      </c>
      <c r="I22" s="128">
        <f>'[1]状態'!I21</f>
        <v>0</v>
      </c>
      <c r="J22" s="173">
        <f>I22-'[1]状態'!C21</f>
        <v>0</v>
      </c>
      <c r="K22" s="129">
        <f>'[1]状態'!J21+'[1]状態'!K21</f>
        <v>0</v>
      </c>
      <c r="L22" s="173">
        <f>K22-'[1]状態'!D21-'[1]状態'!E21</f>
        <v>0</v>
      </c>
      <c r="M22" s="129">
        <f>'[1]状態'!L21</f>
        <v>0</v>
      </c>
      <c r="N22" s="173">
        <f>M22-'[1]状態'!F21</f>
        <v>0</v>
      </c>
      <c r="O22" s="129">
        <f>'[1]状態'!M21</f>
        <v>0</v>
      </c>
      <c r="P22" s="177">
        <f>O22-'[1]状態'!G21</f>
        <v>0</v>
      </c>
      <c r="Q22" s="128">
        <f>'[1]年齢'!I21+'[1]年齢'!J21</f>
        <v>0</v>
      </c>
      <c r="R22" s="173">
        <f>Q22-'[1]年齢'!D21-'[1]年齢'!E21</f>
        <v>0</v>
      </c>
      <c r="S22" s="129">
        <f>'[1]年齢'!L21</f>
        <v>0</v>
      </c>
      <c r="T22" s="177">
        <f>S22-'[1]年齢'!G21</f>
        <v>0</v>
      </c>
    </row>
    <row r="23" spans="1:20" ht="12" customHeight="1" thickBot="1">
      <c r="A23" s="126"/>
      <c r="B23" s="131" t="s">
        <v>38</v>
      </c>
      <c r="C23" s="128">
        <f>'[1]件数'!D21</f>
        <v>89</v>
      </c>
      <c r="D23" s="173">
        <f>C23-'[1]件数'!C21</f>
        <v>4</v>
      </c>
      <c r="E23" s="129">
        <f>'[1]死傷者'!F21</f>
        <v>1</v>
      </c>
      <c r="F23" s="173">
        <f>E23-'[1]死傷者'!C21</f>
        <v>1</v>
      </c>
      <c r="G23" s="129">
        <f>'[1]死傷者'!G21+'[1]死傷者'!H21</f>
        <v>97</v>
      </c>
      <c r="H23" s="177">
        <f>G23-'[1]死傷者'!D21-'[1]死傷者'!E21</f>
        <v>-1</v>
      </c>
      <c r="I23" s="128">
        <f>'[1]状態'!I22</f>
        <v>0</v>
      </c>
      <c r="J23" s="173">
        <f>I23-'[1]状態'!C22</f>
        <v>0</v>
      </c>
      <c r="K23" s="129">
        <f>'[1]状態'!J22+'[1]状態'!K22</f>
        <v>1</v>
      </c>
      <c r="L23" s="173">
        <f>K23-'[1]状態'!D22-'[1]状態'!E22</f>
        <v>1</v>
      </c>
      <c r="M23" s="129">
        <f>'[1]状態'!L22</f>
        <v>0</v>
      </c>
      <c r="N23" s="173">
        <f>M23-'[1]状態'!F22</f>
        <v>0</v>
      </c>
      <c r="O23" s="129">
        <f>'[1]状態'!M22</f>
        <v>0</v>
      </c>
      <c r="P23" s="177">
        <f>O23-'[1]状態'!G22</f>
        <v>0</v>
      </c>
      <c r="Q23" s="128">
        <f>'[1]年齢'!I22+'[1]年齢'!J22</f>
        <v>0</v>
      </c>
      <c r="R23" s="173">
        <f>Q23-'[1]年齢'!D22-'[1]年齢'!E22</f>
        <v>0</v>
      </c>
      <c r="S23" s="129">
        <f>'[1]年齢'!L22</f>
        <v>0</v>
      </c>
      <c r="T23" s="177">
        <f>S23-'[1]年齢'!G22</f>
        <v>0</v>
      </c>
    </row>
    <row r="24" spans="1:20" ht="12" customHeight="1" thickBot="1" thickTop="1">
      <c r="A24" s="445" t="s">
        <v>39</v>
      </c>
      <c r="B24" s="446"/>
      <c r="C24" s="132">
        <f aca="true" t="shared" si="0" ref="C24:H24">SUM(C6:C23)</f>
        <v>1465</v>
      </c>
      <c r="D24" s="174">
        <f t="shared" si="0"/>
        <v>-114</v>
      </c>
      <c r="E24" s="133">
        <f t="shared" si="0"/>
        <v>11</v>
      </c>
      <c r="F24" s="174">
        <f t="shared" si="0"/>
        <v>5</v>
      </c>
      <c r="G24" s="133">
        <f t="shared" si="0"/>
        <v>1693</v>
      </c>
      <c r="H24" s="178">
        <f t="shared" si="0"/>
        <v>-162</v>
      </c>
      <c r="I24" s="132">
        <f>+E24-K24-M24-O24</f>
        <v>2</v>
      </c>
      <c r="J24" s="174">
        <f aca="true" t="shared" si="1" ref="J24:T24">SUM(J6:J23)</f>
        <v>2</v>
      </c>
      <c r="K24" s="133">
        <f t="shared" si="1"/>
        <v>3</v>
      </c>
      <c r="L24" s="174">
        <f t="shared" si="1"/>
        <v>2</v>
      </c>
      <c r="M24" s="133">
        <f t="shared" si="1"/>
        <v>1</v>
      </c>
      <c r="N24" s="174">
        <f t="shared" si="1"/>
        <v>1</v>
      </c>
      <c r="O24" s="133">
        <f t="shared" si="1"/>
        <v>5</v>
      </c>
      <c r="P24" s="179">
        <f t="shared" si="1"/>
        <v>0</v>
      </c>
      <c r="Q24" s="132">
        <f t="shared" si="1"/>
        <v>2</v>
      </c>
      <c r="R24" s="174">
        <f t="shared" si="1"/>
        <v>2</v>
      </c>
      <c r="S24" s="133">
        <f t="shared" si="1"/>
        <v>6</v>
      </c>
      <c r="T24" s="179">
        <f t="shared" si="1"/>
        <v>2</v>
      </c>
    </row>
    <row r="25" spans="1:20" ht="12" customHeight="1">
      <c r="A25" s="134"/>
      <c r="B25" s="127" t="s">
        <v>40</v>
      </c>
      <c r="C25" s="128">
        <f>'[1]件数'!D22</f>
        <v>119</v>
      </c>
      <c r="D25" s="173">
        <f>C25-'[1]件数'!C22</f>
        <v>17</v>
      </c>
      <c r="E25" s="129">
        <f>'[1]死傷者'!F22</f>
        <v>0</v>
      </c>
      <c r="F25" s="173">
        <f>E25-'[1]死傷者'!C22</f>
        <v>0</v>
      </c>
      <c r="G25" s="129">
        <f>'[1]死傷者'!G22+'[1]死傷者'!H22</f>
        <v>141</v>
      </c>
      <c r="H25" s="177">
        <f>G25-'[1]死傷者'!D22-'[1]死傷者'!E22</f>
        <v>21</v>
      </c>
      <c r="I25" s="128">
        <f>'[1]状態'!I23</f>
        <v>0</v>
      </c>
      <c r="J25" s="173">
        <f>I25-'[1]状態'!C23</f>
        <v>0</v>
      </c>
      <c r="K25" s="129">
        <f>'[1]状態'!J23+'[1]状態'!K23</f>
        <v>0</v>
      </c>
      <c r="L25" s="173">
        <f>K25-'[1]状態'!D23-'[1]状態'!E23</f>
        <v>0</v>
      </c>
      <c r="M25" s="129">
        <f>'[1]状態'!L23</f>
        <v>0</v>
      </c>
      <c r="N25" s="173">
        <f>M25-'[1]状態'!F23</f>
        <v>0</v>
      </c>
      <c r="O25" s="129">
        <f>'[1]状態'!M23</f>
        <v>0</v>
      </c>
      <c r="P25" s="177">
        <f>O25-'[1]状態'!G23</f>
        <v>0</v>
      </c>
      <c r="Q25" s="128">
        <f>'[1]年齢'!I23+'[1]年齢'!J23</f>
        <v>0</v>
      </c>
      <c r="R25" s="173">
        <f>Q25-'[1]年齢'!D23-'[1]年齢'!E23</f>
        <v>0</v>
      </c>
      <c r="S25" s="129">
        <f>'[1]年齢'!L23</f>
        <v>0</v>
      </c>
      <c r="T25" s="177">
        <f>S25-'[1]年齢'!G23</f>
        <v>0</v>
      </c>
    </row>
    <row r="26" spans="1:20" ht="12" customHeight="1">
      <c r="A26" s="126" t="s">
        <v>41</v>
      </c>
      <c r="B26" s="130" t="s">
        <v>42</v>
      </c>
      <c r="C26" s="128">
        <f>'[1]件数'!D23</f>
        <v>74</v>
      </c>
      <c r="D26" s="173">
        <f>C26-'[1]件数'!C23</f>
        <v>13</v>
      </c>
      <c r="E26" s="129">
        <f>'[1]死傷者'!F23</f>
        <v>2</v>
      </c>
      <c r="F26" s="173">
        <f>E26-'[1]死傷者'!C23</f>
        <v>1</v>
      </c>
      <c r="G26" s="129">
        <f>'[1]死傷者'!G23+'[1]死傷者'!H23</f>
        <v>90</v>
      </c>
      <c r="H26" s="177">
        <f>G26-'[1]死傷者'!D23-'[1]死傷者'!E23</f>
        <v>17</v>
      </c>
      <c r="I26" s="128">
        <f>'[1]状態'!I24</f>
        <v>0</v>
      </c>
      <c r="J26" s="173">
        <f>I26-'[1]状態'!C24</f>
        <v>0</v>
      </c>
      <c r="K26" s="129">
        <f>'[1]状態'!J24+'[1]状態'!K24</f>
        <v>1</v>
      </c>
      <c r="L26" s="173">
        <f>K26-'[1]状態'!D24-'[1]状態'!E24</f>
        <v>0</v>
      </c>
      <c r="M26" s="129">
        <f>'[1]状態'!L24</f>
        <v>0</v>
      </c>
      <c r="N26" s="173">
        <f>M26-'[1]状態'!F24</f>
        <v>0</v>
      </c>
      <c r="O26" s="129">
        <f>'[1]状態'!M24</f>
        <v>1</v>
      </c>
      <c r="P26" s="177">
        <f>O26-'[1]状態'!G24</f>
        <v>1</v>
      </c>
      <c r="Q26" s="128">
        <f>'[1]年齢'!I24+'[1]年齢'!J24</f>
        <v>0</v>
      </c>
      <c r="R26" s="173">
        <f>Q26-'[1]年齢'!D24-'[1]年齢'!E24</f>
        <v>0</v>
      </c>
      <c r="S26" s="129">
        <f>'[1]年齢'!L24</f>
        <v>1</v>
      </c>
      <c r="T26" s="177">
        <f>S26-'[1]年齢'!G24</f>
        <v>1</v>
      </c>
    </row>
    <row r="27" spans="1:20" ht="12" customHeight="1">
      <c r="A27" s="126"/>
      <c r="B27" s="130" t="s">
        <v>43</v>
      </c>
      <c r="C27" s="128">
        <f>'[1]件数'!D24</f>
        <v>54</v>
      </c>
      <c r="D27" s="173">
        <f>C27-'[1]件数'!C24</f>
        <v>-12</v>
      </c>
      <c r="E27" s="129">
        <f>'[1]死傷者'!F24</f>
        <v>0</v>
      </c>
      <c r="F27" s="173">
        <f>E27-'[1]死傷者'!C24</f>
        <v>0</v>
      </c>
      <c r="G27" s="129">
        <f>'[1]死傷者'!G24+'[1]死傷者'!H24</f>
        <v>64</v>
      </c>
      <c r="H27" s="177">
        <f>G27-'[1]死傷者'!D24-'[1]死傷者'!E24</f>
        <v>-6</v>
      </c>
      <c r="I27" s="128">
        <f>'[1]状態'!I25</f>
        <v>0</v>
      </c>
      <c r="J27" s="173">
        <f>I27-'[1]状態'!C25</f>
        <v>0</v>
      </c>
      <c r="K27" s="129">
        <f>'[1]状態'!J25+'[1]状態'!K25</f>
        <v>0</v>
      </c>
      <c r="L27" s="173">
        <f>K27-'[1]状態'!D25-'[1]状態'!E25</f>
        <v>0</v>
      </c>
      <c r="M27" s="129">
        <f>'[1]状態'!L25</f>
        <v>0</v>
      </c>
      <c r="N27" s="173">
        <f>M27-'[1]状態'!F25</f>
        <v>0</v>
      </c>
      <c r="O27" s="129">
        <f>'[1]状態'!M25</f>
        <v>0</v>
      </c>
      <c r="P27" s="177">
        <f>O27-'[1]状態'!G25</f>
        <v>0</v>
      </c>
      <c r="Q27" s="128">
        <f>'[1]年齢'!I25+'[1]年齢'!J25</f>
        <v>0</v>
      </c>
      <c r="R27" s="173">
        <f>Q27-'[1]年齢'!D25-'[1]年齢'!E25</f>
        <v>0</v>
      </c>
      <c r="S27" s="129">
        <f>'[1]年齢'!L25</f>
        <v>0</v>
      </c>
      <c r="T27" s="177">
        <f>S27-'[1]年齢'!G25</f>
        <v>0</v>
      </c>
    </row>
    <row r="28" spans="1:20" ht="12" customHeight="1">
      <c r="A28" s="126" t="s">
        <v>44</v>
      </c>
      <c r="B28" s="130" t="s">
        <v>45</v>
      </c>
      <c r="C28" s="128">
        <f>'[1]件数'!D25</f>
        <v>65</v>
      </c>
      <c r="D28" s="173">
        <f>C28-'[1]件数'!C25</f>
        <v>3</v>
      </c>
      <c r="E28" s="129">
        <f>'[1]死傷者'!F25</f>
        <v>0</v>
      </c>
      <c r="F28" s="173">
        <f>E28-'[1]死傷者'!C25</f>
        <v>-2</v>
      </c>
      <c r="G28" s="129">
        <f>'[1]死傷者'!G25+'[1]死傷者'!H25</f>
        <v>81</v>
      </c>
      <c r="H28" s="177">
        <f>G28-'[1]死傷者'!D25-'[1]死傷者'!E25</f>
        <v>10</v>
      </c>
      <c r="I28" s="128">
        <f>'[1]状態'!I26</f>
        <v>0</v>
      </c>
      <c r="J28" s="173">
        <f>I28-'[1]状態'!C26</f>
        <v>-1</v>
      </c>
      <c r="K28" s="129">
        <f>'[1]状態'!J26+'[1]状態'!K26</f>
        <v>0</v>
      </c>
      <c r="L28" s="173">
        <f>K28-'[1]状態'!D26-'[1]状態'!E26</f>
        <v>0</v>
      </c>
      <c r="M28" s="129">
        <f>'[1]状態'!L26</f>
        <v>0</v>
      </c>
      <c r="N28" s="173">
        <f>M28-'[1]状態'!F26</f>
        <v>-1</v>
      </c>
      <c r="O28" s="129">
        <f>'[1]状態'!M26</f>
        <v>0</v>
      </c>
      <c r="P28" s="177">
        <f>O28-'[1]状態'!G26</f>
        <v>0</v>
      </c>
      <c r="Q28" s="128">
        <f>'[1]年齢'!I26+'[1]年齢'!J26</f>
        <v>0</v>
      </c>
      <c r="R28" s="173">
        <f>Q28-'[1]年齢'!D26-'[1]年齢'!E26</f>
        <v>0</v>
      </c>
      <c r="S28" s="129">
        <f>'[1]年齢'!L26</f>
        <v>0</v>
      </c>
      <c r="T28" s="177">
        <f>S28-'[1]年齢'!G26</f>
        <v>-1</v>
      </c>
    </row>
    <row r="29" spans="1:20" ht="12" customHeight="1">
      <c r="A29" s="126"/>
      <c r="B29" s="130" t="s">
        <v>198</v>
      </c>
      <c r="C29" s="128">
        <f>'[1]件数'!D27</f>
        <v>88</v>
      </c>
      <c r="D29" s="173">
        <f>C29-'[1]件数'!C27</f>
        <v>-28</v>
      </c>
      <c r="E29" s="129">
        <f>'[1]死傷者'!F27</f>
        <v>2</v>
      </c>
      <c r="F29" s="173">
        <f>E29-'[1]死傷者'!C27</f>
        <v>2</v>
      </c>
      <c r="G29" s="129">
        <f>'[1]死傷者'!G27+'[1]死傷者'!H27</f>
        <v>102</v>
      </c>
      <c r="H29" s="177">
        <f>G29-'[1]死傷者'!D27-'[1]死傷者'!E27</f>
        <v>-27</v>
      </c>
      <c r="I29" s="128">
        <f>'[1]状態'!I28</f>
        <v>1</v>
      </c>
      <c r="J29" s="173">
        <f>I29-'[1]状態'!C28</f>
        <v>1</v>
      </c>
      <c r="K29" s="129">
        <f>'[1]状態'!J28+'[1]状態'!K28</f>
        <v>0</v>
      </c>
      <c r="L29" s="173">
        <f>K29-'[1]状態'!D28-'[1]状態'!E28</f>
        <v>0</v>
      </c>
      <c r="M29" s="129">
        <f>'[1]状態'!L28</f>
        <v>1</v>
      </c>
      <c r="N29" s="173">
        <f>M29-'[1]状態'!F28</f>
        <v>1</v>
      </c>
      <c r="O29" s="129">
        <f>'[1]状態'!M28</f>
        <v>0</v>
      </c>
      <c r="P29" s="177">
        <f>O29-'[1]状態'!G28</f>
        <v>0</v>
      </c>
      <c r="Q29" s="128">
        <f>'[1]年齢'!I28+'[1]年齢'!J28</f>
        <v>0</v>
      </c>
      <c r="R29" s="173">
        <f>Q29-'[1]年齢'!D28-'[1]年齢'!E28</f>
        <v>0</v>
      </c>
      <c r="S29" s="129">
        <f>'[1]年齢'!L28</f>
        <v>2</v>
      </c>
      <c r="T29" s="177">
        <f>S29-'[1]年齢'!G28</f>
        <v>2</v>
      </c>
    </row>
    <row r="30" spans="1:20" ht="12" customHeight="1">
      <c r="A30" s="126" t="s">
        <v>34</v>
      </c>
      <c r="B30" s="130" t="s">
        <v>199</v>
      </c>
      <c r="C30" s="128">
        <f>'[1]件数'!D26</f>
        <v>62</v>
      </c>
      <c r="D30" s="173">
        <f>C30-'[1]件数'!C26</f>
        <v>-5</v>
      </c>
      <c r="E30" s="129">
        <f>'[1]死傷者'!F26</f>
        <v>0</v>
      </c>
      <c r="F30" s="173">
        <f>E30-'[1]死傷者'!C26</f>
        <v>-1</v>
      </c>
      <c r="G30" s="129">
        <f>'[1]死傷者'!G26+'[1]死傷者'!H26</f>
        <v>71</v>
      </c>
      <c r="H30" s="177">
        <f>G30-'[1]死傷者'!D26-'[1]死傷者'!E26</f>
        <v>-4</v>
      </c>
      <c r="I30" s="128">
        <f>'[1]状態'!I27</f>
        <v>0</v>
      </c>
      <c r="J30" s="173">
        <f>I30-'[1]状態'!C27</f>
        <v>0</v>
      </c>
      <c r="K30" s="129">
        <f>'[1]状態'!J27+'[1]状態'!K27</f>
        <v>0</v>
      </c>
      <c r="L30" s="173">
        <f>K30-'[1]状態'!D27-'[1]状態'!E27</f>
        <v>0</v>
      </c>
      <c r="M30" s="129">
        <f>'[1]状態'!L27</f>
        <v>0</v>
      </c>
      <c r="N30" s="173">
        <f>M30-'[1]状態'!F27</f>
        <v>-1</v>
      </c>
      <c r="O30" s="129">
        <f>'[1]状態'!M27</f>
        <v>0</v>
      </c>
      <c r="P30" s="177">
        <f>O30-'[1]状態'!G27</f>
        <v>0</v>
      </c>
      <c r="Q30" s="128">
        <f>'[1]年齢'!I27+'[1]年齢'!J27</f>
        <v>0</v>
      </c>
      <c r="R30" s="173">
        <f>Q30-'[1]年齢'!D27-'[1]年齢'!E27</f>
        <v>0</v>
      </c>
      <c r="S30" s="129">
        <f>'[1]年齢'!L27</f>
        <v>0</v>
      </c>
      <c r="T30" s="177">
        <f>S30-'[1]年齢'!G27</f>
        <v>-1</v>
      </c>
    </row>
    <row r="31" spans="1:20" ht="12" customHeight="1" thickBot="1">
      <c r="A31" s="126"/>
      <c r="B31" s="131" t="s">
        <v>46</v>
      </c>
      <c r="C31" s="128">
        <f>'[1]件数'!D28</f>
        <v>63</v>
      </c>
      <c r="D31" s="173">
        <f>C31-'[1]件数'!C28</f>
        <v>6</v>
      </c>
      <c r="E31" s="129">
        <f>'[1]死傷者'!F28</f>
        <v>0</v>
      </c>
      <c r="F31" s="173">
        <f>E31-'[1]死傷者'!C28</f>
        <v>0</v>
      </c>
      <c r="G31" s="129">
        <f>'[1]死傷者'!G28+'[1]死傷者'!H28</f>
        <v>69</v>
      </c>
      <c r="H31" s="177">
        <f>G31-'[1]死傷者'!D28-'[1]死傷者'!E28</f>
        <v>-2</v>
      </c>
      <c r="I31" s="128">
        <f>'[1]状態'!I29</f>
        <v>0</v>
      </c>
      <c r="J31" s="173">
        <f>I31-'[1]状態'!C29</f>
        <v>0</v>
      </c>
      <c r="K31" s="129">
        <f>'[1]状態'!J29+'[1]状態'!K29</f>
        <v>0</v>
      </c>
      <c r="L31" s="173">
        <f>K31-'[1]状態'!D29-'[1]状態'!E29</f>
        <v>0</v>
      </c>
      <c r="M31" s="129">
        <f>'[1]状態'!L29</f>
        <v>0</v>
      </c>
      <c r="N31" s="173">
        <f>M31-'[1]状態'!F29</f>
        <v>0</v>
      </c>
      <c r="O31" s="129">
        <f>'[1]状態'!M29</f>
        <v>0</v>
      </c>
      <c r="P31" s="177">
        <f>O31-'[1]状態'!G29</f>
        <v>0</v>
      </c>
      <c r="Q31" s="128">
        <f>'[1]年齢'!I29+'[1]年齢'!J29</f>
        <v>0</v>
      </c>
      <c r="R31" s="173">
        <f>Q31-'[1]年齢'!D29-'[1]年齢'!E29</f>
        <v>0</v>
      </c>
      <c r="S31" s="129">
        <f>'[1]年齢'!L29</f>
        <v>0</v>
      </c>
      <c r="T31" s="177">
        <f>S31-'[1]年齢'!G29</f>
        <v>0</v>
      </c>
    </row>
    <row r="32" spans="1:20" ht="12" customHeight="1" thickBot="1" thickTop="1">
      <c r="A32" s="445" t="s">
        <v>39</v>
      </c>
      <c r="B32" s="446"/>
      <c r="C32" s="132">
        <f aca="true" t="shared" si="2" ref="C32:H32">SUM(C25:C31)</f>
        <v>525</v>
      </c>
      <c r="D32" s="174">
        <f t="shared" si="2"/>
        <v>-6</v>
      </c>
      <c r="E32" s="133">
        <f t="shared" si="2"/>
        <v>4</v>
      </c>
      <c r="F32" s="174">
        <f t="shared" si="2"/>
        <v>0</v>
      </c>
      <c r="G32" s="133">
        <f t="shared" si="2"/>
        <v>618</v>
      </c>
      <c r="H32" s="179">
        <f t="shared" si="2"/>
        <v>9</v>
      </c>
      <c r="I32" s="132">
        <f>+E32-K32-M32-O32</f>
        <v>1</v>
      </c>
      <c r="J32" s="174">
        <f aca="true" t="shared" si="3" ref="J32:T32">SUM(J25:J31)</f>
        <v>0</v>
      </c>
      <c r="K32" s="133">
        <f t="shared" si="3"/>
        <v>1</v>
      </c>
      <c r="L32" s="174">
        <f t="shared" si="3"/>
        <v>0</v>
      </c>
      <c r="M32" s="133">
        <f t="shared" si="3"/>
        <v>1</v>
      </c>
      <c r="N32" s="174">
        <f t="shared" si="3"/>
        <v>-1</v>
      </c>
      <c r="O32" s="133">
        <f t="shared" si="3"/>
        <v>1</v>
      </c>
      <c r="P32" s="179">
        <f t="shared" si="3"/>
        <v>1</v>
      </c>
      <c r="Q32" s="132">
        <f t="shared" si="3"/>
        <v>0</v>
      </c>
      <c r="R32" s="174">
        <f t="shared" si="3"/>
        <v>0</v>
      </c>
      <c r="S32" s="133">
        <f t="shared" si="3"/>
        <v>3</v>
      </c>
      <c r="T32" s="179">
        <f t="shared" si="3"/>
        <v>1</v>
      </c>
    </row>
    <row r="33" spans="1:20" ht="12" customHeight="1">
      <c r="A33" s="126" t="s">
        <v>217</v>
      </c>
      <c r="B33" s="216" t="s">
        <v>215</v>
      </c>
      <c r="C33" s="128">
        <f>'[1]件数'!D36</f>
        <v>142</v>
      </c>
      <c r="D33" s="173">
        <f>C33-'[1]件数'!C36</f>
        <v>-34</v>
      </c>
      <c r="E33" s="129">
        <f>'[1]死傷者'!F36</f>
        <v>1</v>
      </c>
      <c r="F33" s="173">
        <f>E33-'[1]死傷者'!C36</f>
        <v>-1</v>
      </c>
      <c r="G33" s="129">
        <f>'[1]死傷者'!G36+'[1]死傷者'!H36</f>
        <v>170</v>
      </c>
      <c r="H33" s="177">
        <f>G33-'[1]死傷者'!D36-'[1]死傷者'!E36</f>
        <v>-26</v>
      </c>
      <c r="I33" s="128">
        <f>'[1]状態'!I37</f>
        <v>0</v>
      </c>
      <c r="J33" s="173">
        <f>I33-'[1]状態'!C37</f>
        <v>0</v>
      </c>
      <c r="K33" s="129">
        <f>'[1]状態'!J37+'[1]状態'!K37</f>
        <v>0</v>
      </c>
      <c r="L33" s="173">
        <f>K33-'[1]状態'!D37-'[1]状態'!E37</f>
        <v>-1</v>
      </c>
      <c r="M33" s="129">
        <f>'[1]状態'!L37</f>
        <v>1</v>
      </c>
      <c r="N33" s="173">
        <f>M33-'[1]状態'!F37</f>
        <v>1</v>
      </c>
      <c r="O33" s="129">
        <f>'[1]状態'!M37</f>
        <v>0</v>
      </c>
      <c r="P33" s="177">
        <f>O33-'[1]状態'!G37</f>
        <v>-1</v>
      </c>
      <c r="Q33" s="128">
        <f>'[1]年齢'!I37+'[1]年齢'!J37</f>
        <v>0</v>
      </c>
      <c r="R33" s="173">
        <f>Q33-'[1]年齢'!D37-'[1]年齢'!E37</f>
        <v>0</v>
      </c>
      <c r="S33" s="129">
        <f>'[1]年齢'!L37</f>
        <v>1</v>
      </c>
      <c r="T33" s="177">
        <f>S33-'[1]年齢'!G37</f>
        <v>1</v>
      </c>
    </row>
    <row r="34" spans="1:20" ht="12" customHeight="1">
      <c r="A34" s="126" t="s">
        <v>218</v>
      </c>
      <c r="B34" s="130" t="s">
        <v>23</v>
      </c>
      <c r="C34" s="128">
        <f>'[1]件数'!D37</f>
        <v>128</v>
      </c>
      <c r="D34" s="173">
        <f>C34-'[1]件数'!C37</f>
        <v>-25</v>
      </c>
      <c r="E34" s="129">
        <f>'[1]死傷者'!F37</f>
        <v>1</v>
      </c>
      <c r="F34" s="173">
        <f>E34-'[1]死傷者'!C37</f>
        <v>0</v>
      </c>
      <c r="G34" s="129">
        <f>'[1]死傷者'!G37+'[1]死傷者'!H37</f>
        <v>147</v>
      </c>
      <c r="H34" s="177">
        <f>G34-'[1]死傷者'!D37-'[1]死傷者'!E37</f>
        <v>-44</v>
      </c>
      <c r="I34" s="128">
        <f>'[1]状態'!I38</f>
        <v>0</v>
      </c>
      <c r="J34" s="173">
        <f>I34-'[1]状態'!C38</f>
        <v>0</v>
      </c>
      <c r="K34" s="129">
        <f>'[1]状態'!J38+'[1]状態'!K38</f>
        <v>0</v>
      </c>
      <c r="L34" s="173">
        <f>K34-'[1]状態'!D38-'[1]状態'!E38</f>
        <v>0</v>
      </c>
      <c r="M34" s="129">
        <f>'[1]状態'!L38</f>
        <v>1</v>
      </c>
      <c r="N34" s="173">
        <f>M34-'[1]状態'!F38</f>
        <v>1</v>
      </c>
      <c r="O34" s="129">
        <f>'[1]状態'!M38</f>
        <v>0</v>
      </c>
      <c r="P34" s="177">
        <f>O34-'[1]状態'!G38</f>
        <v>-1</v>
      </c>
      <c r="Q34" s="128">
        <f>'[1]年齢'!I38+'[1]年齢'!J38</f>
        <v>0</v>
      </c>
      <c r="R34" s="173">
        <f>Q34-'[1]年齢'!D38-'[1]年齢'!E38</f>
        <v>-1</v>
      </c>
      <c r="S34" s="129">
        <f>'[1]年齢'!L38</f>
        <v>0</v>
      </c>
      <c r="T34" s="177">
        <f>S34-'[1]年齢'!G38</f>
        <v>0</v>
      </c>
    </row>
    <row r="35" spans="1:20" ht="12" customHeight="1" thickBot="1">
      <c r="A35" s="126" t="s">
        <v>219</v>
      </c>
      <c r="B35" s="130" t="s">
        <v>220</v>
      </c>
      <c r="C35" s="128">
        <f>'[1]件数'!D38</f>
        <v>83</v>
      </c>
      <c r="D35" s="173">
        <f>C35-'[1]件数'!C38</f>
        <v>-14</v>
      </c>
      <c r="E35" s="129">
        <f>'[1]死傷者'!F38</f>
        <v>0</v>
      </c>
      <c r="F35" s="173">
        <f>E35-'[1]死傷者'!C38</f>
        <v>-1</v>
      </c>
      <c r="G35" s="129">
        <f>'[1]死傷者'!G38+'[1]死傷者'!H38</f>
        <v>91</v>
      </c>
      <c r="H35" s="177">
        <f>G35-'[1]死傷者'!D38-'[1]死傷者'!E38</f>
        <v>-27</v>
      </c>
      <c r="I35" s="128">
        <f>'[1]状態'!I39</f>
        <v>0</v>
      </c>
      <c r="J35" s="173">
        <f>I35-'[1]状態'!C39</f>
        <v>0</v>
      </c>
      <c r="K35" s="129">
        <f>'[1]状態'!J39+'[1]状態'!K39</f>
        <v>0</v>
      </c>
      <c r="L35" s="173">
        <f>K35-'[1]状態'!D39-'[1]状態'!E39</f>
        <v>0</v>
      </c>
      <c r="M35" s="129">
        <f>'[1]状態'!L39</f>
        <v>0</v>
      </c>
      <c r="N35" s="173">
        <f>M35-'[1]状態'!F39</f>
        <v>0</v>
      </c>
      <c r="O35" s="129">
        <f>'[1]状態'!M39</f>
        <v>0</v>
      </c>
      <c r="P35" s="177">
        <f>O35-'[1]状態'!G39</f>
        <v>-1</v>
      </c>
      <c r="Q35" s="128">
        <f>'[1]年齢'!I39+'[1]年齢'!J39</f>
        <v>0</v>
      </c>
      <c r="R35" s="173">
        <f>Q35-'[1]年齢'!D39-'[1]年齢'!E39</f>
        <v>0</v>
      </c>
      <c r="S35" s="129">
        <f>'[1]年齢'!L39</f>
        <v>0</v>
      </c>
      <c r="T35" s="177">
        <f>S35-'[1]年齢'!G39</f>
        <v>-1</v>
      </c>
    </row>
    <row r="36" spans="1:20" ht="12" customHeight="1" thickBot="1" thickTop="1">
      <c r="A36" s="445" t="s">
        <v>39</v>
      </c>
      <c r="B36" s="446"/>
      <c r="C36" s="132">
        <f aca="true" t="shared" si="4" ref="C36:T36">SUM(C33:C35)</f>
        <v>353</v>
      </c>
      <c r="D36" s="209">
        <f t="shared" si="4"/>
        <v>-73</v>
      </c>
      <c r="E36" s="210">
        <f t="shared" si="4"/>
        <v>2</v>
      </c>
      <c r="F36" s="132">
        <f t="shared" si="4"/>
        <v>-2</v>
      </c>
      <c r="G36" s="133">
        <f t="shared" si="4"/>
        <v>408</v>
      </c>
      <c r="H36" s="211">
        <f t="shared" si="4"/>
        <v>-97</v>
      </c>
      <c r="I36" s="212">
        <f t="shared" si="4"/>
        <v>0</v>
      </c>
      <c r="J36" s="132">
        <f t="shared" si="4"/>
        <v>0</v>
      </c>
      <c r="K36" s="133">
        <f t="shared" si="4"/>
        <v>0</v>
      </c>
      <c r="L36" s="209">
        <f t="shared" si="4"/>
        <v>-1</v>
      </c>
      <c r="M36" s="210">
        <f t="shared" si="4"/>
        <v>2</v>
      </c>
      <c r="N36" s="132">
        <f t="shared" si="4"/>
        <v>2</v>
      </c>
      <c r="O36" s="133">
        <f t="shared" si="4"/>
        <v>0</v>
      </c>
      <c r="P36" s="213">
        <f t="shared" si="4"/>
        <v>-3</v>
      </c>
      <c r="Q36" s="210">
        <f t="shared" si="4"/>
        <v>0</v>
      </c>
      <c r="R36" s="132">
        <f t="shared" si="4"/>
        <v>-1</v>
      </c>
      <c r="S36" s="214">
        <f t="shared" si="4"/>
        <v>1</v>
      </c>
      <c r="T36" s="213">
        <f t="shared" si="4"/>
        <v>0</v>
      </c>
    </row>
    <row r="37" spans="1:20" ht="12" customHeight="1">
      <c r="A37" s="126"/>
      <c r="B37" s="127" t="s">
        <v>47</v>
      </c>
      <c r="C37" s="128">
        <f>'[1]件数'!D29</f>
        <v>205</v>
      </c>
      <c r="D37" s="173">
        <f>C37-'[1]件数'!C29</f>
        <v>9</v>
      </c>
      <c r="E37" s="129">
        <f>'[1]死傷者'!F29</f>
        <v>1</v>
      </c>
      <c r="F37" s="173">
        <f>E37-'[1]死傷者'!C29</f>
        <v>0</v>
      </c>
      <c r="G37" s="129">
        <f>'[1]死傷者'!G29+'[1]死傷者'!H29</f>
        <v>266</v>
      </c>
      <c r="H37" s="177">
        <f>G37-'[1]死傷者'!D29-'[1]死傷者'!E29</f>
        <v>18</v>
      </c>
      <c r="I37" s="128">
        <f>'[1]状態'!I30</f>
        <v>0</v>
      </c>
      <c r="J37" s="173">
        <f>I37-'[1]状態'!C30</f>
        <v>0</v>
      </c>
      <c r="K37" s="129">
        <f>'[1]状態'!J30+'[1]状態'!K30</f>
        <v>0</v>
      </c>
      <c r="L37" s="173">
        <f>K37-'[1]状態'!D30-'[1]状態'!E30</f>
        <v>-1</v>
      </c>
      <c r="M37" s="129">
        <f>'[1]状態'!L30</f>
        <v>0</v>
      </c>
      <c r="N37" s="173">
        <f>M37-'[1]状態'!F30</f>
        <v>0</v>
      </c>
      <c r="O37" s="129">
        <f>'[1]状態'!M30</f>
        <v>1</v>
      </c>
      <c r="P37" s="177">
        <f>O37-'[1]状態'!G30</f>
        <v>1</v>
      </c>
      <c r="Q37" s="128">
        <f>'[1]年齢'!I30+'[1]年齢'!J30</f>
        <v>0</v>
      </c>
      <c r="R37" s="173">
        <f>Q37-'[1]年齢'!D30-'[1]年齢'!E30</f>
        <v>0</v>
      </c>
      <c r="S37" s="129">
        <f>'[1]年齢'!L30</f>
        <v>1</v>
      </c>
      <c r="T37" s="177">
        <f>S37-'[1]年齢'!G30</f>
        <v>1</v>
      </c>
    </row>
    <row r="38" spans="1:20" ht="12" customHeight="1">
      <c r="A38" s="126"/>
      <c r="B38" s="130" t="s">
        <v>48</v>
      </c>
      <c r="C38" s="128">
        <f>'[1]件数'!D30</f>
        <v>142</v>
      </c>
      <c r="D38" s="173">
        <f>C38-'[1]件数'!C30</f>
        <v>-12</v>
      </c>
      <c r="E38" s="129">
        <f>'[1]死傷者'!F30</f>
        <v>1</v>
      </c>
      <c r="F38" s="173">
        <f>E38-'[1]死傷者'!C30</f>
        <v>1</v>
      </c>
      <c r="G38" s="129">
        <f>'[1]死傷者'!G30+'[1]死傷者'!H30</f>
        <v>158</v>
      </c>
      <c r="H38" s="177">
        <f>G38-'[1]死傷者'!D30-'[1]死傷者'!E30</f>
        <v>-40</v>
      </c>
      <c r="I38" s="128">
        <f>'[1]状態'!I31</f>
        <v>0</v>
      </c>
      <c r="J38" s="173">
        <f>I38-'[1]状態'!C31</f>
        <v>0</v>
      </c>
      <c r="K38" s="129">
        <f>'[1]状態'!J31+'[1]状態'!K31</f>
        <v>0</v>
      </c>
      <c r="L38" s="173">
        <f>K38-'[1]状態'!D31-'[1]状態'!E31</f>
        <v>0</v>
      </c>
      <c r="M38" s="129">
        <f>'[1]状態'!L31</f>
        <v>0</v>
      </c>
      <c r="N38" s="173">
        <f>M38-'[1]状態'!F31</f>
        <v>0</v>
      </c>
      <c r="O38" s="129">
        <f>'[1]状態'!M31</f>
        <v>1</v>
      </c>
      <c r="P38" s="177">
        <f>O38-'[1]状態'!G31</f>
        <v>1</v>
      </c>
      <c r="Q38" s="128">
        <f>'[1]年齢'!I31+'[1]年齢'!J31</f>
        <v>0</v>
      </c>
      <c r="R38" s="173">
        <f>Q38-'[1]年齢'!D31-'[1]年齢'!E31</f>
        <v>0</v>
      </c>
      <c r="S38" s="129">
        <f>'[1]年齢'!L31</f>
        <v>1</v>
      </c>
      <c r="T38" s="177">
        <f>S38-'[1]年齢'!G31</f>
        <v>1</v>
      </c>
    </row>
    <row r="39" spans="1:20" ht="12" customHeight="1">
      <c r="A39" s="126"/>
      <c r="B39" s="130" t="s">
        <v>49</v>
      </c>
      <c r="C39" s="128">
        <f>'[1]件数'!D31</f>
        <v>77</v>
      </c>
      <c r="D39" s="173">
        <f>C39-'[1]件数'!C31</f>
        <v>0</v>
      </c>
      <c r="E39" s="129">
        <f>'[1]死傷者'!F31</f>
        <v>0</v>
      </c>
      <c r="F39" s="173">
        <f>E39-'[1]死傷者'!C31</f>
        <v>0</v>
      </c>
      <c r="G39" s="129">
        <f>'[1]死傷者'!G31+'[1]死傷者'!H31</f>
        <v>88</v>
      </c>
      <c r="H39" s="177">
        <f>G39-'[1]死傷者'!D31-'[1]死傷者'!E31</f>
        <v>0</v>
      </c>
      <c r="I39" s="128">
        <f>'[1]状態'!I32</f>
        <v>0</v>
      </c>
      <c r="J39" s="173">
        <f>I39-'[1]状態'!C32</f>
        <v>0</v>
      </c>
      <c r="K39" s="129">
        <f>'[1]状態'!J32+'[1]状態'!K32</f>
        <v>0</v>
      </c>
      <c r="L39" s="173">
        <f>K39-'[1]状態'!D32-'[1]状態'!E32</f>
        <v>0</v>
      </c>
      <c r="M39" s="129">
        <f>'[1]状態'!L32</f>
        <v>0</v>
      </c>
      <c r="N39" s="173">
        <f>M39-'[1]状態'!F32</f>
        <v>0</v>
      </c>
      <c r="O39" s="129">
        <f>'[1]状態'!M32</f>
        <v>0</v>
      </c>
      <c r="P39" s="177">
        <f>O39-'[1]状態'!G32</f>
        <v>0</v>
      </c>
      <c r="Q39" s="128">
        <f>'[1]年齢'!I32+'[1]年齢'!J32</f>
        <v>0</v>
      </c>
      <c r="R39" s="173">
        <f>Q39-'[1]年齢'!D32-'[1]年齢'!E32</f>
        <v>0</v>
      </c>
      <c r="S39" s="129">
        <f>'[1]年齢'!L32</f>
        <v>0</v>
      </c>
      <c r="T39" s="177">
        <f>S39-'[1]年齢'!G32</f>
        <v>0</v>
      </c>
    </row>
    <row r="40" spans="1:20" ht="12" customHeight="1">
      <c r="A40" s="126"/>
      <c r="B40" s="130" t="s">
        <v>50</v>
      </c>
      <c r="C40" s="128">
        <f>'[1]件数'!D32</f>
        <v>185</v>
      </c>
      <c r="D40" s="173">
        <f>C40-'[1]件数'!C32</f>
        <v>-43</v>
      </c>
      <c r="E40" s="129">
        <f>'[1]死傷者'!F32</f>
        <v>0</v>
      </c>
      <c r="F40" s="173">
        <f>E40-'[1]死傷者'!C32</f>
        <v>-2</v>
      </c>
      <c r="G40" s="129">
        <f>'[1]死傷者'!G32+'[1]死傷者'!H32</f>
        <v>229</v>
      </c>
      <c r="H40" s="177">
        <f>G40-'[1]死傷者'!D32-'[1]死傷者'!E32</f>
        <v>-28</v>
      </c>
      <c r="I40" s="128">
        <f>'[1]状態'!I33</f>
        <v>0</v>
      </c>
      <c r="J40" s="173">
        <f>I40-'[1]状態'!C33</f>
        <v>0</v>
      </c>
      <c r="K40" s="129">
        <f>'[1]状態'!J33+'[1]状態'!K33</f>
        <v>0</v>
      </c>
      <c r="L40" s="173">
        <f>K40-'[1]状態'!D33-'[1]状態'!E33</f>
        <v>-1</v>
      </c>
      <c r="M40" s="129">
        <f>'[1]状態'!L33</f>
        <v>0</v>
      </c>
      <c r="N40" s="173">
        <f>M40-'[1]状態'!F33</f>
        <v>0</v>
      </c>
      <c r="O40" s="129">
        <f>'[1]状態'!M33</f>
        <v>0</v>
      </c>
      <c r="P40" s="177">
        <f>O40-'[1]状態'!G33</f>
        <v>-1</v>
      </c>
      <c r="Q40" s="128">
        <f>'[1]年齢'!I33+'[1]年齢'!J33</f>
        <v>0</v>
      </c>
      <c r="R40" s="173">
        <f>Q40-'[1]年齢'!D33-'[1]年齢'!E33</f>
        <v>0</v>
      </c>
      <c r="S40" s="129">
        <f>'[1]年齢'!L33</f>
        <v>0</v>
      </c>
      <c r="T40" s="177">
        <f>S40-'[1]年齢'!G33</f>
        <v>-1</v>
      </c>
    </row>
    <row r="41" spans="1:20" ht="12" customHeight="1">
      <c r="A41" s="126"/>
      <c r="B41" s="130" t="s">
        <v>51</v>
      </c>
      <c r="C41" s="128">
        <f>'[1]件数'!D33</f>
        <v>112</v>
      </c>
      <c r="D41" s="173">
        <f>C41-'[1]件数'!C33</f>
        <v>-10</v>
      </c>
      <c r="E41" s="129">
        <f>'[1]死傷者'!F33</f>
        <v>2</v>
      </c>
      <c r="F41" s="173">
        <f>E41-'[1]死傷者'!C33</f>
        <v>0</v>
      </c>
      <c r="G41" s="129">
        <f>'[1]死傷者'!G33+'[1]死傷者'!H33</f>
        <v>141</v>
      </c>
      <c r="H41" s="177">
        <f>G41-'[1]死傷者'!D33-'[1]死傷者'!E33</f>
        <v>-10</v>
      </c>
      <c r="I41" s="128">
        <f>'[1]状態'!I34</f>
        <v>1</v>
      </c>
      <c r="J41" s="173">
        <f>I41-'[1]状態'!C34</f>
        <v>0</v>
      </c>
      <c r="K41" s="129">
        <f>'[1]状態'!J34+'[1]状態'!K34</f>
        <v>1</v>
      </c>
      <c r="L41" s="173">
        <f>K41-'[1]状態'!D34-'[1]状態'!E34</f>
        <v>1</v>
      </c>
      <c r="M41" s="129">
        <f>'[1]状態'!L34</f>
        <v>0</v>
      </c>
      <c r="N41" s="173">
        <f>M41-'[1]状態'!F34</f>
        <v>-1</v>
      </c>
      <c r="O41" s="129">
        <f>'[1]状態'!M34</f>
        <v>0</v>
      </c>
      <c r="P41" s="177">
        <f>O41-'[1]状態'!G34</f>
        <v>0</v>
      </c>
      <c r="Q41" s="128">
        <f>'[1]年齢'!I34+'[1]年齢'!J34</f>
        <v>0</v>
      </c>
      <c r="R41" s="173">
        <f>Q41-'[1]年齢'!D34-'[1]年齢'!E34</f>
        <v>0</v>
      </c>
      <c r="S41" s="129">
        <f>'[1]年齢'!L34</f>
        <v>1</v>
      </c>
      <c r="T41" s="177">
        <f>S41-'[1]年齢'!G34</f>
        <v>0</v>
      </c>
    </row>
    <row r="42" spans="1:20" ht="12" customHeight="1">
      <c r="A42" s="126"/>
      <c r="B42" s="130" t="s">
        <v>52</v>
      </c>
      <c r="C42" s="128">
        <f>'[1]件数'!D34</f>
        <v>94</v>
      </c>
      <c r="D42" s="173">
        <f>C42-'[1]件数'!C34</f>
        <v>16</v>
      </c>
      <c r="E42" s="129">
        <f>'[1]死傷者'!F34</f>
        <v>0</v>
      </c>
      <c r="F42" s="173">
        <f>E42-'[1]死傷者'!C34</f>
        <v>0</v>
      </c>
      <c r="G42" s="129">
        <f>'[1]死傷者'!G34+'[1]死傷者'!H34</f>
        <v>112</v>
      </c>
      <c r="H42" s="177">
        <f>G42-'[1]死傷者'!D34-'[1]死傷者'!E34</f>
        <v>25</v>
      </c>
      <c r="I42" s="128">
        <f>'[1]状態'!I35</f>
        <v>0</v>
      </c>
      <c r="J42" s="173">
        <f>I42-'[1]状態'!C35</f>
        <v>0</v>
      </c>
      <c r="K42" s="129">
        <f>'[1]状態'!J35+'[1]状態'!K35</f>
        <v>0</v>
      </c>
      <c r="L42" s="173">
        <f>K42-'[1]状態'!D35-'[1]状態'!E35</f>
        <v>0</v>
      </c>
      <c r="M42" s="129">
        <f>'[1]状態'!L35</f>
        <v>0</v>
      </c>
      <c r="N42" s="173">
        <f>M42-'[1]状態'!F35</f>
        <v>0</v>
      </c>
      <c r="O42" s="129">
        <f>'[1]状態'!M35</f>
        <v>0</v>
      </c>
      <c r="P42" s="177">
        <f>O42-'[1]状態'!G35</f>
        <v>0</v>
      </c>
      <c r="Q42" s="128">
        <f>'[1]年齢'!I35+'[1]年齢'!J35</f>
        <v>0</v>
      </c>
      <c r="R42" s="173">
        <f>Q42-'[1]年齢'!D35-'[1]年齢'!E35</f>
        <v>0</v>
      </c>
      <c r="S42" s="129">
        <f>'[1]年齢'!L35</f>
        <v>0</v>
      </c>
      <c r="T42" s="177">
        <f>S42-'[1]年齢'!G35</f>
        <v>0</v>
      </c>
    </row>
    <row r="43" spans="1:20" ht="12" customHeight="1">
      <c r="A43" s="126"/>
      <c r="B43" s="130" t="s">
        <v>53</v>
      </c>
      <c r="C43" s="128">
        <f>'[1]件数'!D35</f>
        <v>42</v>
      </c>
      <c r="D43" s="173">
        <f>C43-'[1]件数'!C35</f>
        <v>9</v>
      </c>
      <c r="E43" s="129">
        <f>'[1]死傷者'!F35</f>
        <v>0</v>
      </c>
      <c r="F43" s="173">
        <f>E43-'[1]死傷者'!C35</f>
        <v>0</v>
      </c>
      <c r="G43" s="129">
        <f>'[1]死傷者'!G35+'[1]死傷者'!H35</f>
        <v>49</v>
      </c>
      <c r="H43" s="177">
        <f>G43-'[1]死傷者'!D35-'[1]死傷者'!E35</f>
        <v>12</v>
      </c>
      <c r="I43" s="128">
        <f>'[1]状態'!I36</f>
        <v>0</v>
      </c>
      <c r="J43" s="173">
        <f>I43-'[1]状態'!C36</f>
        <v>0</v>
      </c>
      <c r="K43" s="129">
        <f>'[1]状態'!J36+'[1]状態'!K36</f>
        <v>0</v>
      </c>
      <c r="L43" s="173">
        <f>K43-'[1]状態'!D36-'[1]状態'!E36</f>
        <v>0</v>
      </c>
      <c r="M43" s="129">
        <f>'[1]状態'!L36</f>
        <v>0</v>
      </c>
      <c r="N43" s="173">
        <f>M43-'[1]状態'!F36</f>
        <v>0</v>
      </c>
      <c r="O43" s="129">
        <f>'[1]状態'!M36</f>
        <v>0</v>
      </c>
      <c r="P43" s="177">
        <f>O43-'[1]状態'!G36</f>
        <v>0</v>
      </c>
      <c r="Q43" s="128">
        <f>'[1]年齢'!I36+'[1]年齢'!J36</f>
        <v>0</v>
      </c>
      <c r="R43" s="173">
        <f>Q43-'[1]年齢'!D36-'[1]年齢'!E36</f>
        <v>0</v>
      </c>
      <c r="S43" s="129">
        <f>'[1]年齢'!L36</f>
        <v>0</v>
      </c>
      <c r="T43" s="177">
        <f>S43-'[1]年齢'!G36</f>
        <v>0</v>
      </c>
    </row>
    <row r="44" spans="1:20" ht="12" customHeight="1">
      <c r="A44" s="126" t="s">
        <v>34</v>
      </c>
      <c r="B44" s="130" t="s">
        <v>54</v>
      </c>
      <c r="C44" s="128">
        <f>'[1]件数'!D39</f>
        <v>22</v>
      </c>
      <c r="D44" s="173">
        <f>C44-'[1]件数'!C39</f>
        <v>7</v>
      </c>
      <c r="E44" s="129">
        <f>'[1]死傷者'!F39</f>
        <v>0</v>
      </c>
      <c r="F44" s="173">
        <f>E44-'[1]死傷者'!C39</f>
        <v>0</v>
      </c>
      <c r="G44" s="129">
        <f>'[1]死傷者'!G39+'[1]死傷者'!H39</f>
        <v>26</v>
      </c>
      <c r="H44" s="177">
        <f>G44-'[1]死傷者'!D39-'[1]死傷者'!E39</f>
        <v>10</v>
      </c>
      <c r="I44" s="128">
        <f>'[1]状態'!I40</f>
        <v>0</v>
      </c>
      <c r="J44" s="173">
        <f>I44-'[1]状態'!C40</f>
        <v>0</v>
      </c>
      <c r="K44" s="129">
        <f>'[1]状態'!J40+'[1]状態'!K40</f>
        <v>0</v>
      </c>
      <c r="L44" s="173">
        <f>K44-'[1]状態'!D40-'[1]状態'!E40</f>
        <v>0</v>
      </c>
      <c r="M44" s="129">
        <f>'[1]状態'!L40</f>
        <v>0</v>
      </c>
      <c r="N44" s="173">
        <f>M44-'[1]状態'!F40</f>
        <v>0</v>
      </c>
      <c r="O44" s="129">
        <f>'[1]状態'!M40</f>
        <v>0</v>
      </c>
      <c r="P44" s="177">
        <f>O44-'[1]状態'!G40</f>
        <v>0</v>
      </c>
      <c r="Q44" s="128">
        <f>'[1]年齢'!I40+'[1]年齢'!J40</f>
        <v>0</v>
      </c>
      <c r="R44" s="173">
        <f>Q44-'[1]年齢'!D40-'[1]年齢'!E40</f>
        <v>0</v>
      </c>
      <c r="S44" s="129">
        <f>'[1]年齢'!L40</f>
        <v>0</v>
      </c>
      <c r="T44" s="177">
        <f>S44-'[1]年齢'!G40</f>
        <v>0</v>
      </c>
    </row>
    <row r="45" spans="1:20" ht="12" customHeight="1">
      <c r="A45" s="126"/>
      <c r="B45" s="130" t="s">
        <v>55</v>
      </c>
      <c r="C45" s="128">
        <f>'[1]件数'!D40</f>
        <v>66</v>
      </c>
      <c r="D45" s="173">
        <f>C45-'[1]件数'!C40</f>
        <v>-4</v>
      </c>
      <c r="E45" s="129">
        <f>'[1]死傷者'!F40</f>
        <v>0</v>
      </c>
      <c r="F45" s="173">
        <f>E45-'[1]死傷者'!C40</f>
        <v>0</v>
      </c>
      <c r="G45" s="129">
        <f>'[1]死傷者'!G40+'[1]死傷者'!H40</f>
        <v>81</v>
      </c>
      <c r="H45" s="177">
        <f>G45-'[1]死傷者'!D40-'[1]死傷者'!E40</f>
        <v>-1</v>
      </c>
      <c r="I45" s="128">
        <f>'[1]状態'!I41</f>
        <v>0</v>
      </c>
      <c r="J45" s="173">
        <f>I45-'[1]状態'!C41</f>
        <v>0</v>
      </c>
      <c r="K45" s="129">
        <f>'[1]状態'!J41+'[1]状態'!K41</f>
        <v>0</v>
      </c>
      <c r="L45" s="173">
        <f>K45-'[1]状態'!D41-'[1]状態'!E41</f>
        <v>0</v>
      </c>
      <c r="M45" s="129">
        <f>'[1]状態'!L41</f>
        <v>0</v>
      </c>
      <c r="N45" s="173">
        <f>M45-'[1]状態'!F41</f>
        <v>0</v>
      </c>
      <c r="O45" s="129">
        <f>'[1]状態'!M41</f>
        <v>0</v>
      </c>
      <c r="P45" s="177">
        <f>O45-'[1]状態'!G41</f>
        <v>0</v>
      </c>
      <c r="Q45" s="128">
        <f>'[1]年齢'!I41+'[1]年齢'!J41</f>
        <v>0</v>
      </c>
      <c r="R45" s="173">
        <f>Q45-'[1]年齢'!D41-'[1]年齢'!E41</f>
        <v>0</v>
      </c>
      <c r="S45" s="129">
        <f>'[1]年齢'!L41</f>
        <v>0</v>
      </c>
      <c r="T45" s="177">
        <f>S45-'[1]年齢'!G41</f>
        <v>0</v>
      </c>
    </row>
    <row r="46" spans="1:20" ht="12" customHeight="1">
      <c r="A46" s="126"/>
      <c r="B46" s="130" t="s">
        <v>56</v>
      </c>
      <c r="C46" s="128">
        <f>'[1]件数'!D41</f>
        <v>166</v>
      </c>
      <c r="D46" s="173">
        <f>C46-'[1]件数'!C41</f>
        <v>5</v>
      </c>
      <c r="E46" s="129">
        <f>'[1]死傷者'!F41</f>
        <v>1</v>
      </c>
      <c r="F46" s="173">
        <f>E46-'[1]死傷者'!C41</f>
        <v>0</v>
      </c>
      <c r="G46" s="129">
        <f>'[1]死傷者'!G41+'[1]死傷者'!H41</f>
        <v>186</v>
      </c>
      <c r="H46" s="177">
        <f>G46-'[1]死傷者'!D41-'[1]死傷者'!E41</f>
        <v>-7</v>
      </c>
      <c r="I46" s="128">
        <f>'[1]状態'!I42</f>
        <v>0</v>
      </c>
      <c r="J46" s="173">
        <f>I46-'[1]状態'!C42</f>
        <v>0</v>
      </c>
      <c r="K46" s="129">
        <f>'[1]状態'!J42+'[1]状態'!K42</f>
        <v>0</v>
      </c>
      <c r="L46" s="173">
        <f>K46-'[1]状態'!D42-'[1]状態'!E42</f>
        <v>0</v>
      </c>
      <c r="M46" s="129">
        <f>'[1]状態'!L42</f>
        <v>0</v>
      </c>
      <c r="N46" s="173">
        <f>M46-'[1]状態'!F42</f>
        <v>0</v>
      </c>
      <c r="O46" s="129">
        <f>'[1]状態'!M42</f>
        <v>1</v>
      </c>
      <c r="P46" s="177">
        <f>O46-'[1]状態'!G42</f>
        <v>0</v>
      </c>
      <c r="Q46" s="128">
        <f>'[1]年齢'!I42+'[1]年齢'!J42</f>
        <v>0</v>
      </c>
      <c r="R46" s="173">
        <f>Q46-'[1]年齢'!D42-'[1]年齢'!E42</f>
        <v>0</v>
      </c>
      <c r="S46" s="129">
        <f>'[1]年齢'!L42</f>
        <v>1</v>
      </c>
      <c r="T46" s="177">
        <f>S46-'[1]年齢'!G42</f>
        <v>0</v>
      </c>
    </row>
    <row r="47" spans="1:20" ht="12" customHeight="1">
      <c r="A47" s="126"/>
      <c r="B47" s="130" t="s">
        <v>57</v>
      </c>
      <c r="C47" s="128">
        <f>'[1]件数'!D42</f>
        <v>130</v>
      </c>
      <c r="D47" s="173">
        <f>C47-'[1]件数'!C42</f>
        <v>13</v>
      </c>
      <c r="E47" s="129">
        <f>'[1]死傷者'!F42</f>
        <v>0</v>
      </c>
      <c r="F47" s="173">
        <f>E47-'[1]死傷者'!C42</f>
        <v>0</v>
      </c>
      <c r="G47" s="129">
        <f>'[1]死傷者'!G42+'[1]死傷者'!H42</f>
        <v>146</v>
      </c>
      <c r="H47" s="177">
        <f>G47-'[1]死傷者'!D42-'[1]死傷者'!E42</f>
        <v>8</v>
      </c>
      <c r="I47" s="128">
        <f>'[1]状態'!I43</f>
        <v>0</v>
      </c>
      <c r="J47" s="173">
        <f>I47-'[1]状態'!C43</f>
        <v>0</v>
      </c>
      <c r="K47" s="129">
        <f>'[1]状態'!J43+'[1]状態'!K43</f>
        <v>0</v>
      </c>
      <c r="L47" s="173">
        <f>K47-'[1]状態'!D43-'[1]状態'!E43</f>
        <v>0</v>
      </c>
      <c r="M47" s="129">
        <f>'[1]状態'!L43</f>
        <v>0</v>
      </c>
      <c r="N47" s="173">
        <f>M47-'[1]状態'!F43</f>
        <v>0</v>
      </c>
      <c r="O47" s="129">
        <f>'[1]状態'!M43</f>
        <v>0</v>
      </c>
      <c r="P47" s="177">
        <f>O47-'[1]状態'!G43</f>
        <v>0</v>
      </c>
      <c r="Q47" s="128">
        <f>'[1]年齢'!I43+'[1]年齢'!J43</f>
        <v>0</v>
      </c>
      <c r="R47" s="173">
        <f>Q47-'[1]年齢'!D43-'[1]年齢'!E43</f>
        <v>0</v>
      </c>
      <c r="S47" s="129">
        <f>'[1]年齢'!L43</f>
        <v>0</v>
      </c>
      <c r="T47" s="177">
        <f>S47-'[1]年齢'!G43</f>
        <v>0</v>
      </c>
    </row>
    <row r="48" spans="1:20" ht="12" customHeight="1">
      <c r="A48" s="126"/>
      <c r="B48" s="130" t="s">
        <v>58</v>
      </c>
      <c r="C48" s="128">
        <f>'[1]件数'!D43</f>
        <v>47</v>
      </c>
      <c r="D48" s="173">
        <f>C48-'[1]件数'!C43</f>
        <v>3</v>
      </c>
      <c r="E48" s="129">
        <f>'[1]死傷者'!F43</f>
        <v>0</v>
      </c>
      <c r="F48" s="173">
        <f>E48-'[1]死傷者'!C43</f>
        <v>0</v>
      </c>
      <c r="G48" s="129">
        <f>'[1]死傷者'!G43+'[1]死傷者'!H43</f>
        <v>56</v>
      </c>
      <c r="H48" s="177">
        <f>G48-'[1]死傷者'!D43-'[1]死傷者'!E43</f>
        <v>4</v>
      </c>
      <c r="I48" s="128">
        <f>'[1]状態'!I44</f>
        <v>0</v>
      </c>
      <c r="J48" s="173">
        <f>I48-'[1]状態'!C44</f>
        <v>0</v>
      </c>
      <c r="K48" s="129">
        <f>'[1]状態'!J44+'[1]状態'!K44</f>
        <v>0</v>
      </c>
      <c r="L48" s="173">
        <f>K48-'[1]状態'!D44-'[1]状態'!E44</f>
        <v>0</v>
      </c>
      <c r="M48" s="129">
        <f>'[1]状態'!L44</f>
        <v>0</v>
      </c>
      <c r="N48" s="173">
        <f>M48-'[1]状態'!F44</f>
        <v>0</v>
      </c>
      <c r="O48" s="129">
        <f>'[1]状態'!M44</f>
        <v>0</v>
      </c>
      <c r="P48" s="177">
        <f>O48-'[1]状態'!G44</f>
        <v>0</v>
      </c>
      <c r="Q48" s="128">
        <f>'[1]年齢'!I44+'[1]年齢'!J44</f>
        <v>0</v>
      </c>
      <c r="R48" s="173">
        <f>Q48-'[1]年齢'!D44-'[1]年齢'!E44</f>
        <v>0</v>
      </c>
      <c r="S48" s="129">
        <f>'[1]年齢'!L44</f>
        <v>0</v>
      </c>
      <c r="T48" s="177">
        <f>S48-'[1]年齢'!G44</f>
        <v>0</v>
      </c>
    </row>
    <row r="49" spans="1:20" ht="12" customHeight="1">
      <c r="A49" s="126"/>
      <c r="B49" s="130" t="s">
        <v>59</v>
      </c>
      <c r="C49" s="128">
        <f>'[1]件数'!D44</f>
        <v>51</v>
      </c>
      <c r="D49" s="173">
        <f>C49-'[1]件数'!C44</f>
        <v>-24</v>
      </c>
      <c r="E49" s="129">
        <f>'[1]死傷者'!F44</f>
        <v>1</v>
      </c>
      <c r="F49" s="173">
        <f>E49-'[1]死傷者'!C44</f>
        <v>0</v>
      </c>
      <c r="G49" s="129">
        <f>'[1]死傷者'!G44+'[1]死傷者'!H44</f>
        <v>61</v>
      </c>
      <c r="H49" s="177">
        <f>G49-'[1]死傷者'!D44-'[1]死傷者'!E44</f>
        <v>-20</v>
      </c>
      <c r="I49" s="128">
        <f>'[1]状態'!I45</f>
        <v>0</v>
      </c>
      <c r="J49" s="173">
        <f>I49-'[1]状態'!C45</f>
        <v>0</v>
      </c>
      <c r="K49" s="129">
        <f>'[1]状態'!J45+'[1]状態'!K45</f>
        <v>0</v>
      </c>
      <c r="L49" s="173">
        <f>K49-'[1]状態'!D45-'[1]状態'!E45</f>
        <v>0</v>
      </c>
      <c r="M49" s="129">
        <f>'[1]状態'!L45</f>
        <v>0</v>
      </c>
      <c r="N49" s="173">
        <f>M49-'[1]状態'!F45</f>
        <v>0</v>
      </c>
      <c r="O49" s="129">
        <f>'[1]状態'!M45</f>
        <v>1</v>
      </c>
      <c r="P49" s="177">
        <f>O49-'[1]状態'!G45</f>
        <v>0</v>
      </c>
      <c r="Q49" s="128">
        <f>'[1]年齢'!I45+'[1]年齢'!J45</f>
        <v>0</v>
      </c>
      <c r="R49" s="173">
        <f>Q49-'[1]年齢'!D45-'[1]年齢'!E45</f>
        <v>0</v>
      </c>
      <c r="S49" s="129">
        <f>'[1]年齢'!L45</f>
        <v>1</v>
      </c>
      <c r="T49" s="177">
        <f>S49-'[1]年齢'!G45</f>
        <v>0</v>
      </c>
    </row>
    <row r="50" spans="1:20" ht="12" customHeight="1">
      <c r="A50" s="126"/>
      <c r="B50" s="130" t="s">
        <v>60</v>
      </c>
      <c r="C50" s="128">
        <f>'[1]件数'!D45</f>
        <v>68</v>
      </c>
      <c r="D50" s="173">
        <f>C50-'[1]件数'!C45</f>
        <v>3</v>
      </c>
      <c r="E50" s="129">
        <f>'[1]死傷者'!F45</f>
        <v>1</v>
      </c>
      <c r="F50" s="173">
        <f>E50-'[1]死傷者'!C45</f>
        <v>1</v>
      </c>
      <c r="G50" s="129">
        <f>'[1]死傷者'!G45+'[1]死傷者'!H45</f>
        <v>81</v>
      </c>
      <c r="H50" s="177">
        <f>G50-'[1]死傷者'!D45-'[1]死傷者'!E45</f>
        <v>-2</v>
      </c>
      <c r="I50" s="128">
        <f>'[1]状態'!I46</f>
        <v>0</v>
      </c>
      <c r="J50" s="173">
        <f>I50-'[1]状態'!C46</f>
        <v>0</v>
      </c>
      <c r="K50" s="129">
        <f>'[1]状態'!J46+'[1]状態'!K46</f>
        <v>0</v>
      </c>
      <c r="L50" s="173">
        <f>K50-'[1]状態'!D46-'[1]状態'!E46</f>
        <v>0</v>
      </c>
      <c r="M50" s="129">
        <f>'[1]状態'!L46</f>
        <v>0</v>
      </c>
      <c r="N50" s="173">
        <f>M50-'[1]状態'!F46</f>
        <v>0</v>
      </c>
      <c r="O50" s="129">
        <f>'[1]状態'!M46</f>
        <v>1</v>
      </c>
      <c r="P50" s="177">
        <f>O50-'[1]状態'!G46</f>
        <v>1</v>
      </c>
      <c r="Q50" s="128">
        <f>'[1]年齢'!I46+'[1]年齢'!J46</f>
        <v>0</v>
      </c>
      <c r="R50" s="173">
        <f>Q50-'[1]年齢'!D46-'[1]年齢'!E46</f>
        <v>0</v>
      </c>
      <c r="S50" s="129">
        <f>'[1]年齢'!L46</f>
        <v>1</v>
      </c>
      <c r="T50" s="177">
        <f>S50-'[1]年齢'!G46</f>
        <v>1</v>
      </c>
    </row>
    <row r="51" spans="1:20" ht="12" customHeight="1">
      <c r="A51" s="126"/>
      <c r="B51" s="130" t="s">
        <v>61</v>
      </c>
      <c r="C51" s="128">
        <f>'[1]件数'!D46</f>
        <v>12</v>
      </c>
      <c r="D51" s="173">
        <f>C51-'[1]件数'!C46</f>
        <v>-12</v>
      </c>
      <c r="E51" s="129">
        <f>'[1]死傷者'!F46</f>
        <v>0</v>
      </c>
      <c r="F51" s="173">
        <f>E51-'[1]死傷者'!C46</f>
        <v>0</v>
      </c>
      <c r="G51" s="129">
        <f>'[1]死傷者'!G46+'[1]死傷者'!H46</f>
        <v>13</v>
      </c>
      <c r="H51" s="177">
        <f>G51-'[1]死傷者'!D46-'[1]死傷者'!E46</f>
        <v>-14</v>
      </c>
      <c r="I51" s="128">
        <f>'[1]状態'!I47</f>
        <v>0</v>
      </c>
      <c r="J51" s="173">
        <f>I51-'[1]状態'!C47</f>
        <v>0</v>
      </c>
      <c r="K51" s="129">
        <f>'[1]状態'!J47+'[1]状態'!K47</f>
        <v>0</v>
      </c>
      <c r="L51" s="173">
        <f>K51-'[1]状態'!D47-'[1]状態'!E47</f>
        <v>0</v>
      </c>
      <c r="M51" s="129">
        <f>'[1]状態'!L47</f>
        <v>0</v>
      </c>
      <c r="N51" s="173">
        <f>M51-'[1]状態'!F47</f>
        <v>0</v>
      </c>
      <c r="O51" s="129">
        <f>'[1]状態'!M47</f>
        <v>0</v>
      </c>
      <c r="P51" s="177">
        <f>O51-'[1]状態'!G47</f>
        <v>0</v>
      </c>
      <c r="Q51" s="128">
        <f>'[1]年齢'!I47+'[1]年齢'!J47</f>
        <v>0</v>
      </c>
      <c r="R51" s="173">
        <f>Q51-'[1]年齢'!D47-'[1]年齢'!E47</f>
        <v>0</v>
      </c>
      <c r="S51" s="129">
        <f>'[1]年齢'!L47</f>
        <v>0</v>
      </c>
      <c r="T51" s="177">
        <f>S51-'[1]年齢'!G47</f>
        <v>0</v>
      </c>
    </row>
    <row r="52" spans="1:20" ht="12" customHeight="1" thickBot="1">
      <c r="A52" s="126"/>
      <c r="B52" s="131" t="s">
        <v>62</v>
      </c>
      <c r="C52" s="128">
        <f>'[1]件数'!D47</f>
        <v>46</v>
      </c>
      <c r="D52" s="173">
        <f>C52-'[1]件数'!C47</f>
        <v>6</v>
      </c>
      <c r="E52" s="129">
        <f>'[1]死傷者'!F47</f>
        <v>1</v>
      </c>
      <c r="F52" s="173">
        <f>E52-'[1]死傷者'!C47</f>
        <v>0</v>
      </c>
      <c r="G52" s="129">
        <f>'[1]死傷者'!G47+'[1]死傷者'!H47</f>
        <v>56</v>
      </c>
      <c r="H52" s="177">
        <f>G52-'[1]死傷者'!D47-'[1]死傷者'!E47</f>
        <v>12</v>
      </c>
      <c r="I52" s="128">
        <f>'[1]状態'!I48</f>
        <v>0</v>
      </c>
      <c r="J52" s="173">
        <f>I52-'[1]状態'!C48</f>
        <v>0</v>
      </c>
      <c r="K52" s="129">
        <f>'[1]状態'!J48+'[1]状態'!K48</f>
        <v>0</v>
      </c>
      <c r="L52" s="173">
        <f>K52-'[1]状態'!D48-'[1]状態'!E48</f>
        <v>0</v>
      </c>
      <c r="M52" s="129">
        <f>'[1]状態'!L48</f>
        <v>0</v>
      </c>
      <c r="N52" s="173">
        <f>M52-'[1]状態'!F48</f>
        <v>0</v>
      </c>
      <c r="O52" s="129">
        <f>'[1]状態'!M48</f>
        <v>1</v>
      </c>
      <c r="P52" s="177">
        <f>O52-'[1]状態'!G48</f>
        <v>0</v>
      </c>
      <c r="Q52" s="128">
        <f>'[1]年齢'!I48+'[1]年齢'!J48</f>
        <v>0</v>
      </c>
      <c r="R52" s="173">
        <f>Q52-'[1]年齢'!D48-'[1]年齢'!E48</f>
        <v>0</v>
      </c>
      <c r="S52" s="129">
        <f>'[1]年齢'!L48</f>
        <v>1</v>
      </c>
      <c r="T52" s="177">
        <f>S52-'[1]年齢'!G48</f>
        <v>0</v>
      </c>
    </row>
    <row r="53" spans="1:20" ht="12" customHeight="1" thickBot="1" thickTop="1">
      <c r="A53" s="445" t="s">
        <v>39</v>
      </c>
      <c r="B53" s="446"/>
      <c r="C53" s="132">
        <f aca="true" t="shared" si="5" ref="C53:H53">SUM(C37:C52)</f>
        <v>1465</v>
      </c>
      <c r="D53" s="174">
        <f t="shared" si="5"/>
        <v>-34</v>
      </c>
      <c r="E53" s="133">
        <f t="shared" si="5"/>
        <v>8</v>
      </c>
      <c r="F53" s="174">
        <f t="shared" si="5"/>
        <v>0</v>
      </c>
      <c r="G53" s="133">
        <f t="shared" si="5"/>
        <v>1749</v>
      </c>
      <c r="H53" s="179">
        <f t="shared" si="5"/>
        <v>-33</v>
      </c>
      <c r="I53" s="132">
        <f>+E53-K53-M53-O53</f>
        <v>1</v>
      </c>
      <c r="J53" s="174">
        <f aca="true" t="shared" si="6" ref="J53:T53">SUM(J37:J52)</f>
        <v>0</v>
      </c>
      <c r="K53" s="133">
        <f t="shared" si="6"/>
        <v>1</v>
      </c>
      <c r="L53" s="174">
        <f t="shared" si="6"/>
        <v>-1</v>
      </c>
      <c r="M53" s="133">
        <f t="shared" si="6"/>
        <v>0</v>
      </c>
      <c r="N53" s="174">
        <f t="shared" si="6"/>
        <v>-1</v>
      </c>
      <c r="O53" s="133">
        <f t="shared" si="6"/>
        <v>6</v>
      </c>
      <c r="P53" s="179">
        <f t="shared" si="6"/>
        <v>2</v>
      </c>
      <c r="Q53" s="132">
        <f t="shared" si="6"/>
        <v>0</v>
      </c>
      <c r="R53" s="174">
        <f t="shared" si="6"/>
        <v>0</v>
      </c>
      <c r="S53" s="133">
        <f t="shared" si="6"/>
        <v>7</v>
      </c>
      <c r="T53" s="179">
        <f t="shared" si="6"/>
        <v>2</v>
      </c>
    </row>
    <row r="54" spans="1:20" ht="12" customHeight="1" thickBot="1">
      <c r="A54" s="453" t="s">
        <v>63</v>
      </c>
      <c r="B54" s="454"/>
      <c r="C54" s="135">
        <f aca="true" t="shared" si="7" ref="C54:T54">+C24+C32+C36+C53</f>
        <v>3808</v>
      </c>
      <c r="D54" s="205">
        <f t="shared" si="7"/>
        <v>-227</v>
      </c>
      <c r="E54" s="206">
        <f t="shared" si="7"/>
        <v>25</v>
      </c>
      <c r="F54" s="204">
        <f t="shared" si="7"/>
        <v>3</v>
      </c>
      <c r="G54" s="135">
        <f t="shared" si="7"/>
        <v>4468</v>
      </c>
      <c r="H54" s="205">
        <f t="shared" si="7"/>
        <v>-283</v>
      </c>
      <c r="I54" s="206">
        <f t="shared" si="7"/>
        <v>4</v>
      </c>
      <c r="J54" s="204">
        <f t="shared" si="7"/>
        <v>2</v>
      </c>
      <c r="K54" s="135">
        <f t="shared" si="7"/>
        <v>5</v>
      </c>
      <c r="L54" s="205">
        <f t="shared" si="7"/>
        <v>0</v>
      </c>
      <c r="M54" s="206">
        <f t="shared" si="7"/>
        <v>4</v>
      </c>
      <c r="N54" s="204">
        <f t="shared" si="7"/>
        <v>1</v>
      </c>
      <c r="O54" s="135">
        <f t="shared" si="7"/>
        <v>12</v>
      </c>
      <c r="P54" s="205">
        <f t="shared" si="7"/>
        <v>0</v>
      </c>
      <c r="Q54" s="207">
        <f t="shared" si="7"/>
        <v>2</v>
      </c>
      <c r="R54" s="204">
        <f t="shared" si="7"/>
        <v>1</v>
      </c>
      <c r="S54" s="135">
        <f t="shared" si="7"/>
        <v>17</v>
      </c>
      <c r="T54" s="208">
        <f t="shared" si="7"/>
        <v>5</v>
      </c>
    </row>
    <row r="55" spans="1:20" ht="12" customHeight="1">
      <c r="A55" s="126"/>
      <c r="B55" s="127" t="s">
        <v>64</v>
      </c>
      <c r="C55" s="128">
        <f>'[1]件数'!D48</f>
        <v>14</v>
      </c>
      <c r="D55" s="173">
        <f>C55-'[1]件数'!C48</f>
        <v>1</v>
      </c>
      <c r="E55" s="129">
        <f>'[1]死傷者'!F48</f>
        <v>0</v>
      </c>
      <c r="F55" s="173">
        <f>E55-'[1]死傷者'!C48</f>
        <v>0</v>
      </c>
      <c r="G55" s="129">
        <f>'[1]死傷者'!G48+'[1]死傷者'!H48</f>
        <v>17</v>
      </c>
      <c r="H55" s="177">
        <f>G55-'[1]死傷者'!D48-'[1]死傷者'!E48</f>
        <v>1</v>
      </c>
      <c r="I55" s="128">
        <f>'[1]状態'!I49</f>
        <v>0</v>
      </c>
      <c r="J55" s="173">
        <f>I55-'[1]状態'!C49</f>
        <v>0</v>
      </c>
      <c r="K55" s="129">
        <f>'[1]状態'!J49+'[1]状態'!K49</f>
        <v>0</v>
      </c>
      <c r="L55" s="173">
        <f>K55-'[1]状態'!D49-'[1]状態'!E49</f>
        <v>0</v>
      </c>
      <c r="M55" s="129">
        <f>'[1]状態'!L49</f>
        <v>0</v>
      </c>
      <c r="N55" s="173">
        <f>M55-'[1]状態'!F49</f>
        <v>0</v>
      </c>
      <c r="O55" s="129">
        <f>'[1]状態'!M49</f>
        <v>0</v>
      </c>
      <c r="P55" s="177">
        <f>O55-'[1]状態'!G49</f>
        <v>0</v>
      </c>
      <c r="Q55" s="128">
        <f>'[1]年齢'!I49+'[1]年齢'!J49</f>
        <v>0</v>
      </c>
      <c r="R55" s="173">
        <f>Q55-'[1]年齢'!D49-'[1]年齢'!E49</f>
        <v>0</v>
      </c>
      <c r="S55" s="129">
        <f>'[1]年齢'!L49</f>
        <v>0</v>
      </c>
      <c r="T55" s="177">
        <f>S55-'[1]年齢'!G49</f>
        <v>0</v>
      </c>
    </row>
    <row r="56" spans="1:20" ht="12" customHeight="1">
      <c r="A56" s="126"/>
      <c r="B56" s="130" t="s">
        <v>65</v>
      </c>
      <c r="C56" s="128">
        <f>'[1]件数'!D49</f>
        <v>36</v>
      </c>
      <c r="D56" s="173">
        <f>C56-'[1]件数'!C49</f>
        <v>5</v>
      </c>
      <c r="E56" s="129">
        <f>'[1]死傷者'!F49</f>
        <v>0</v>
      </c>
      <c r="F56" s="173">
        <f>E56-'[1]死傷者'!C49</f>
        <v>0</v>
      </c>
      <c r="G56" s="129">
        <f>'[1]死傷者'!G49+'[1]死傷者'!H49</f>
        <v>44</v>
      </c>
      <c r="H56" s="177">
        <f>G56-'[1]死傷者'!D49-'[1]死傷者'!E49</f>
        <v>8</v>
      </c>
      <c r="I56" s="128">
        <f>'[1]状態'!I50</f>
        <v>0</v>
      </c>
      <c r="J56" s="173">
        <f>I56-'[1]状態'!C50</f>
        <v>0</v>
      </c>
      <c r="K56" s="129">
        <f>'[1]状態'!J50+'[1]状態'!K50</f>
        <v>0</v>
      </c>
      <c r="L56" s="173">
        <f>K56-'[1]状態'!D50-'[1]状態'!E50</f>
        <v>0</v>
      </c>
      <c r="M56" s="129">
        <f>'[1]状態'!L50</f>
        <v>0</v>
      </c>
      <c r="N56" s="173">
        <f>M56-'[1]状態'!F50</f>
        <v>0</v>
      </c>
      <c r="O56" s="129">
        <f>'[1]状態'!M50</f>
        <v>0</v>
      </c>
      <c r="P56" s="177">
        <f>O56-'[1]状態'!G50</f>
        <v>0</v>
      </c>
      <c r="Q56" s="128">
        <f>'[1]年齢'!I50+'[1]年齢'!J50</f>
        <v>0</v>
      </c>
      <c r="R56" s="173">
        <f>Q56-'[1]年齢'!D50-'[1]年齢'!E50</f>
        <v>0</v>
      </c>
      <c r="S56" s="129">
        <f>'[1]年齢'!L50</f>
        <v>0</v>
      </c>
      <c r="T56" s="177">
        <f>S56-'[1]年齢'!G50</f>
        <v>0</v>
      </c>
    </row>
    <row r="57" spans="1:20" ht="12" customHeight="1">
      <c r="A57" s="126"/>
      <c r="B57" s="130" t="s">
        <v>66</v>
      </c>
      <c r="C57" s="128">
        <f>'[1]件数'!D50</f>
        <v>10</v>
      </c>
      <c r="D57" s="173">
        <f>C57-'[1]件数'!C50</f>
        <v>-2</v>
      </c>
      <c r="E57" s="129">
        <f>'[1]死傷者'!F50</f>
        <v>0</v>
      </c>
      <c r="F57" s="173">
        <f>E57-'[1]死傷者'!C50</f>
        <v>0</v>
      </c>
      <c r="G57" s="129">
        <f>'[1]死傷者'!G50+'[1]死傷者'!H50</f>
        <v>11</v>
      </c>
      <c r="H57" s="177">
        <f>G57-'[1]死傷者'!D50-'[1]死傷者'!E50</f>
        <v>-8</v>
      </c>
      <c r="I57" s="128">
        <f>'[1]状態'!I51</f>
        <v>0</v>
      </c>
      <c r="J57" s="173">
        <f>I57-'[1]状態'!C51</f>
        <v>0</v>
      </c>
      <c r="K57" s="129">
        <f>'[1]状態'!J51+'[1]状態'!K51</f>
        <v>0</v>
      </c>
      <c r="L57" s="173">
        <f>K57-'[1]状態'!D51-'[1]状態'!E51</f>
        <v>0</v>
      </c>
      <c r="M57" s="129">
        <f>'[1]状態'!L51</f>
        <v>0</v>
      </c>
      <c r="N57" s="173">
        <f>M57-'[1]状態'!F51</f>
        <v>0</v>
      </c>
      <c r="O57" s="129">
        <f>'[1]状態'!M51</f>
        <v>0</v>
      </c>
      <c r="P57" s="177">
        <f>O57-'[1]状態'!G51</f>
        <v>0</v>
      </c>
      <c r="Q57" s="128">
        <f>'[1]年齢'!I51+'[1]年齢'!J51</f>
        <v>0</v>
      </c>
      <c r="R57" s="173">
        <f>Q57-'[1]年齢'!D51-'[1]年齢'!E51</f>
        <v>0</v>
      </c>
      <c r="S57" s="129">
        <f>'[1]年齢'!L51</f>
        <v>0</v>
      </c>
      <c r="T57" s="177">
        <f>S57-'[1]年齢'!G51</f>
        <v>0</v>
      </c>
    </row>
    <row r="58" spans="1:20" ht="12" customHeight="1">
      <c r="A58" s="126"/>
      <c r="B58" s="130" t="s">
        <v>67</v>
      </c>
      <c r="C58" s="128">
        <f>'[1]件数'!D51</f>
        <v>9</v>
      </c>
      <c r="D58" s="173">
        <f>C58-'[1]件数'!C51</f>
        <v>0</v>
      </c>
      <c r="E58" s="129">
        <f>'[1]死傷者'!F51</f>
        <v>0</v>
      </c>
      <c r="F58" s="173">
        <f>E58-'[1]死傷者'!C51</f>
        <v>0</v>
      </c>
      <c r="G58" s="129">
        <f>'[1]死傷者'!G51+'[1]死傷者'!H51</f>
        <v>10</v>
      </c>
      <c r="H58" s="177">
        <f>G58-'[1]死傷者'!D51-'[1]死傷者'!E51</f>
        <v>-1</v>
      </c>
      <c r="I58" s="128">
        <f>'[1]状態'!I52</f>
        <v>0</v>
      </c>
      <c r="J58" s="173">
        <f>I58-'[1]状態'!C52</f>
        <v>0</v>
      </c>
      <c r="K58" s="129">
        <f>'[1]状態'!J52+'[1]状態'!K52</f>
        <v>0</v>
      </c>
      <c r="L58" s="173">
        <f>K58-'[1]状態'!D52-'[1]状態'!E52</f>
        <v>0</v>
      </c>
      <c r="M58" s="129">
        <f>'[1]状態'!L52</f>
        <v>0</v>
      </c>
      <c r="N58" s="173">
        <f>M58-'[1]状態'!F52</f>
        <v>0</v>
      </c>
      <c r="O58" s="129">
        <f>'[1]状態'!M52</f>
        <v>0</v>
      </c>
      <c r="P58" s="177">
        <f>O58-'[1]状態'!G52</f>
        <v>0</v>
      </c>
      <c r="Q58" s="128">
        <f>'[1]年齢'!I52+'[1]年齢'!J52</f>
        <v>0</v>
      </c>
      <c r="R58" s="173">
        <f>Q58-'[1]年齢'!D52-'[1]年齢'!E52</f>
        <v>0</v>
      </c>
      <c r="S58" s="129">
        <f>'[1]年齢'!L52</f>
        <v>0</v>
      </c>
      <c r="T58" s="177">
        <f>S58-'[1]年齢'!G52</f>
        <v>0</v>
      </c>
    </row>
    <row r="59" spans="1:20" ht="12" customHeight="1">
      <c r="A59" s="126" t="s">
        <v>68</v>
      </c>
      <c r="B59" s="130" t="s">
        <v>69</v>
      </c>
      <c r="C59" s="128">
        <f>'[1]件数'!D52</f>
        <v>7</v>
      </c>
      <c r="D59" s="173">
        <f>C59-'[1]件数'!C52</f>
        <v>3</v>
      </c>
      <c r="E59" s="129">
        <f>'[1]死傷者'!F52</f>
        <v>1</v>
      </c>
      <c r="F59" s="173">
        <f>E59-'[1]死傷者'!C52</f>
        <v>1</v>
      </c>
      <c r="G59" s="129">
        <f>'[1]死傷者'!G52+'[1]死傷者'!H52</f>
        <v>8</v>
      </c>
      <c r="H59" s="177">
        <f>G59-'[1]死傷者'!D52-'[1]死傷者'!E52</f>
        <v>4</v>
      </c>
      <c r="I59" s="128">
        <f>'[1]状態'!I53</f>
        <v>1</v>
      </c>
      <c r="J59" s="173">
        <f>I59-'[1]状態'!C53</f>
        <v>1</v>
      </c>
      <c r="K59" s="129">
        <f>'[1]状態'!J53+'[1]状態'!K53</f>
        <v>0</v>
      </c>
      <c r="L59" s="173">
        <f>K59-'[1]状態'!D53-'[1]状態'!E53</f>
        <v>0</v>
      </c>
      <c r="M59" s="129">
        <f>'[1]状態'!L53</f>
        <v>0</v>
      </c>
      <c r="N59" s="173">
        <f>M59-'[1]状態'!F53</f>
        <v>0</v>
      </c>
      <c r="O59" s="129">
        <f>'[1]状態'!M53</f>
        <v>0</v>
      </c>
      <c r="P59" s="177">
        <f>O59-'[1]状態'!G53</f>
        <v>0</v>
      </c>
      <c r="Q59" s="128">
        <f>'[1]年齢'!I53+'[1]年齢'!J53</f>
        <v>0</v>
      </c>
      <c r="R59" s="173">
        <f>Q59-'[1]年齢'!D53-'[1]年齢'!E53</f>
        <v>0</v>
      </c>
      <c r="S59" s="129">
        <f>'[1]年齢'!L53</f>
        <v>1</v>
      </c>
      <c r="T59" s="177">
        <f>S59-'[1]年齢'!G53</f>
        <v>1</v>
      </c>
    </row>
    <row r="60" spans="1:20" ht="12" customHeight="1">
      <c r="A60" s="126"/>
      <c r="B60" s="130" t="s">
        <v>70</v>
      </c>
      <c r="C60" s="128">
        <f>'[1]件数'!D53</f>
        <v>14</v>
      </c>
      <c r="D60" s="173">
        <f>C60-'[1]件数'!C53</f>
        <v>-4</v>
      </c>
      <c r="E60" s="129">
        <f>'[1]死傷者'!F53</f>
        <v>0</v>
      </c>
      <c r="F60" s="173">
        <f>E60-'[1]死傷者'!C53</f>
        <v>-1</v>
      </c>
      <c r="G60" s="129">
        <f>'[1]死傷者'!G53+'[1]死傷者'!H53</f>
        <v>17</v>
      </c>
      <c r="H60" s="177">
        <f>G60-'[1]死傷者'!D53-'[1]死傷者'!E53</f>
        <v>0</v>
      </c>
      <c r="I60" s="128">
        <f>'[1]状態'!I54</f>
        <v>0</v>
      </c>
      <c r="J60" s="173">
        <f>I60-'[1]状態'!C54</f>
        <v>0</v>
      </c>
      <c r="K60" s="129">
        <f>'[1]状態'!J54+'[1]状態'!K54</f>
        <v>0</v>
      </c>
      <c r="L60" s="173">
        <f>K60-'[1]状態'!D54-'[1]状態'!E54</f>
        <v>0</v>
      </c>
      <c r="M60" s="129">
        <f>'[1]状態'!L54</f>
        <v>0</v>
      </c>
      <c r="N60" s="173">
        <f>M60-'[1]状態'!F54</f>
        <v>0</v>
      </c>
      <c r="O60" s="129">
        <f>'[1]状態'!M54</f>
        <v>0</v>
      </c>
      <c r="P60" s="177">
        <f>O60-'[1]状態'!G54</f>
        <v>-1</v>
      </c>
      <c r="Q60" s="128">
        <f>'[1]年齢'!I54+'[1]年齢'!J54</f>
        <v>0</v>
      </c>
      <c r="R60" s="173">
        <f>Q60-'[1]年齢'!D54-'[1]年齢'!E54</f>
        <v>0</v>
      </c>
      <c r="S60" s="129">
        <f>'[1]年齢'!L54</f>
        <v>0</v>
      </c>
      <c r="T60" s="177">
        <f>S60-'[1]年齢'!G54</f>
        <v>-1</v>
      </c>
    </row>
    <row r="61" spans="1:20" ht="12" customHeight="1">
      <c r="A61" s="126"/>
      <c r="B61" s="130" t="s">
        <v>71</v>
      </c>
      <c r="C61" s="128">
        <f>'[1]件数'!D54</f>
        <v>10</v>
      </c>
      <c r="D61" s="173">
        <f>C61-'[1]件数'!C54</f>
        <v>3</v>
      </c>
      <c r="E61" s="129">
        <f>'[1]死傷者'!F54</f>
        <v>0</v>
      </c>
      <c r="F61" s="173">
        <f>E61-'[1]死傷者'!C54</f>
        <v>0</v>
      </c>
      <c r="G61" s="129">
        <f>'[1]死傷者'!G54+'[1]死傷者'!H54</f>
        <v>13</v>
      </c>
      <c r="H61" s="177">
        <f>G61-'[1]死傷者'!D54-'[1]死傷者'!E54</f>
        <v>6</v>
      </c>
      <c r="I61" s="128">
        <f>'[1]状態'!I55</f>
        <v>0</v>
      </c>
      <c r="J61" s="173">
        <f>I61-'[1]状態'!C55</f>
        <v>0</v>
      </c>
      <c r="K61" s="129">
        <f>'[1]状態'!J55+'[1]状態'!K55</f>
        <v>0</v>
      </c>
      <c r="L61" s="173">
        <f>K61-'[1]状態'!D55-'[1]状態'!E55</f>
        <v>0</v>
      </c>
      <c r="M61" s="129">
        <f>'[1]状態'!L55</f>
        <v>0</v>
      </c>
      <c r="N61" s="173">
        <f>M61-'[1]状態'!F55</f>
        <v>0</v>
      </c>
      <c r="O61" s="129">
        <f>'[1]状態'!M55</f>
        <v>0</v>
      </c>
      <c r="P61" s="177">
        <f>O61-'[1]状態'!G55</f>
        <v>0</v>
      </c>
      <c r="Q61" s="128">
        <f>'[1]年齢'!I55+'[1]年齢'!J55</f>
        <v>0</v>
      </c>
      <c r="R61" s="173">
        <f>Q61-'[1]年齢'!D55-'[1]年齢'!E55</f>
        <v>0</v>
      </c>
      <c r="S61" s="129">
        <f>'[1]年齢'!L55</f>
        <v>0</v>
      </c>
      <c r="T61" s="177">
        <f>S61-'[1]年齢'!G55</f>
        <v>0</v>
      </c>
    </row>
    <row r="62" spans="1:20" ht="12" customHeight="1">
      <c r="A62" s="126"/>
      <c r="B62" s="130" t="s">
        <v>72</v>
      </c>
      <c r="C62" s="128">
        <f>'[1]件数'!D55</f>
        <v>5</v>
      </c>
      <c r="D62" s="173">
        <f>C62-'[1]件数'!C55</f>
        <v>2</v>
      </c>
      <c r="E62" s="129">
        <f>'[1]死傷者'!F55</f>
        <v>0</v>
      </c>
      <c r="F62" s="173">
        <f>E62-'[1]死傷者'!C55</f>
        <v>0</v>
      </c>
      <c r="G62" s="129">
        <f>'[1]死傷者'!G55+'[1]死傷者'!H55</f>
        <v>6</v>
      </c>
      <c r="H62" s="177">
        <f>G62-'[1]死傷者'!D55-'[1]死傷者'!E55</f>
        <v>3</v>
      </c>
      <c r="I62" s="128">
        <f>'[1]状態'!I56</f>
        <v>0</v>
      </c>
      <c r="J62" s="173">
        <f>I62-'[1]状態'!C56</f>
        <v>0</v>
      </c>
      <c r="K62" s="129">
        <f>'[1]状態'!J56+'[1]状態'!K56</f>
        <v>0</v>
      </c>
      <c r="L62" s="173">
        <f>K62-'[1]状態'!D56-'[1]状態'!E56</f>
        <v>0</v>
      </c>
      <c r="M62" s="129">
        <f>'[1]状態'!L56</f>
        <v>0</v>
      </c>
      <c r="N62" s="173">
        <f>M62-'[1]状態'!F56</f>
        <v>0</v>
      </c>
      <c r="O62" s="129">
        <f>'[1]状態'!M56</f>
        <v>0</v>
      </c>
      <c r="P62" s="177">
        <f>O62-'[1]状態'!G56</f>
        <v>0</v>
      </c>
      <c r="Q62" s="128">
        <f>'[1]年齢'!I56+'[1]年齢'!J56</f>
        <v>0</v>
      </c>
      <c r="R62" s="173">
        <f>Q62-'[1]年齢'!D56-'[1]年齢'!E56</f>
        <v>0</v>
      </c>
      <c r="S62" s="129">
        <f>'[1]年齢'!L56</f>
        <v>0</v>
      </c>
      <c r="T62" s="177">
        <f>S62-'[1]年齢'!G56</f>
        <v>0</v>
      </c>
    </row>
    <row r="63" spans="1:20" ht="12" customHeight="1">
      <c r="A63" s="126"/>
      <c r="B63" s="130" t="s">
        <v>73</v>
      </c>
      <c r="C63" s="128">
        <f>'[1]件数'!D56</f>
        <v>7</v>
      </c>
      <c r="D63" s="173">
        <f>C63-'[1]件数'!C56</f>
        <v>-4</v>
      </c>
      <c r="E63" s="129">
        <f>'[1]死傷者'!F56</f>
        <v>0</v>
      </c>
      <c r="F63" s="173">
        <f>E63-'[1]死傷者'!C56</f>
        <v>0</v>
      </c>
      <c r="G63" s="129">
        <f>'[1]死傷者'!G56+'[1]死傷者'!H56</f>
        <v>9</v>
      </c>
      <c r="H63" s="177">
        <f>G63-'[1]死傷者'!D56-'[1]死傷者'!E56</f>
        <v>-2</v>
      </c>
      <c r="I63" s="128">
        <f>'[1]状態'!I57</f>
        <v>0</v>
      </c>
      <c r="J63" s="173">
        <f>I63-'[1]状態'!C57</f>
        <v>0</v>
      </c>
      <c r="K63" s="129">
        <f>'[1]状態'!J57+'[1]状態'!K57</f>
        <v>0</v>
      </c>
      <c r="L63" s="173">
        <f>K63-'[1]状態'!D57-'[1]状態'!E57</f>
        <v>0</v>
      </c>
      <c r="M63" s="129">
        <f>'[1]状態'!L57</f>
        <v>0</v>
      </c>
      <c r="N63" s="173">
        <f>M63-'[1]状態'!F57</f>
        <v>0</v>
      </c>
      <c r="O63" s="129">
        <f>'[1]状態'!M57</f>
        <v>0</v>
      </c>
      <c r="P63" s="177">
        <f>O63-'[1]状態'!G57</f>
        <v>0</v>
      </c>
      <c r="Q63" s="128">
        <f>'[1]年齢'!I57+'[1]年齢'!J57</f>
        <v>0</v>
      </c>
      <c r="R63" s="173">
        <f>Q63-'[1]年齢'!D57-'[1]年齢'!E57</f>
        <v>0</v>
      </c>
      <c r="S63" s="129">
        <f>'[1]年齢'!L57</f>
        <v>0</v>
      </c>
      <c r="T63" s="177">
        <f>S63-'[1]年齢'!G57</f>
        <v>0</v>
      </c>
    </row>
    <row r="64" spans="1:20" ht="12" customHeight="1">
      <c r="A64" s="126"/>
      <c r="B64" s="130" t="s">
        <v>74</v>
      </c>
      <c r="C64" s="128">
        <f>'[1]件数'!D57</f>
        <v>18</v>
      </c>
      <c r="D64" s="173">
        <f>C64-'[1]件数'!C57</f>
        <v>8</v>
      </c>
      <c r="E64" s="129">
        <f>'[1]死傷者'!F57</f>
        <v>0</v>
      </c>
      <c r="F64" s="173">
        <f>E64-'[1]死傷者'!C57</f>
        <v>0</v>
      </c>
      <c r="G64" s="129">
        <f>'[1]死傷者'!G57+'[1]死傷者'!H57</f>
        <v>32</v>
      </c>
      <c r="H64" s="177">
        <f>G64-'[1]死傷者'!D57-'[1]死傷者'!E57</f>
        <v>16</v>
      </c>
      <c r="I64" s="128">
        <f>'[1]状態'!I58</f>
        <v>0</v>
      </c>
      <c r="J64" s="173">
        <f>I64-'[1]状態'!C58</f>
        <v>0</v>
      </c>
      <c r="K64" s="129">
        <f>'[1]状態'!J58+'[1]状態'!K58</f>
        <v>0</v>
      </c>
      <c r="L64" s="173">
        <f>K64-'[1]状態'!D58-'[1]状態'!E58</f>
        <v>0</v>
      </c>
      <c r="M64" s="129">
        <f>'[1]状態'!L58</f>
        <v>0</v>
      </c>
      <c r="N64" s="173">
        <f>M64-'[1]状態'!F58</f>
        <v>0</v>
      </c>
      <c r="O64" s="129">
        <f>'[1]状態'!M58</f>
        <v>0</v>
      </c>
      <c r="P64" s="177">
        <f>O64-'[1]状態'!G58</f>
        <v>0</v>
      </c>
      <c r="Q64" s="128">
        <f>'[1]年齢'!I58+'[1]年齢'!J58</f>
        <v>0</v>
      </c>
      <c r="R64" s="173">
        <f>Q64-'[1]年齢'!D58-'[1]年齢'!E58</f>
        <v>0</v>
      </c>
      <c r="S64" s="129">
        <f>'[1]年齢'!L58</f>
        <v>0</v>
      </c>
      <c r="T64" s="177">
        <f>S64-'[1]年齢'!G58</f>
        <v>0</v>
      </c>
    </row>
    <row r="65" spans="1:20" ht="12" customHeight="1">
      <c r="A65" s="126"/>
      <c r="B65" s="130" t="s">
        <v>75</v>
      </c>
      <c r="C65" s="128">
        <f>'[1]件数'!D58</f>
        <v>1</v>
      </c>
      <c r="D65" s="173">
        <f>C65-'[1]件数'!C58</f>
        <v>-2</v>
      </c>
      <c r="E65" s="129">
        <f>'[1]死傷者'!F58</f>
        <v>0</v>
      </c>
      <c r="F65" s="173">
        <f>E65-'[1]死傷者'!C58</f>
        <v>0</v>
      </c>
      <c r="G65" s="129">
        <f>'[1]死傷者'!G58+'[1]死傷者'!H58</f>
        <v>4</v>
      </c>
      <c r="H65" s="177">
        <f>G65-'[1]死傷者'!D58-'[1]死傷者'!E58</f>
        <v>0</v>
      </c>
      <c r="I65" s="128">
        <f>'[1]状態'!I59</f>
        <v>0</v>
      </c>
      <c r="J65" s="173">
        <f>I65-'[1]状態'!C59</f>
        <v>0</v>
      </c>
      <c r="K65" s="129">
        <f>'[1]状態'!J59+'[1]状態'!K59</f>
        <v>0</v>
      </c>
      <c r="L65" s="173">
        <f>K65-'[1]状態'!D59-'[1]状態'!E59</f>
        <v>0</v>
      </c>
      <c r="M65" s="129">
        <f>'[1]状態'!L59</f>
        <v>0</v>
      </c>
      <c r="N65" s="173">
        <f>M65-'[1]状態'!F59</f>
        <v>0</v>
      </c>
      <c r="O65" s="129">
        <f>'[1]状態'!M59</f>
        <v>0</v>
      </c>
      <c r="P65" s="177">
        <f>O65-'[1]状態'!G59</f>
        <v>0</v>
      </c>
      <c r="Q65" s="128">
        <f>'[1]年齢'!I59+'[1]年齢'!J59</f>
        <v>0</v>
      </c>
      <c r="R65" s="173">
        <f>Q65-'[1]年齢'!D59-'[1]年齢'!E59</f>
        <v>0</v>
      </c>
      <c r="S65" s="129">
        <f>'[1]年齢'!L59</f>
        <v>0</v>
      </c>
      <c r="T65" s="177">
        <f>S65-'[1]年齢'!G59</f>
        <v>0</v>
      </c>
    </row>
    <row r="66" spans="1:20" ht="12" customHeight="1">
      <c r="A66" s="126"/>
      <c r="B66" s="130" t="s">
        <v>76</v>
      </c>
      <c r="C66" s="128">
        <f>'[1]件数'!D59</f>
        <v>10</v>
      </c>
      <c r="D66" s="173">
        <f>C66-'[1]件数'!C59</f>
        <v>-2</v>
      </c>
      <c r="E66" s="129">
        <f>'[1]死傷者'!F59</f>
        <v>0</v>
      </c>
      <c r="F66" s="173">
        <f>E66-'[1]死傷者'!C59</f>
        <v>0</v>
      </c>
      <c r="G66" s="129">
        <f>'[1]死傷者'!G59+'[1]死傷者'!H59</f>
        <v>15</v>
      </c>
      <c r="H66" s="177">
        <f>G66-'[1]死傷者'!D59-'[1]死傷者'!E59</f>
        <v>2</v>
      </c>
      <c r="I66" s="128">
        <f>'[1]状態'!I60</f>
        <v>0</v>
      </c>
      <c r="J66" s="173">
        <f>I66-'[1]状態'!C60</f>
        <v>0</v>
      </c>
      <c r="K66" s="129">
        <f>'[1]状態'!J60+'[1]状態'!K60</f>
        <v>0</v>
      </c>
      <c r="L66" s="173">
        <f>K66-'[1]状態'!D60-'[1]状態'!E60</f>
        <v>0</v>
      </c>
      <c r="M66" s="129">
        <f>'[1]状態'!L60</f>
        <v>0</v>
      </c>
      <c r="N66" s="173">
        <f>M66-'[1]状態'!F60</f>
        <v>0</v>
      </c>
      <c r="O66" s="129">
        <f>'[1]状態'!M60</f>
        <v>0</v>
      </c>
      <c r="P66" s="177">
        <f>O66-'[1]状態'!G60</f>
        <v>0</v>
      </c>
      <c r="Q66" s="128">
        <f>'[1]年齢'!I60+'[1]年齢'!J60</f>
        <v>0</v>
      </c>
      <c r="R66" s="173">
        <f>Q66-'[1]年齢'!D60-'[1]年齢'!E60</f>
        <v>0</v>
      </c>
      <c r="S66" s="129">
        <f>'[1]年齢'!L60</f>
        <v>0</v>
      </c>
      <c r="T66" s="177">
        <f>S66-'[1]年齢'!G60</f>
        <v>0</v>
      </c>
    </row>
    <row r="67" spans="1:20" ht="12" customHeight="1">
      <c r="A67" s="126"/>
      <c r="B67" s="130" t="s">
        <v>77</v>
      </c>
      <c r="C67" s="128">
        <f>'[1]件数'!D60</f>
        <v>19</v>
      </c>
      <c r="D67" s="173">
        <f>C67-'[1]件数'!C60</f>
        <v>-9</v>
      </c>
      <c r="E67" s="129">
        <f>'[1]死傷者'!F60</f>
        <v>0</v>
      </c>
      <c r="F67" s="173">
        <f>E67-'[1]死傷者'!C60</f>
        <v>0</v>
      </c>
      <c r="G67" s="129">
        <f>'[1]死傷者'!G60+'[1]死傷者'!H60</f>
        <v>22</v>
      </c>
      <c r="H67" s="177">
        <f>G67-'[1]死傷者'!D60-'[1]死傷者'!E60</f>
        <v>-13</v>
      </c>
      <c r="I67" s="128">
        <f>'[1]状態'!I61</f>
        <v>0</v>
      </c>
      <c r="J67" s="173">
        <f>I67-'[1]状態'!C61</f>
        <v>0</v>
      </c>
      <c r="K67" s="129">
        <f>'[1]状態'!J61+'[1]状態'!K61</f>
        <v>0</v>
      </c>
      <c r="L67" s="173">
        <f>K67-'[1]状態'!D61-'[1]状態'!E61</f>
        <v>0</v>
      </c>
      <c r="M67" s="129">
        <f>'[1]状態'!L61</f>
        <v>0</v>
      </c>
      <c r="N67" s="173">
        <f>M67-'[1]状態'!F61</f>
        <v>0</v>
      </c>
      <c r="O67" s="129">
        <f>'[1]状態'!M61</f>
        <v>0</v>
      </c>
      <c r="P67" s="177">
        <f>O67-'[1]状態'!G61</f>
        <v>0</v>
      </c>
      <c r="Q67" s="128">
        <f>'[1]年齢'!I61+'[1]年齢'!J61</f>
        <v>0</v>
      </c>
      <c r="R67" s="173">
        <f>Q67-'[1]年齢'!D61-'[1]年齢'!E61</f>
        <v>0</v>
      </c>
      <c r="S67" s="129">
        <f>'[1]年齢'!L61</f>
        <v>0</v>
      </c>
      <c r="T67" s="177">
        <f>S67-'[1]年齢'!G61</f>
        <v>0</v>
      </c>
    </row>
    <row r="68" spans="1:20" ht="12" customHeight="1" thickBot="1">
      <c r="A68" s="126" t="s">
        <v>78</v>
      </c>
      <c r="B68" s="130" t="s">
        <v>79</v>
      </c>
      <c r="C68" s="128">
        <f>'[1]件数'!D61</f>
        <v>2</v>
      </c>
      <c r="D68" s="173">
        <f>C68-'[1]件数'!C61</f>
        <v>-1</v>
      </c>
      <c r="E68" s="129">
        <f>'[1]死傷者'!F61</f>
        <v>0</v>
      </c>
      <c r="F68" s="173">
        <f>E68-'[1]死傷者'!C61</f>
        <v>0</v>
      </c>
      <c r="G68" s="129">
        <f>'[1]死傷者'!G61+'[1]死傷者'!H61</f>
        <v>2</v>
      </c>
      <c r="H68" s="177">
        <f>G68-'[1]死傷者'!D61-'[1]死傷者'!E61</f>
        <v>-1</v>
      </c>
      <c r="I68" s="217">
        <f>'[1]状態'!I62</f>
        <v>0</v>
      </c>
      <c r="J68" s="218">
        <f>I68-'[1]状態'!C62</f>
        <v>0</v>
      </c>
      <c r="K68" s="219">
        <f>'[1]状態'!J62+'[1]状態'!K62</f>
        <v>0</v>
      </c>
      <c r="L68" s="218">
        <f>K68-'[1]状態'!D62-'[1]状態'!E62</f>
        <v>0</v>
      </c>
      <c r="M68" s="219">
        <f>'[1]状態'!L62</f>
        <v>0</v>
      </c>
      <c r="N68" s="218">
        <f>M68-'[1]状態'!F62</f>
        <v>0</v>
      </c>
      <c r="O68" s="219">
        <f>'[1]状態'!M62</f>
        <v>0</v>
      </c>
      <c r="P68" s="220">
        <f>O68-'[1]状態'!G62</f>
        <v>0</v>
      </c>
      <c r="Q68" s="128">
        <f>'[1]年齢'!I62+'[1]年齢'!J62</f>
        <v>0</v>
      </c>
      <c r="R68" s="173">
        <f>Q68-'[1]年齢'!D62-'[1]年齢'!E62</f>
        <v>0</v>
      </c>
      <c r="S68" s="129">
        <f>'[1]年齢'!L62</f>
        <v>0</v>
      </c>
      <c r="T68" s="177">
        <f>S68-'[1]年齢'!G62</f>
        <v>0</v>
      </c>
    </row>
    <row r="69" spans="1:20" ht="12" customHeight="1" thickBot="1" thickTop="1">
      <c r="A69" s="445" t="s">
        <v>39</v>
      </c>
      <c r="B69" s="446"/>
      <c r="C69" s="132">
        <f aca="true" t="shared" si="8" ref="C69:H69">SUM(C55:C68)</f>
        <v>162</v>
      </c>
      <c r="D69" s="174">
        <f t="shared" si="8"/>
        <v>-2</v>
      </c>
      <c r="E69" s="133">
        <f t="shared" si="8"/>
        <v>1</v>
      </c>
      <c r="F69" s="174">
        <f t="shared" si="8"/>
        <v>0</v>
      </c>
      <c r="G69" s="133">
        <f t="shared" si="8"/>
        <v>210</v>
      </c>
      <c r="H69" s="179">
        <f t="shared" si="8"/>
        <v>15</v>
      </c>
      <c r="I69" s="221">
        <f>+E69-K69-M69-O69</f>
        <v>1</v>
      </c>
      <c r="J69" s="174">
        <f aca="true" t="shared" si="9" ref="J69:T69">SUM(J55:J68)</f>
        <v>1</v>
      </c>
      <c r="K69" s="133">
        <f t="shared" si="9"/>
        <v>0</v>
      </c>
      <c r="L69" s="174">
        <f t="shared" si="9"/>
        <v>0</v>
      </c>
      <c r="M69" s="133">
        <f t="shared" si="9"/>
        <v>0</v>
      </c>
      <c r="N69" s="174">
        <f t="shared" si="9"/>
        <v>0</v>
      </c>
      <c r="O69" s="133">
        <f t="shared" si="9"/>
        <v>0</v>
      </c>
      <c r="P69" s="179">
        <f t="shared" si="9"/>
        <v>-1</v>
      </c>
      <c r="Q69" s="132">
        <f t="shared" si="9"/>
        <v>0</v>
      </c>
      <c r="R69" s="174">
        <f t="shared" si="9"/>
        <v>0</v>
      </c>
      <c r="S69" s="133">
        <f t="shared" si="9"/>
        <v>1</v>
      </c>
      <c r="T69" s="179">
        <f t="shared" si="9"/>
        <v>0</v>
      </c>
    </row>
    <row r="70" spans="1:20" ht="12" customHeight="1" thickBot="1">
      <c r="A70" s="447" t="s">
        <v>80</v>
      </c>
      <c r="B70" s="448"/>
      <c r="C70" s="128">
        <f>'[1]件数'!D62</f>
        <v>89</v>
      </c>
      <c r="D70" s="173">
        <f>C70-'[1]件数'!C62</f>
        <v>7</v>
      </c>
      <c r="E70" s="129">
        <f>'[1]死傷者'!F62</f>
        <v>2</v>
      </c>
      <c r="F70" s="173">
        <f>E70-'[1]死傷者'!C62</f>
        <v>2</v>
      </c>
      <c r="G70" s="129">
        <f>'[1]死傷者'!G62+'[1]死傷者'!H62</f>
        <v>159</v>
      </c>
      <c r="H70" s="177">
        <f>G70-'[1]死傷者'!D62-'[1]死傷者'!E62</f>
        <v>7</v>
      </c>
      <c r="I70" s="128">
        <f>'[1]状態'!I63</f>
        <v>2</v>
      </c>
      <c r="J70" s="173">
        <f>I70-'[1]状態'!C63</f>
        <v>2</v>
      </c>
      <c r="K70" s="129">
        <f>'[1]状態'!J63+'[1]状態'!K63</f>
        <v>0</v>
      </c>
      <c r="L70" s="173">
        <f>K70-'[1]状態'!D63-'[1]状態'!E63</f>
        <v>0</v>
      </c>
      <c r="M70" s="129">
        <f>'[1]状態'!L63</f>
        <v>0</v>
      </c>
      <c r="N70" s="173">
        <f>M70-'[1]状態'!F63</f>
        <v>0</v>
      </c>
      <c r="O70" s="129">
        <f>'[1]状態'!M63</f>
        <v>0</v>
      </c>
      <c r="P70" s="177">
        <f>O70-'[1]状態'!G63</f>
        <v>0</v>
      </c>
      <c r="Q70" s="128">
        <f>'[1]年齢'!I63+'[1]年齢'!J63</f>
        <v>0</v>
      </c>
      <c r="R70" s="173">
        <f>Q70-'[1]年齢'!D63-'[1]年齢'!E63</f>
        <v>0</v>
      </c>
      <c r="S70" s="129">
        <f>'[1]年齢'!L63</f>
        <v>1</v>
      </c>
      <c r="T70" s="177">
        <f>S70-'[1]年齢'!G63</f>
        <v>1</v>
      </c>
    </row>
    <row r="71" spans="1:20" ht="12" customHeight="1" thickBot="1">
      <c r="A71" s="449" t="s">
        <v>81</v>
      </c>
      <c r="B71" s="450"/>
      <c r="C71" s="137">
        <f aca="true" t="shared" si="10" ref="C71:T71">+C54+C69+C70</f>
        <v>4059</v>
      </c>
      <c r="D71" s="175">
        <f t="shared" si="10"/>
        <v>-222</v>
      </c>
      <c r="E71" s="136">
        <f t="shared" si="10"/>
        <v>28</v>
      </c>
      <c r="F71" s="176">
        <f t="shared" si="10"/>
        <v>5</v>
      </c>
      <c r="G71" s="136">
        <f t="shared" si="10"/>
        <v>4837</v>
      </c>
      <c r="H71" s="180">
        <f t="shared" si="10"/>
        <v>-261</v>
      </c>
      <c r="I71" s="137">
        <f t="shared" si="10"/>
        <v>7</v>
      </c>
      <c r="J71" s="176">
        <f t="shared" si="10"/>
        <v>5</v>
      </c>
      <c r="K71" s="136">
        <f t="shared" si="10"/>
        <v>5</v>
      </c>
      <c r="L71" s="176">
        <f t="shared" si="10"/>
        <v>0</v>
      </c>
      <c r="M71" s="136">
        <f t="shared" si="10"/>
        <v>4</v>
      </c>
      <c r="N71" s="176">
        <f t="shared" si="10"/>
        <v>1</v>
      </c>
      <c r="O71" s="136">
        <f t="shared" si="10"/>
        <v>12</v>
      </c>
      <c r="P71" s="181">
        <f t="shared" si="10"/>
        <v>-1</v>
      </c>
      <c r="Q71" s="137">
        <f t="shared" si="10"/>
        <v>2</v>
      </c>
      <c r="R71" s="176">
        <f t="shared" si="10"/>
        <v>1</v>
      </c>
      <c r="S71" s="136">
        <f t="shared" si="10"/>
        <v>19</v>
      </c>
      <c r="T71" s="181">
        <f t="shared" si="10"/>
        <v>6</v>
      </c>
    </row>
    <row r="72" spans="1:14" ht="10.5" customHeight="1">
      <c r="A72" s="139"/>
      <c r="H72" s="215"/>
      <c r="N72" s="215"/>
    </row>
  </sheetData>
  <sheetProtection/>
  <mergeCells count="16">
    <mergeCell ref="O2:P2"/>
    <mergeCell ref="Q2:R2"/>
    <mergeCell ref="S2:T2"/>
    <mergeCell ref="C2:H2"/>
    <mergeCell ref="I2:J2"/>
    <mergeCell ref="K2:L2"/>
    <mergeCell ref="M2:N2"/>
    <mergeCell ref="A69:B69"/>
    <mergeCell ref="A70:B70"/>
    <mergeCell ref="A71:B71"/>
    <mergeCell ref="A5:B5"/>
    <mergeCell ref="A24:B24"/>
    <mergeCell ref="A32:B32"/>
    <mergeCell ref="A53:B53"/>
    <mergeCell ref="A36:B36"/>
    <mergeCell ref="A54:B54"/>
  </mergeCells>
  <printOptions horizontalCentered="1" verticalCentered="1"/>
  <pageMargins left="0.5511811023622047" right="0.35433070866141736" top="0.5118110236220472" bottom="0.4724409448818898" header="0.4330708661417323" footer="0.2362204724409449"/>
  <pageSetup firstPageNumber="4" useFirstPageNumber="1" horizontalDpi="600" verticalDpi="600" orientation="portrait" paperSize="9" scale="95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県民部交通安全対策課企画班</dc:creator>
  <cp:keywords/>
  <dc:description/>
  <cp:lastModifiedBy>Windows ユーザー</cp:lastModifiedBy>
  <cp:lastPrinted>2015-04-24T12:33:10Z</cp:lastPrinted>
  <dcterms:created xsi:type="dcterms:W3CDTF">2001-09-20T04:15:46Z</dcterms:created>
  <dcterms:modified xsi:type="dcterms:W3CDTF">2018-03-26T03:00:44Z</dcterms:modified>
  <cp:category/>
  <cp:version/>
  <cp:contentType/>
  <cp:contentStatus/>
</cp:coreProperties>
</file>