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externalReferences>
    <externalReference r:id="rId14"/>
  </externalReference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J172" i="16" l="1"/>
  <c r="J171" i="16"/>
  <c r="I172" i="16"/>
  <c r="I171" i="16"/>
  <c r="J167" i="16"/>
  <c r="J166" i="16"/>
  <c r="I167" i="16"/>
  <c r="I166" i="16"/>
  <c r="I166" i="12"/>
  <c r="G64" i="16"/>
  <c r="G63" i="16"/>
  <c r="G45" i="16"/>
  <c r="AD20" i="1" l="1"/>
  <c r="AD24" i="1" s="1"/>
  <c r="AC20" i="1"/>
  <c r="AC21" i="1" s="1"/>
  <c r="AB20" i="1"/>
  <c r="AB21" i="1" s="1"/>
  <c r="AA20" i="1"/>
  <c r="AA24" i="1" s="1"/>
  <c r="Z20" i="1"/>
  <c r="Z21" i="1" s="1"/>
  <c r="Y20" i="1"/>
  <c r="Y21" i="1" s="1"/>
  <c r="X20" i="1"/>
  <c r="X21" i="1" s="1"/>
  <c r="W20" i="1"/>
  <c r="W21" i="1" s="1"/>
  <c r="V20" i="1"/>
  <c r="V24" i="1" s="1"/>
  <c r="U20" i="1"/>
  <c r="U21" i="1" s="1"/>
  <c r="F6" i="1"/>
  <c r="Q20" i="1" s="1"/>
  <c r="T25" i="1"/>
  <c r="S25" i="1"/>
  <c r="R25" i="1"/>
  <c r="P25" i="1"/>
  <c r="O25" i="1"/>
  <c r="N25" i="1"/>
  <c r="T22" i="1"/>
  <c r="S22" i="1"/>
  <c r="R22" i="1"/>
  <c r="P22" i="1"/>
  <c r="O22" i="1"/>
  <c r="N22" i="1"/>
  <c r="K129" i="1"/>
  <c r="J129" i="1"/>
  <c r="F129" i="1"/>
  <c r="K128" i="1"/>
  <c r="J128" i="1"/>
  <c r="F128" i="1"/>
  <c r="K127" i="1"/>
  <c r="J127" i="1"/>
  <c r="F127" i="1"/>
  <c r="K126" i="1"/>
  <c r="J126" i="1"/>
  <c r="F126" i="1"/>
  <c r="K125" i="1"/>
  <c r="J125" i="1"/>
  <c r="F125" i="1"/>
  <c r="K124" i="1"/>
  <c r="J124" i="1"/>
  <c r="F124" i="1"/>
  <c r="K123" i="1"/>
  <c r="J123" i="1"/>
  <c r="F123" i="1"/>
  <c r="K122" i="1"/>
  <c r="J122" i="1"/>
  <c r="F122" i="1"/>
  <c r="K121" i="1"/>
  <c r="J121" i="1"/>
  <c r="F121" i="1"/>
  <c r="K120" i="1"/>
  <c r="J120" i="1"/>
  <c r="F120" i="1"/>
  <c r="K119" i="1"/>
  <c r="J119" i="1"/>
  <c r="F119" i="1"/>
  <c r="K118" i="1"/>
  <c r="J118" i="1"/>
  <c r="F118" i="1"/>
  <c r="K117" i="1"/>
  <c r="J117" i="1"/>
  <c r="F117" i="1"/>
  <c r="K116" i="1"/>
  <c r="J116" i="1"/>
  <c r="F116" i="1"/>
  <c r="K115" i="1"/>
  <c r="J115" i="1"/>
  <c r="F115" i="1"/>
  <c r="K114" i="1"/>
  <c r="J114" i="1"/>
  <c r="F114" i="1"/>
  <c r="K113" i="1"/>
  <c r="J113" i="1"/>
  <c r="F113" i="1"/>
  <c r="K112" i="1"/>
  <c r="J112" i="1"/>
  <c r="F112" i="1"/>
  <c r="K111" i="1"/>
  <c r="J111" i="1"/>
  <c r="F111" i="1"/>
  <c r="K110" i="1"/>
  <c r="J110" i="1"/>
  <c r="F110" i="1"/>
  <c r="K109" i="1"/>
  <c r="J109" i="1"/>
  <c r="F109" i="1"/>
  <c r="K108" i="1"/>
  <c r="J108" i="1"/>
  <c r="F108" i="1"/>
  <c r="K107" i="1"/>
  <c r="J107" i="1"/>
  <c r="F107" i="1"/>
  <c r="K106" i="1"/>
  <c r="J106" i="1"/>
  <c r="F106" i="1"/>
  <c r="K105" i="1"/>
  <c r="J105" i="1"/>
  <c r="F105" i="1"/>
  <c r="K104" i="1"/>
  <c r="J104" i="1"/>
  <c r="F104" i="1"/>
  <c r="K103" i="1"/>
  <c r="J103" i="1"/>
  <c r="F103" i="1"/>
  <c r="K102" i="1"/>
  <c r="J102" i="1"/>
  <c r="F102" i="1"/>
  <c r="K101" i="1"/>
  <c r="J101" i="1"/>
  <c r="F101" i="1"/>
  <c r="K100" i="1"/>
  <c r="J100" i="1"/>
  <c r="F100" i="1"/>
  <c r="K92" i="1"/>
  <c r="J92" i="1"/>
  <c r="F92" i="1"/>
  <c r="K91" i="1"/>
  <c r="J91" i="1"/>
  <c r="F91" i="1"/>
  <c r="K90" i="1"/>
  <c r="J90" i="1"/>
  <c r="F90" i="1"/>
  <c r="K89" i="1"/>
  <c r="J89" i="1"/>
  <c r="F89" i="1"/>
  <c r="K88" i="1"/>
  <c r="J88" i="1"/>
  <c r="F88" i="1"/>
  <c r="K87" i="1"/>
  <c r="J87" i="1"/>
  <c r="F87" i="1"/>
  <c r="K86" i="1"/>
  <c r="J86" i="1"/>
  <c r="F86" i="1"/>
  <c r="K85" i="1"/>
  <c r="J85" i="1"/>
  <c r="F85" i="1"/>
  <c r="K84" i="1"/>
  <c r="J84" i="1"/>
  <c r="F84" i="1"/>
  <c r="K62" i="1"/>
  <c r="J62" i="1"/>
  <c r="F62" i="1"/>
  <c r="K61" i="1"/>
  <c r="J61" i="1"/>
  <c r="F61" i="1"/>
  <c r="K60" i="1"/>
  <c r="J60" i="1"/>
  <c r="F60" i="1"/>
  <c r="K59" i="1"/>
  <c r="J59" i="1"/>
  <c r="F59" i="1"/>
  <c r="K58" i="1"/>
  <c r="J58" i="1"/>
  <c r="F58" i="1"/>
  <c r="K57" i="1"/>
  <c r="J57" i="1"/>
  <c r="F57" i="1"/>
  <c r="K56" i="1"/>
  <c r="J56" i="1"/>
  <c r="F56" i="1"/>
  <c r="K55" i="1"/>
  <c r="J55" i="1"/>
  <c r="F55" i="1"/>
  <c r="K54" i="1"/>
  <c r="J54" i="1"/>
  <c r="F54" i="1"/>
  <c r="K53" i="1"/>
  <c r="J53" i="1"/>
  <c r="F53" i="1"/>
  <c r="Q149" i="1"/>
  <c r="M149" i="1" s="1"/>
  <c r="K149" i="1"/>
  <c r="Q148" i="1"/>
  <c r="M148" i="1" s="1"/>
  <c r="K148" i="1"/>
  <c r="Q147" i="1"/>
  <c r="M147" i="1" s="1"/>
  <c r="K147" i="1"/>
  <c r="Q146" i="1"/>
  <c r="M146" i="1" s="1"/>
  <c r="K146" i="1"/>
  <c r="Q145" i="1"/>
  <c r="M145" i="1" s="1"/>
  <c r="Q144" i="1"/>
  <c r="M144" i="1" s="1"/>
  <c r="K144" i="1"/>
  <c r="Q143" i="1"/>
  <c r="M143" i="1" s="1"/>
  <c r="Q142" i="1"/>
  <c r="M142" i="1" s="1"/>
  <c r="K142" i="1"/>
  <c r="Q141" i="1"/>
  <c r="M141" i="1" s="1"/>
  <c r="Q140" i="1"/>
  <c r="M140" i="1" s="1"/>
  <c r="Q139" i="1"/>
  <c r="M139" i="1" s="1"/>
  <c r="Q138" i="1"/>
  <c r="M138" i="1" s="1"/>
  <c r="Q137" i="1"/>
  <c r="M137" i="1" s="1"/>
  <c r="Q136" i="1"/>
  <c r="M136" i="1" s="1"/>
  <c r="Q135" i="1"/>
  <c r="M135" i="1" s="1"/>
  <c r="Q134" i="1"/>
  <c r="M134" i="1" s="1"/>
  <c r="Q133" i="1"/>
  <c r="M133" i="1" s="1"/>
  <c r="K133" i="1"/>
  <c r="Q132" i="1"/>
  <c r="M132" i="1" s="1"/>
  <c r="K132" i="1"/>
  <c r="Q131" i="1"/>
  <c r="M131" i="1" s="1"/>
  <c r="Q130" i="1"/>
  <c r="M130" i="1" s="1"/>
  <c r="Q129" i="1"/>
  <c r="M129" i="1" s="1"/>
  <c r="Q128" i="1"/>
  <c r="M128" i="1" s="1"/>
  <c r="Q127" i="1"/>
  <c r="M127" i="1" s="1"/>
  <c r="Q126" i="1"/>
  <c r="M126" i="1" s="1"/>
  <c r="Q125" i="1"/>
  <c r="M125" i="1" s="1"/>
  <c r="Q124" i="1"/>
  <c r="M124" i="1" s="1"/>
  <c r="Q123" i="1"/>
  <c r="M123" i="1" s="1"/>
  <c r="Q122" i="1"/>
  <c r="M122" i="1" s="1"/>
  <c r="Q121" i="1"/>
  <c r="M121" i="1" s="1"/>
  <c r="Q120" i="1"/>
  <c r="M120" i="1" s="1"/>
  <c r="Q119" i="1"/>
  <c r="M119" i="1" s="1"/>
  <c r="Q118" i="1"/>
  <c r="M118" i="1" s="1"/>
  <c r="Q117" i="1"/>
  <c r="M117" i="1" s="1"/>
  <c r="Q116" i="1"/>
  <c r="M116" i="1" s="1"/>
  <c r="Q115" i="1"/>
  <c r="M115" i="1" s="1"/>
  <c r="Q114" i="1"/>
  <c r="M114" i="1" s="1"/>
  <c r="Q113" i="1"/>
  <c r="M113" i="1" s="1"/>
  <c r="Q112" i="1"/>
  <c r="M112" i="1" s="1"/>
  <c r="Q111" i="1"/>
  <c r="M111" i="1" s="1"/>
  <c r="Q110" i="1"/>
  <c r="M110" i="1" s="1"/>
  <c r="Q109" i="1"/>
  <c r="M109" i="1" s="1"/>
  <c r="Q108" i="1"/>
  <c r="M108" i="1" s="1"/>
  <c r="Q107" i="1"/>
  <c r="M107" i="1" s="1"/>
  <c r="Q106" i="1"/>
  <c r="M106" i="1" s="1"/>
  <c r="Q105" i="1"/>
  <c r="M105" i="1" s="1"/>
  <c r="Q104" i="1"/>
  <c r="M104" i="1" s="1"/>
  <c r="Q103" i="1"/>
  <c r="M103" i="1" s="1"/>
  <c r="Q102" i="1"/>
  <c r="M102" i="1" s="1"/>
  <c r="Q101" i="1"/>
  <c r="M101" i="1" s="1"/>
  <c r="Q100" i="1"/>
  <c r="M100" i="1" s="1"/>
  <c r="Q99" i="1"/>
  <c r="M99" i="1" s="1"/>
  <c r="K99" i="1"/>
  <c r="Q98" i="1"/>
  <c r="M98" i="1" s="1"/>
  <c r="K98" i="1"/>
  <c r="Q97" i="1"/>
  <c r="M97" i="1" s="1"/>
  <c r="Q96" i="1"/>
  <c r="M96" i="1" s="1"/>
  <c r="Q95" i="1"/>
  <c r="M95" i="1" s="1"/>
  <c r="Q94" i="1"/>
  <c r="M94" i="1" s="1"/>
  <c r="Q93" i="1"/>
  <c r="M93" i="1" s="1"/>
  <c r="K93" i="1"/>
  <c r="Q92" i="1"/>
  <c r="M92" i="1" s="1"/>
  <c r="Q91" i="1"/>
  <c r="M91" i="1" s="1"/>
  <c r="Q90" i="1"/>
  <c r="M90" i="1" s="1"/>
  <c r="Q89" i="1"/>
  <c r="M89" i="1" s="1"/>
  <c r="Q88" i="1"/>
  <c r="M88" i="1" s="1"/>
  <c r="Q87" i="1"/>
  <c r="M87" i="1" s="1"/>
  <c r="Q86" i="1"/>
  <c r="M86" i="1" s="1"/>
  <c r="Q85" i="1"/>
  <c r="M85" i="1" s="1"/>
  <c r="Q84" i="1"/>
  <c r="M84" i="1" s="1"/>
  <c r="Q83" i="1"/>
  <c r="M83" i="1" s="1"/>
  <c r="K83" i="1"/>
  <c r="Q82" i="1"/>
  <c r="M82" i="1" s="1"/>
  <c r="K82" i="1"/>
  <c r="Q81" i="1"/>
  <c r="M81" i="1" s="1"/>
  <c r="K81" i="1"/>
  <c r="Q80" i="1"/>
  <c r="M80" i="1" s="1"/>
  <c r="Q79" i="1"/>
  <c r="M79" i="1" s="1"/>
  <c r="Q78" i="1"/>
  <c r="M78" i="1" s="1"/>
  <c r="Q77" i="1"/>
  <c r="M77" i="1" s="1"/>
  <c r="Q76" i="1"/>
  <c r="M76" i="1" s="1"/>
  <c r="K76" i="1"/>
  <c r="Q75" i="1"/>
  <c r="M75" i="1" s="1"/>
  <c r="K75" i="1"/>
  <c r="Q74" i="1"/>
  <c r="M74" i="1" s="1"/>
  <c r="K74" i="1"/>
  <c r="Q73" i="1"/>
  <c r="M73" i="1" s="1"/>
  <c r="K73" i="1"/>
  <c r="Q72" i="1"/>
  <c r="M72" i="1" s="1"/>
  <c r="K72" i="1"/>
  <c r="Q71" i="1"/>
  <c r="M71" i="1" s="1"/>
  <c r="K71" i="1"/>
  <c r="Q70" i="1"/>
  <c r="M70" i="1" s="1"/>
  <c r="Q69" i="1"/>
  <c r="M69" i="1" s="1"/>
  <c r="Q68" i="1"/>
  <c r="M68" i="1" s="1"/>
  <c r="Q67" i="1"/>
  <c r="M67" i="1" s="1"/>
  <c r="Q66" i="1"/>
  <c r="M66" i="1" s="1"/>
  <c r="Q65" i="1"/>
  <c r="M65" i="1" s="1"/>
  <c r="Q64" i="1"/>
  <c r="M64" i="1" s="1"/>
  <c r="Q63" i="1"/>
  <c r="M63" i="1" s="1"/>
  <c r="K63" i="1"/>
  <c r="Q62" i="1"/>
  <c r="M62" i="1" s="1"/>
  <c r="Q61" i="1"/>
  <c r="M61" i="1" s="1"/>
  <c r="Q60" i="1"/>
  <c r="M60" i="1" s="1"/>
  <c r="Q59" i="1"/>
  <c r="M59" i="1" s="1"/>
  <c r="Q58" i="1"/>
  <c r="M58" i="1" s="1"/>
  <c r="Q57" i="1"/>
  <c r="M57" i="1" s="1"/>
  <c r="Q56" i="1"/>
  <c r="M56" i="1" s="1"/>
  <c r="Q55" i="1"/>
  <c r="M55" i="1" s="1"/>
  <c r="Q54" i="1"/>
  <c r="M54" i="1" s="1"/>
  <c r="Q53" i="1"/>
  <c r="M53" i="1" s="1"/>
  <c r="Q52" i="1"/>
  <c r="M52" i="1" s="1"/>
  <c r="K52" i="1"/>
  <c r="Q51" i="1"/>
  <c r="M51" i="1" s="1"/>
  <c r="K51" i="1"/>
  <c r="Q50" i="1"/>
  <c r="M50" i="1" s="1"/>
  <c r="K50" i="1"/>
  <c r="Q49" i="1"/>
  <c r="M49" i="1" s="1"/>
  <c r="K49" i="1"/>
  <c r="Q48" i="1"/>
  <c r="M48" i="1" s="1"/>
  <c r="K48" i="1"/>
  <c r="Q47" i="1"/>
  <c r="M47" i="1" s="1"/>
  <c r="K47" i="1"/>
  <c r="Q46" i="1"/>
  <c r="M46" i="1" s="1"/>
  <c r="K46" i="1"/>
  <c r="Q45" i="1"/>
  <c r="M45" i="1" s="1"/>
  <c r="K45" i="1"/>
  <c r="Q44" i="1"/>
  <c r="M44" i="1" s="1"/>
  <c r="K44" i="1"/>
  <c r="Q43" i="1"/>
  <c r="M43" i="1" s="1"/>
  <c r="K43" i="1"/>
  <c r="Q42" i="1"/>
  <c r="M42" i="1" s="1"/>
  <c r="K42" i="1"/>
  <c r="Q41" i="1"/>
  <c r="M41" i="1" s="1"/>
  <c r="K41" i="1"/>
  <c r="Q40" i="1"/>
  <c r="M40" i="1" s="1"/>
  <c r="K40" i="1"/>
  <c r="Q39" i="1"/>
  <c r="M39" i="1" s="1"/>
  <c r="K39" i="1"/>
  <c r="Q38" i="1"/>
  <c r="M38" i="1" s="1"/>
  <c r="K38" i="1"/>
  <c r="Q37" i="1"/>
  <c r="M37" i="1" s="1"/>
  <c r="K37" i="1"/>
  <c r="Q36" i="1"/>
  <c r="M36" i="1" s="1"/>
  <c r="K36" i="1"/>
  <c r="Q35" i="1"/>
  <c r="M35" i="1" s="1"/>
  <c r="K35" i="1"/>
  <c r="Q34" i="1"/>
  <c r="M34" i="1" s="1"/>
  <c r="K34" i="1"/>
  <c r="Q33" i="1"/>
  <c r="M33" i="1" s="1"/>
  <c r="K33" i="1"/>
  <c r="Q32" i="1"/>
  <c r="M32" i="1" s="1"/>
  <c r="K32" i="1"/>
  <c r="Q31" i="1"/>
  <c r="M31" i="1" s="1"/>
  <c r="K31" i="1"/>
  <c r="Q30" i="1"/>
  <c r="M30" i="1" s="1"/>
  <c r="K30" i="1"/>
  <c r="Q29" i="1"/>
  <c r="M29" i="1" s="1"/>
  <c r="K29" i="1"/>
  <c r="Q28" i="1"/>
  <c r="M28" i="1" s="1"/>
  <c r="K28" i="1"/>
  <c r="Q27" i="1"/>
  <c r="M27" i="1" s="1"/>
  <c r="K27" i="1"/>
  <c r="Q26" i="1"/>
  <c r="M26" i="1" s="1"/>
  <c r="K26" i="1"/>
  <c r="R24" i="1"/>
  <c r="N24" i="1"/>
  <c r="M24" i="1"/>
  <c r="Q24" i="1" s="1"/>
  <c r="Q23" i="1"/>
  <c r="M23" i="1" s="1"/>
  <c r="N21" i="1"/>
  <c r="M21" i="1"/>
  <c r="Q21" i="1" s="1"/>
  <c r="R19" i="1"/>
  <c r="O19" i="1"/>
  <c r="G10" i="1"/>
  <c r="R21" i="1" l="1"/>
  <c r="AA21" i="1"/>
  <c r="AD21" i="1"/>
  <c r="V21" i="1"/>
  <c r="X24" i="1"/>
  <c r="Y24" i="1"/>
  <c r="Z24" i="1"/>
  <c r="AB24" i="1"/>
  <c r="U24" i="1"/>
  <c r="AC24" i="1"/>
  <c r="M20" i="1"/>
  <c r="W24" i="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N1" i="1" s="1"/>
  <c r="D20" i="4"/>
  <c r="M6" i="6"/>
  <c r="O6" i="6" l="1"/>
  <c r="D28" i="17" l="1"/>
  <c r="L11" i="16"/>
  <c r="M11" i="16" s="1"/>
  <c r="L10" i="16"/>
  <c r="M10" i="16" s="1"/>
  <c r="F21" i="17"/>
  <c r="F9" i="17"/>
  <c r="F11" i="17"/>
  <c r="F10" i="17"/>
  <c r="L12" i="16" l="1"/>
  <c r="D29" i="17"/>
  <c r="C29" i="17"/>
  <c r="B29" i="17"/>
  <c r="C28" i="17"/>
  <c r="B28" i="17"/>
  <c r="Y25" i="1" l="1"/>
  <c r="W25" i="1"/>
  <c r="AD25" i="1"/>
  <c r="V25" i="1"/>
  <c r="AC25" i="1"/>
  <c r="U25" i="1"/>
  <c r="AB25" i="1"/>
  <c r="X25" i="1"/>
  <c r="AA25" i="1"/>
  <c r="Z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O77" i="6" l="1"/>
  <c r="K46" i="6" l="1"/>
  <c r="K41" i="6"/>
  <c r="A91" i="19" l="1"/>
  <c r="A92" i="19"/>
  <c r="A96" i="19"/>
  <c r="A93" i="19"/>
  <c r="A94" i="19"/>
  <c r="A95" i="19"/>
  <c r="A97" i="19"/>
  <c r="A98" i="19"/>
  <c r="A99" i="19"/>
  <c r="A100" i="19"/>
  <c r="A101" i="19"/>
  <c r="A102" i="19"/>
  <c r="A80" i="19" l="1"/>
  <c r="J36" i="6"/>
  <c r="F36" i="6"/>
  <c r="E209" i="16" s="1"/>
  <c r="J47" i="6"/>
  <c r="F47" i="6"/>
  <c r="F112" i="16"/>
  <c r="C112" i="16"/>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F123" i="16"/>
  <c r="G123" i="16"/>
  <c r="F124" i="16"/>
  <c r="G124" i="16"/>
  <c r="F125" i="16"/>
  <c r="G125" i="16"/>
  <c r="F126" i="16"/>
  <c r="G126" i="16"/>
  <c r="F127" i="16"/>
  <c r="G127" i="16"/>
  <c r="F128" i="16"/>
  <c r="G128" i="16"/>
  <c r="F129" i="16"/>
  <c r="G129" i="16"/>
  <c r="F130" i="16"/>
  <c r="G130" i="16"/>
  <c r="F113" i="16"/>
  <c r="G113" i="16"/>
  <c r="F114" i="16"/>
  <c r="G114" i="16"/>
  <c r="F115" i="16"/>
  <c r="G115" i="16"/>
  <c r="F116" i="16"/>
  <c r="G116" i="16"/>
  <c r="F117" i="16"/>
  <c r="G117" i="16"/>
  <c r="F118" i="16"/>
  <c r="G118" i="16"/>
  <c r="F119" i="16"/>
  <c r="G119" i="16"/>
  <c r="F120" i="16"/>
  <c r="G120" i="16"/>
  <c r="F121" i="16"/>
  <c r="G121" i="16"/>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G122" i="16" l="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I48" i="8" s="1"/>
  <c r="B48" i="8"/>
  <c r="B49" i="8" s="1"/>
  <c r="A51" i="8"/>
  <c r="B51" i="8"/>
  <c r="B52" i="8" s="1"/>
  <c r="B53" i="8" s="1"/>
  <c r="B54" i="8" s="1"/>
  <c r="A56" i="8"/>
  <c r="B56" i="8"/>
  <c r="B57" i="8" s="1"/>
  <c r="A59" i="8"/>
  <c r="B59" i="8"/>
  <c r="B60" i="8" s="1"/>
  <c r="A62" i="8"/>
  <c r="I62" i="8" s="1"/>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I394" i="8" s="1"/>
  <c r="B394" i="8"/>
  <c r="B395" i="8" s="1"/>
  <c r="A397" i="8"/>
  <c r="B397" i="8"/>
  <c r="B398" i="8" s="1"/>
  <c r="B399" i="8" s="1"/>
  <c r="A402" i="8"/>
  <c r="B402" i="8"/>
  <c r="B403" i="8" s="1"/>
  <c r="A405" i="8"/>
  <c r="B405" i="8"/>
  <c r="B406" i="8" s="1"/>
  <c r="B407" i="8" s="1"/>
  <c r="A409" i="8"/>
  <c r="I409" i="8" s="1"/>
  <c r="B409" i="8"/>
  <c r="B410" i="8" s="1"/>
  <c r="B411" i="8" s="1"/>
  <c r="A413" i="8"/>
  <c r="B413" i="8"/>
  <c r="B414" i="8" s="1"/>
  <c r="A416" i="8"/>
  <c r="B416" i="8"/>
  <c r="B417" i="8" s="1"/>
  <c r="A420" i="8"/>
  <c r="B420" i="8"/>
  <c r="B421" i="8" s="1"/>
  <c r="B422" i="8" s="1"/>
  <c r="A424" i="8"/>
  <c r="I424" i="8" s="1"/>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I479" i="8" s="1"/>
  <c r="B479" i="8"/>
  <c r="B480" i="8" s="1"/>
  <c r="A483" i="8"/>
  <c r="B483" i="8"/>
  <c r="B484" i="8" s="1"/>
  <c r="A487" i="8"/>
  <c r="B487" i="8"/>
  <c r="B488" i="8" s="1"/>
  <c r="A490" i="8"/>
  <c r="B490" i="8"/>
  <c r="B491" i="8" s="1"/>
  <c r="B492" i="8" s="1"/>
  <c r="B493" i="8" s="1"/>
  <c r="B494" i="8" s="1"/>
  <c r="B495" i="8" s="1"/>
  <c r="A497" i="8"/>
  <c r="I497" i="8" s="1"/>
  <c r="B497" i="8"/>
  <c r="B498" i="8" s="1"/>
  <c r="A502" i="8"/>
  <c r="B502" i="8"/>
  <c r="B503" i="8" s="1"/>
  <c r="A506" i="8"/>
  <c r="B506" i="8"/>
  <c r="B507" i="8" s="1"/>
  <c r="A509" i="8"/>
  <c r="B509" i="8"/>
  <c r="A511" i="8"/>
  <c r="I511" i="8" s="1"/>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I607" i="8" s="1"/>
  <c r="B607" i="8"/>
  <c r="B608" i="8" s="1"/>
  <c r="A610" i="8"/>
  <c r="B610" i="8"/>
  <c r="B611" i="8" s="1"/>
  <c r="A619" i="8"/>
  <c r="B619" i="8"/>
  <c r="B620" i="8" s="1"/>
  <c r="A624" i="8"/>
  <c r="B624" i="8"/>
  <c r="B625" i="8" s="1"/>
  <c r="A630" i="8"/>
  <c r="I630" i="8" s="1"/>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342" i="8" l="1"/>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9" i="4" l="1"/>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E53" i="4"/>
  <c r="C53"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851" i="4"/>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A55" i="19"/>
  <c r="A50" i="19"/>
  <c r="A54" i="19"/>
  <c r="H387" i="8" l="1"/>
  <c r="I387" i="8"/>
  <c r="H450" i="8"/>
  <c r="I450" i="8"/>
  <c r="I114" i="8"/>
  <c r="A148" i="8"/>
  <c r="H147" i="8"/>
  <c r="A115" i="8"/>
  <c r="H114" i="8"/>
  <c r="A665" i="8"/>
  <c r="I665" i="8" s="1"/>
  <c r="H664" i="8"/>
  <c r="A49" i="19"/>
  <c r="A48" i="19"/>
  <c r="A41" i="19"/>
  <c r="A40" i="19"/>
  <c r="I115" i="8" l="1"/>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N14" i="16" l="1"/>
  <c r="AM108" i="16"/>
  <c r="AM109" i="16"/>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H54" i="11"/>
  <c r="I53" i="11"/>
  <c r="H52" i="11"/>
  <c r="H51" i="11"/>
  <c r="H50" i="11"/>
  <c r="I49" i="11"/>
  <c r="H48" i="1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H115" i="11"/>
  <c r="H114" i="11"/>
  <c r="H106" i="11"/>
  <c r="I105" i="11"/>
  <c r="H104" i="11"/>
  <c r="H103" i="11"/>
  <c r="H102" i="11"/>
  <c r="I101" i="11"/>
  <c r="I112" i="11"/>
  <c r="H111" i="11"/>
  <c r="H110" i="11"/>
  <c r="H109" i="11"/>
  <c r="H108" i="11"/>
  <c r="H107" i="11"/>
  <c r="H49" i="11" l="1"/>
  <c r="H113" i="11"/>
  <c r="I54" i="11"/>
  <c r="H105" i="11"/>
  <c r="H53" i="11"/>
  <c r="I48" i="11"/>
  <c r="I52" i="11"/>
  <c r="H101" i="11"/>
  <c r="I50" i="11"/>
  <c r="H112" i="1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I47" i="11" l="1"/>
  <c r="I93" i="11"/>
  <c r="I94" i="11"/>
  <c r="I99" i="11"/>
  <c r="I100" i="11"/>
  <c r="I116" i="11"/>
  <c r="I117" i="11"/>
  <c r="I118" i="11"/>
  <c r="H117" i="11" l="1"/>
  <c r="H94" i="11"/>
  <c r="H47" i="11"/>
  <c r="H100" i="11"/>
  <c r="H118" i="11"/>
  <c r="H93" i="11"/>
  <c r="H116" i="11"/>
  <c r="H99" i="11"/>
  <c r="H121" i="11"/>
  <c r="I121" i="11"/>
  <c r="H98" i="11"/>
  <c r="I98" i="11"/>
  <c r="H120" i="11"/>
  <c r="I120" i="11"/>
  <c r="H97" i="11"/>
  <c r="I97" i="11"/>
  <c r="H119" i="11"/>
  <c r="I119" i="11"/>
  <c r="H96" i="11"/>
  <c r="I96" i="11"/>
  <c r="H95" i="11"/>
  <c r="I95" i="11"/>
  <c r="H46" i="11"/>
  <c r="I46" i="1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23" i="16" l="1"/>
  <c r="F3" i="4"/>
  <c r="A35" i="4"/>
  <c r="AJ14" i="16" l="1"/>
  <c r="AH14" i="11"/>
  <c r="AI109" i="16"/>
  <c r="AI108" i="16"/>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<sst xmlns="http://schemas.openxmlformats.org/spreadsheetml/2006/main" count="40354" uniqueCount="6595">
  <si>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</si>
  <si>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</si>
  <si>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</si>
  <si>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</si>
  <si>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</si>
  <si>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</si>
  <si>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</si>
  <si>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</si>
  <si>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</si>
  <si>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</si>
  <si>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</si>
  <si>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</si>
  <si>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</si>
  <si>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</si>
  <si>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</si>
  <si>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</si>
  <si>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</si>
  <si>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</si>
  <si>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</si>
  <si>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</si>
  <si>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</si>
  <si>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</si>
  <si>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</si>
  <si>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</si>
  <si>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</si>
  <si>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</si>
  <si>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</si>
  <si>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</si>
  <si>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</si>
  <si>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</si>
  <si>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</si>
  <si>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</si>
  <si>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</si>
  <si>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</si>
  <si>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</si>
  <si>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</si>
  <si>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</si>
  <si>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</si>
  <si>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</si>
  <si>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</si>
  <si>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</si>
  <si>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</si>
  <si>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</si>
  <si>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</si>
  <si>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</si>
  <si>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</si>
  <si>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</si>
  <si>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</si>
  <si>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</si>
  <si>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</si>
  <si>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</si>
  <si>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</si>
  <si>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</si>
  <si>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</si>
  <si>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</si>
  <si>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</si>
  <si>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</si>
  <si>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</si>
  <si>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</si>
  <si>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</si>
  <si>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</si>
  <si>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</si>
  <si>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</si>
  <si>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</si>
  <si>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</si>
  <si>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</si>
  <si>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</si>
  <si>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</si>
  <si>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</si>
  <si>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</si>
  <si>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</si>
  <si>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</si>
  <si>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</si>
  <si>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</si>
  <si>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</si>
  <si>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</si>
  <si>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</si>
  <si>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</si>
  <si>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</si>
  <si>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</si>
  <si>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</si>
  <si>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</si>
  <si>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</si>
  <si>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</si>
  <si>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</si>
  <si>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</si>
  <si>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</si>
  <si>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</si>
  <si>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</si>
  <si>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</si>
  <si>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</si>
  <si>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</si>
  <si>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</si>
  <si>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</si>
  <si>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</si>
  <si>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</si>
  <si>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</si>
  <si>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</si>
  <si>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</si>
  <si>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</si>
  <si>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</si>
  <si>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</si>
  <si>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</si>
  <si>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</si>
  <si>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</si>
  <si>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</si>
  <si>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</si>
  <si>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</si>
  <si>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</si>
  <si>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</si>
  <si>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</si>
  <si>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</si>
  <si>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</si>
  <si>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</si>
  <si>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</si>
  <si>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</si>
  <si>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</si>
  <si>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</si>
  <si>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</si>
  <si>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</si>
  <si>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</si>
  <si>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</si>
  <si>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</si>
  <si>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</si>
  <si>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</si>
  <si>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</si>
  <si>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</si>
  <si>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</si>
  <si>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</si>
  <si>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</si>
  <si>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</si>
  <si>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</si>
  <si>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</si>
  <si>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</si>
  <si>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</si>
  <si>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</si>
  <si>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</si>
  <si>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</si>
  <si>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</si>
  <si>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</si>
  <si>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</si>
  <si>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</si>
  <si>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</si>
  <si>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</si>
  <si>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</si>
  <si>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</si>
  <si>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</si>
  <si>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</si>
  <si>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</si>
  <si>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</si>
  <si>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</si>
  <si>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</si>
  <si>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</si>
  <si>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</si>
  <si>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</si>
  <si>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</si>
  <si>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</si>
  <si>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</si>
  <si>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</si>
  <si>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</si>
  <si>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</si>
  <si>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</si>
  <si>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</si>
  <si>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</si>
  <si>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</si>
  <si>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</si>
  <si>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</si>
  <si>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</si>
  <si>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</si>
  <si>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</si>
  <si>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</si>
  <si>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</si>
  <si>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</si>
  <si>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</si>
  <si>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</si>
  <si>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</si>
  <si>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</si>
  <si>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</si>
  <si>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</si>
  <si>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</si>
  <si>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</si>
  <si>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</si>
  <si>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</si>
  <si>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</si>
  <si>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</si>
  <si>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</si>
  <si>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</si>
  <si>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</si>
  <si>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</si>
  <si>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</si>
  <si>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</si>
  <si>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</si>
  <si>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</si>
  <si>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</si>
  <si>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</si>
  <si>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</si>
  <si>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</si>
  <si>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</si>
  <si>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</si>
  <si>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</si>
  <si>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</si>
  <si>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</si>
  <si>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</si>
  <si>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</si>
  <si>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</si>
  <si>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</si>
  <si>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</si>
  <si>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</si>
  <si>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</si>
  <si>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</si>
  <si>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</si>
  <si>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</si>
  <si>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</si>
  <si>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</si>
  <si>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</si>
  <si>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</si>
  <si>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</si>
  <si>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</si>
  <si>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</si>
  <si>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</si>
  <si>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</si>
  <si>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</si>
  <si>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</si>
  <si>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</si>
  <si>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</si>
  <si>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</si>
  <si>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</si>
  <si>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</si>
  <si>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</si>
  <si>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</si>
  <si>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</si>
  <si>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</si>
  <si>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</si>
  <si>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</si>
  <si>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</si>
  <si>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</si>
  <si>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</si>
  <si>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</si>
  <si>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</si>
  <si>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</si>
  <si>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</si>
  <si>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</si>
  <si>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</si>
  <si>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</si>
  <si>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</si>
  <si>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</si>
  <si>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</si>
  <si>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</si>
  <si>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</si>
  <si>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</si>
  <si>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</si>
  <si>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</si>
  <si>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</si>
  <si>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</si>
  <si>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</si>
  <si>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</si>
  <si>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</si>
  <si>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</si>
  <si>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</si>
  <si>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</si>
  <si>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</si>
  <si>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</si>
  <si>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</si>
  <si>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</si>
  <si>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</si>
  <si>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</si>
  <si>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</si>
  <si>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</si>
  <si>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</si>
  <si>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</si>
  <si>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</si>
  <si>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</si>
  <si>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</si>
  <si>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</si>
  <si>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</si>
  <si>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</si>
  <si>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</si>
  <si>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</si>
  <si>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</si>
  <si>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</si>
  <si>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</si>
  <si>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</si>
  <si>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</si>
  <si>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</si>
  <si>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</si>
  <si>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</si>
  <si>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</si>
  <si>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</si>
  <si>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</si>
  <si>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</si>
  <si>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</si>
  <si>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</si>
  <si>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</si>
  <si>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</si>
  <si>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</si>
  <si>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</si>
  <si>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</si>
  <si>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</si>
  <si>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</si>
  <si>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</si>
  <si>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</si>
  <si>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</si>
  <si>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</si>
  <si>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</si>
  <si>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</si>
  <si>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</si>
  <si>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</si>
  <si>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</si>
  <si>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</si>
  <si>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</si>
  <si>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</si>
  <si>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</si>
  <si>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</si>
  <si>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</si>
  <si>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</si>
  <si>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</si>
  <si>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</si>
  <si>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</si>
  <si>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</si>
  <si>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</si>
  <si>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</si>
  <si>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</si>
  <si>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</si>
  <si>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</si>
  <si>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</si>
  <si>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</si>
  <si>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</si>
  <si>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</si>
  <si>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</si>
  <si>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</si>
  <si>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</si>
  <si>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</si>
  <si>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</si>
  <si>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</si>
  <si>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</si>
  <si>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</si>
  <si>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</si>
  <si>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</si>
  <si>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</si>
  <si>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</si>
  <si>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</si>
  <si>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</si>
  <si>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</si>
  <si>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</si>
  <si>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</si>
  <si>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</si>
  <si>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</si>
  <si>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</si>
  <si>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</si>
  <si>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</si>
  <si>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</si>
  <si>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</si>
  <si>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</si>
  <si>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</si>
  <si>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</si>
  <si>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</si>
  <si>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</si>
  <si>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</si>
  <si>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</si>
  <si>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</si>
  <si>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</si>
  <si>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</si>
  <si>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</si>
  <si>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</si>
  <si>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</si>
  <si>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</si>
  <si>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</si>
  <si>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</si>
  <si>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</si>
  <si>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</si>
  <si>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</si>
  <si>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</si>
  <si>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</si>
  <si>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</si>
  <si>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</si>
  <si>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</si>
  <si>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</si>
  <si>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</si>
  <si>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</si>
  <si>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</si>
  <si>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</si>
  <si>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</si>
  <si>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</si>
  <si>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</si>
  <si>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</si>
  <si>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</si>
  <si>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</si>
  <si>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</si>
  <si>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</si>
  <si>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</si>
  <si>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</si>
  <si>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</si>
  <si>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</si>
  <si>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</si>
  <si>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</si>
  <si>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</si>
  <si>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</si>
  <si>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</si>
  <si>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</si>
  <si>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</si>
  <si>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</si>
  <si>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</si>
  <si>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</si>
  <si>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</si>
  <si>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</si>
  <si>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</si>
  <si>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</si>
  <si>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</si>
  <si>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</si>
  <si>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</si>
  <si>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</si>
  <si>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</si>
  <si>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</si>
  <si>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</si>
  <si>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</si>
  <si>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</si>
  <si>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</si>
  <si>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</si>
  <si>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</si>
  <si>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</si>
  <si>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</si>
  <si>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</si>
  <si>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</si>
  <si>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</si>
  <si>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</si>
  <si>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</si>
  <si>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</si>
  <si>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</si>
  <si>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</si>
  <si>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</si>
  <si>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</si>
  <si>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</si>
  <si>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</si>
  <si>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</si>
  <si>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</si>
  <si>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</si>
  <si>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</si>
  <si>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</si>
  <si>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</si>
  <si>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</si>
  <si>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</si>
  <si>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</si>
  <si>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</si>
  <si>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</si>
  <si>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</si>
  <si>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</si>
  <si>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</si>
  <si>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</si>
  <si>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</si>
  <si>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</si>
  <si>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</si>
  <si>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</si>
  <si>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</si>
  <si>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</si>
  <si>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</si>
  <si>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</si>
  <si>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</si>
  <si>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</si>
  <si>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</si>
  <si>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</si>
  <si>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</si>
  <si>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</si>
  <si>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</si>
  <si>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</si>
  <si>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</si>
  <si>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</si>
  <si>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</si>
  <si>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</si>
  <si>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</si>
  <si>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</si>
  <si>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</si>
  <si>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</si>
  <si>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</si>
  <si>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</si>
  <si>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</si>
  <si>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</si>
  <si>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</si>
  <si>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</si>
  <si>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</si>
  <si>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</si>
  <si>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</si>
  <si>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</si>
  <si>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</si>
  <si>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</si>
  <si>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</si>
  <si>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</si>
  <si>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</si>
  <si>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</si>
  <si>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</si>
  <si>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</si>
  <si>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</si>
  <si>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</si>
  <si>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</si>
  <si>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</si>
  <si>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</si>
  <si>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</si>
  <si>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</si>
  <si>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</si>
  <si>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</si>
  <si>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</si>
  <si>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</si>
  <si>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</si>
  <si>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</si>
  <si>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</si>
  <si>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</si>
  <si>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</si>
  <si>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</si>
  <si>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</si>
  <si>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</si>
  <si>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</si>
  <si>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</si>
  <si>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</si>
  <si>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</si>
  <si>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</si>
  <si>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</si>
  <si>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</si>
  <si>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</si>
  <si>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</si>
  <si>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</si>
  <si>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</si>
  <si>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</si>
  <si>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</si>
  <si>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</si>
  <si>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</si>
  <si>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</si>
  <si>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</si>
  <si>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</si>
  <si>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</si>
  <si>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</si>
  <si>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</si>
  <si>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</si>
  <si>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</si>
  <si>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</si>
  <si>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</si>
  <si>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</si>
  <si>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</si>
  <si>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</si>
  <si>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</si>
  <si>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</si>
  <si>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</si>
  <si>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</si>
  <si>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</si>
  <si>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</si>
  <si>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</si>
  <si>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</si>
  <si>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</si>
  <si>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</si>
  <si>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</si>
  <si>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</si>
  <si>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</si>
  <si>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</si>
  <si>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</si>
  <si>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</si>
  <si>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</si>
  <si>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</si>
  <si>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</si>
  <si>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</si>
  <si>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</si>
  <si>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</si>
  <si>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</si>
  <si>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</si>
  <si>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</si>
  <si>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</si>
  <si>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</si>
  <si>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</si>
  <si>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</si>
  <si>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</si>
  <si>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</si>
  <si>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</si>
  <si>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</si>
  <si>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</si>
  <si>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</si>
  <si>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</si>
  <si>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</si>
  <si>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</si>
  <si>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</si>
  <si>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</si>
  <si>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</si>
  <si>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</si>
  <si>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</si>
  <si>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</si>
  <si>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</si>
  <si>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</si>
  <si>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</si>
  <si>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</si>
  <si>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</si>
  <si>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</si>
  <si>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</si>
  <si>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</si>
  <si>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</si>
  <si>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</si>
  <si>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</si>
  <si>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</si>
  <si>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</si>
  <si>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</si>
  <si>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</si>
  <si>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</si>
  <si>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</si>
  <si>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</si>
  <si>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</si>
  <si>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</si>
  <si>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</si>
  <si>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</si>
  <si>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</si>
  <si>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</si>
  <si>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</si>
  <si>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</si>
  <si>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</si>
  <si>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</si>
  <si>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</si>
  <si>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</si>
  <si>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</si>
  <si>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</si>
  <si>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</si>
  <si>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</si>
  <si>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</si>
  <si>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</si>
  <si>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</si>
  <si>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</si>
  <si>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</si>
  <si>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</si>
  <si>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</si>
  <si>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</si>
  <si>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</si>
  <si>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</si>
  <si>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</si>
  <si>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</si>
  <si>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</si>
  <si>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</si>
  <si>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</si>
  <si>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</si>
  <si>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</si>
  <si>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</si>
  <si>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</si>
  <si>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</si>
  <si>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</si>
  <si>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</si>
  <si>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</si>
  <si>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</si>
  <si>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</si>
  <si>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</si>
  <si>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</si>
  <si>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</si>
  <si>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</si>
  <si>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</si>
  <si>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</si>
  <si>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</si>
  <si>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</si>
  <si>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</si>
  <si>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</si>
  <si>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</si>
  <si>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</si>
  <si>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</si>
  <si>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</si>
  <si>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</si>
  <si>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</si>
  <si>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</si>
  <si>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</si>
  <si>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</si>
  <si>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</si>
  <si>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</si>
  <si>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</si>
  <si>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</si>
  <si>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</si>
  <si>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</si>
  <si>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</si>
  <si>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</si>
  <si>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</si>
  <si>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</si>
  <si>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</si>
  <si>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</si>
  <si>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</si>
  <si>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</si>
  <si>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</si>
  <si>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</si>
  <si>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</si>
  <si>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</si>
  <si>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</si>
  <si>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</si>
  <si>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</si>
  <si>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</si>
  <si>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</si>
  <si>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</si>
  <si>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</si>
  <si>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</si>
  <si>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</si>
  <si>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</si>
  <si>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</si>
  <si>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</si>
  <si>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</si>
  <si>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</si>
  <si>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</si>
  <si>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</si>
  <si>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</si>
  <si>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</si>
  <si>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</si>
  <si>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</si>
  <si>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</si>
  <si>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</si>
  <si>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</si>
  <si>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</si>
  <si>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</si>
  <si>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</si>
  <si>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</si>
  <si>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</si>
  <si>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</si>
  <si>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</si>
  <si>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</si>
  <si>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</si>
  <si>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</si>
  <si>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</si>
  <si>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</si>
  <si>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</si>
  <si>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</si>
  <si>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</si>
  <si>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</si>
  <si>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</si>
  <si>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</si>
  <si>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</si>
  <si>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</si>
  <si>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</si>
  <si>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</si>
  <si>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</si>
  <si>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</si>
  <si>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</si>
  <si>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</si>
  <si>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</si>
  <si>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</si>
  <si>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</si>
  <si>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</si>
  <si>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</si>
  <si>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</si>
  <si>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</si>
  <si>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</si>
  <si>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</si>
  <si>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</si>
  <si>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</si>
  <si>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</si>
  <si>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</si>
  <si>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</si>
  <si>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</si>
  <si>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</si>
  <si>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</si>
  <si>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</si>
  <si>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</si>
  <si>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</si>
  <si>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</si>
  <si>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</si>
  <si>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</si>
  <si>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</si>
  <si>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</si>
  <si>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</si>
  <si>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</si>
  <si>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</si>
  <si>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</si>
  <si>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</si>
  <si>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</si>
  <si>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</si>
  <si>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</si>
  <si>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</si>
  <si>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</si>
  <si>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</si>
  <si>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</si>
  <si>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</si>
  <si>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</si>
  <si>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</si>
  <si>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</si>
  <si>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</si>
  <si>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</si>
  <si>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</si>
  <si>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</si>
  <si>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</si>
  <si>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</si>
  <si>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</si>
  <si>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</si>
  <si>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</si>
  <si>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</si>
  <si>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</si>
  <si>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</si>
  <si>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</si>
  <si>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</si>
  <si>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</si>
  <si>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</si>
  <si>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</si>
  <si>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</si>
  <si>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</si>
  <si>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</si>
  <si>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</si>
  <si>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</si>
  <si>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</si>
  <si>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</si>
  <si>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</si>
  <si>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</si>
  <si>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</si>
  <si>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</si>
  <si>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</si>
  <si>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</si>
  <si>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</si>
  <si>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</si>
  <si>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</si>
  <si>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</si>
  <si>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</si>
  <si>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</si>
  <si>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</si>
  <si>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</si>
  <si>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</si>
  <si>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</si>
  <si>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</si>
  <si>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</si>
  <si>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</si>
  <si>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</si>
  <si>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</si>
  <si>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</si>
  <si>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</si>
  <si>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</si>
  <si>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</si>
  <si>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</si>
  <si>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</si>
  <si>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</si>
  <si>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</si>
  <si>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</si>
  <si>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</si>
  <si>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</si>
  <si>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</si>
  <si>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</si>
  <si>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</si>
  <si>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</si>
  <si>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</si>
  <si>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</si>
  <si>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</si>
  <si>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</si>
  <si>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</si>
  <si>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</si>
  <si>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</si>
  <si>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</si>
  <si>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</si>
  <si>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</si>
  <si>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</si>
  <si>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</si>
  <si>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</si>
  <si>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</si>
  <si>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</si>
  <si>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</si>
  <si>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</si>
  <si>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</si>
  <si>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</si>
  <si>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</si>
  <si>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</si>
  <si>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</si>
  <si>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</si>
  <si>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</si>
  <si>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</si>
  <si>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</si>
  <si>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</si>
  <si>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</si>
  <si>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</si>
  <si>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</si>
  <si>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</si>
  <si>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</si>
  <si>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</si>
  <si>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</si>
  <si>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</si>
  <si>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</si>
  <si>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</si>
  <si>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</si>
  <si>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</si>
  <si>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</si>
  <si>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</si>
  <si>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</si>
  <si>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</si>
  <si>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</si>
  <si>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</si>
  <si>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</si>
  <si>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</si>
  <si>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</si>
  <si>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</si>
  <si>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</si>
  <si>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</si>
  <si>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</si>
  <si>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</si>
  <si>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</si>
  <si>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</si>
  <si>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</si>
  <si>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</si>
  <si>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</si>
  <si>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</si>
  <si>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</si>
  <si>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</si>
  <si>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</si>
  <si>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</si>
  <si>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</si>
  <si>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</si>
  <si>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</si>
  <si>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</si>
  <si>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</si>
  <si>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</si>
  <si>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</si>
  <si>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</si>
  <si>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</si>
  <si>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</si>
  <si>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</si>
  <si>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</si>
  <si>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</si>
  <si>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</si>
  <si>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</si>
  <si>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</si>
  <si>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</si>
  <si>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</si>
  <si>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</si>
  <si>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</si>
  <si>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</si>
  <si>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</si>
  <si>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</si>
  <si>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</si>
  <si>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</si>
  <si>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</si>
  <si>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</si>
  <si>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</si>
  <si>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</si>
  <si>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</si>
  <si>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</si>
  <si>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</si>
  <si>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</si>
  <si>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</si>
  <si>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</si>
  <si>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</si>
  <si>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</si>
  <si>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</si>
  <si>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</si>
  <si>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</si>
  <si>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</si>
  <si>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</si>
  <si>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</si>
  <si>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</si>
  <si>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</si>
  <si>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</si>
  <si>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</si>
  <si>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</si>
  <si>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</si>
  <si>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</si>
  <si>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</si>
  <si>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</si>
  <si>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</si>
  <si>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</si>
  <si>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</si>
  <si>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</si>
  <si>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</si>
  <si>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</si>
  <si>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</si>
  <si>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</si>
  <si>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</si>
  <si>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</si>
  <si>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</si>
  <si>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</si>
  <si>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</si>
  <si>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</si>
  <si>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</si>
  <si>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</si>
  <si>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</si>
  <si>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</si>
  <si>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</si>
  <si>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</si>
  <si>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</si>
  <si>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</si>
  <si>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</si>
  <si>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</si>
  <si>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</si>
  <si>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</si>
  <si>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</si>
  <si>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</si>
  <si>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</si>
  <si>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</si>
  <si>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</si>
  <si>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</si>
  <si>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</si>
  <si>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</si>
  <si>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</si>
  <si>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</si>
  <si>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</si>
  <si>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</si>
  <si>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</si>
  <si>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</si>
  <si>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</si>
  <si>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</si>
  <si>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</si>
  <si>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</si>
  <si>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</si>
  <si>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</si>
  <si>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</si>
  <si>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</si>
  <si>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</si>
  <si>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</si>
  <si>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</si>
  <si>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</si>
  <si>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</si>
  <si>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</si>
  <si>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</si>
  <si>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</si>
  <si>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</si>
  <si>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</si>
  <si>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</si>
  <si>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</si>
  <si>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</si>
  <si>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</si>
  <si>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</si>
  <si>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</si>
  <si>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</si>
  <si>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</si>
  <si>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</si>
  <si>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</si>
  <si>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</si>
  <si>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</si>
  <si>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</si>
  <si>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</si>
  <si>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</si>
  <si>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</si>
  <si>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</si>
  <si>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</si>
  <si>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</si>
  <si>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</si>
  <si>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</si>
  <si>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</si>
  <si>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</si>
  <si>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</si>
  <si>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</si>
  <si>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</si>
  <si>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</si>
  <si>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</si>
  <si>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</si>
  <si>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</si>
  <si>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</si>
  <si>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</si>
  <si>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</si>
  <si>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</si>
  <si>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</si>
  <si>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</si>
  <si>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</si>
  <si>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</si>
  <si>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</si>
  <si>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</si>
  <si>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</si>
  <si>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</si>
  <si>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</si>
  <si>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</si>
  <si>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</si>
  <si>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</si>
  <si>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</si>
  <si>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</si>
  <si>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</si>
  <si>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</si>
  <si>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</si>
  <si>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</si>
  <si>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</si>
  <si>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</si>
  <si>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</si>
  <si>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</si>
  <si>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</si>
  <si>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</si>
  <si>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</si>
  <si>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</si>
  <si>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</si>
  <si>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</si>
  <si>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</si>
  <si>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</si>
  <si>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</si>
  <si>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</si>
  <si>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</si>
  <si>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</si>
  <si>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</si>
  <si>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</si>
  <si>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</si>
  <si>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</si>
  <si>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</si>
  <si>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</si>
  <si>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</si>
  <si>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</si>
  <si>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</si>
  <si>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</si>
  <si>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</si>
  <si>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</si>
  <si>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</si>
  <si>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</si>
  <si>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</si>
  <si>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</si>
  <si>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</si>
  <si>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</si>
  <si>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</si>
  <si>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</si>
  <si>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</si>
  <si>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</si>
  <si>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</si>
  <si>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</si>
  <si>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</si>
  <si>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</si>
  <si>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</si>
  <si>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</si>
  <si>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</si>
  <si>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</si>
  <si>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</si>
  <si>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</si>
  <si>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</si>
  <si>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</si>
  <si>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</si>
  <si>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</si>
  <si>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</si>
  <si>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</si>
  <si>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</si>
  <si>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</si>
  <si>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</si>
  <si>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</si>
  <si>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</si>
  <si>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</si>
  <si>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</si>
  <si>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</si>
  <si>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</si>
  <si>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</si>
  <si>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</si>
  <si>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</si>
  <si>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</si>
  <si>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</si>
  <si>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</si>
  <si>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</si>
  <si>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</si>
  <si>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</si>
  <si>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</si>
  <si>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</si>
  <si>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</si>
  <si>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</si>
  <si>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</si>
  <si>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</si>
  <si>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</si>
  <si>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</si>
  <si>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</si>
  <si>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</si>
  <si>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</si>
  <si>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</si>
  <si>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</si>
  <si>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</si>
  <si>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</si>
  <si>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</si>
  <si>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</si>
  <si>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</si>
  <si>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</si>
  <si>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</si>
  <si>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</si>
  <si>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</si>
  <si>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</si>
  <si>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</si>
  <si>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</si>
  <si>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</si>
  <si>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</si>
  <si>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</si>
  <si>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</si>
  <si>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</si>
  <si>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</si>
  <si>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</si>
  <si>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</si>
  <si>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</si>
  <si>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</si>
  <si>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</si>
  <si>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</si>
  <si>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</si>
  <si>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</si>
  <si>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</si>
  <si>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</si>
  <si>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</si>
  <si>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</si>
  <si>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</si>
  <si>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</si>
  <si>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</si>
  <si>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</si>
  <si>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</si>
  <si>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</si>
  <si>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</si>
  <si>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</si>
  <si>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</si>
  <si>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</si>
  <si>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</si>
  <si>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</si>
  <si>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</si>
  <si>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</si>
  <si>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</si>
  <si>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</si>
  <si>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</si>
  <si>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</si>
  <si>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</si>
  <si>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</si>
  <si>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</si>
  <si>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</si>
  <si>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</si>
  <si>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</si>
  <si>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</si>
  <si>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</si>
  <si>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</si>
  <si>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</si>
  <si>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</si>
  <si>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</si>
  <si>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</si>
  <si>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</si>
  <si>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</si>
  <si>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</si>
  <si>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</si>
  <si>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</si>
  <si>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</si>
  <si>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</si>
  <si>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</si>
  <si>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</si>
  <si>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</si>
  <si>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</si>
  <si>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</si>
  <si>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</si>
  <si>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</si>
  <si>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</si>
  <si>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</si>
  <si>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</si>
  <si>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</si>
  <si>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</si>
  <si>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</si>
  <si>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</si>
  <si>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</si>
  <si>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</si>
  <si>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</si>
  <si>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</si>
  <si>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</si>
  <si>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</si>
  <si>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</si>
  <si>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</si>
  <si>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</si>
  <si>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</si>
  <si>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</si>
  <si>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</si>
  <si>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</si>
  <si>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</si>
  <si>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</si>
  <si>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</si>
  <si>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</si>
  <si>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</si>
  <si>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</si>
  <si>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</si>
  <si>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</si>
  <si>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</si>
  <si>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</si>
  <si>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</si>
  <si>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</si>
  <si>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</si>
  <si>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</si>
  <si>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</si>
  <si>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</si>
  <si>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</si>
  <si>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</si>
  <si>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</si>
  <si>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</si>
  <si>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</si>
  <si>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</si>
  <si>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</si>
  <si>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</si>
  <si>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</si>
  <si>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</si>
  <si>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</si>
  <si>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</si>
  <si>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</si>
  <si>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</si>
  <si>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</si>
  <si>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</si>
  <si>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</si>
  <si>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</si>
  <si>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</si>
  <si>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</si>
  <si>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</si>
  <si>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</si>
  <si>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</si>
  <si>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</si>
  <si>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</si>
  <si>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</si>
  <si>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</si>
  <si>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</si>
  <si>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</si>
  <si>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</si>
  <si>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</si>
  <si>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</si>
  <si>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</si>
  <si>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</si>
  <si>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</si>
  <si>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</si>
  <si>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</si>
  <si>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</si>
  <si>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</si>
  <si>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</si>
  <si>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</si>
  <si>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</si>
  <si>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</si>
  <si>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</si>
  <si>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</si>
  <si>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</si>
  <si>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</si>
  <si>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</si>
  <si>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</si>
  <si>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</si>
  <si>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</si>
  <si>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</si>
  <si>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</si>
  <si>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</si>
  <si>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</si>
  <si>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</si>
  <si>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</si>
  <si>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</si>
  <si>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</si>
  <si>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</si>
  <si>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</si>
  <si>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</si>
  <si>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</si>
  <si>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</si>
  <si>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</si>
  <si>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</si>
  <si>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</si>
  <si>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</si>
  <si>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</si>
  <si>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</si>
  <si>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</si>
  <si>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</si>
  <si>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</si>
  <si>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</si>
  <si>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</si>
  <si>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</si>
  <si>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</si>
  <si>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</si>
  <si>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</si>
  <si>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</si>
  <si>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</si>
  <si>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</si>
  <si>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</si>
  <si>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</si>
  <si>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</si>
  <si>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</si>
  <si>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</si>
  <si>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</si>
  <si>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</si>
  <si>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</si>
  <si>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</si>
  <si>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</si>
  <si>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</si>
  <si>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</si>
  <si>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</si>
  <si>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</si>
  <si>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</si>
  <si>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</si>
  <si>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</si>
  <si>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</si>
  <si>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</si>
  <si>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</si>
  <si>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</si>
  <si>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</si>
  <si>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</si>
  <si>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</si>
  <si>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</si>
  <si>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</si>
  <si>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</si>
  <si>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</si>
  <si>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</si>
  <si>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</si>
  <si>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</si>
  <si>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</si>
  <si>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</si>
  <si>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</si>
  <si>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</si>
  <si>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</si>
  <si>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</si>
  <si>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</si>
  <si>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</si>
  <si>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</si>
  <si>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</si>
  <si>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</si>
  <si>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</si>
  <si>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</si>
  <si>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</si>
  <si>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</si>
  <si>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</si>
  <si>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</si>
  <si>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</si>
  <si>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</si>
  <si>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</si>
  <si>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</si>
  <si>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</si>
  <si>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</si>
  <si>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</si>
  <si>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</si>
  <si>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</si>
  <si>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</si>
  <si>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</si>
  <si>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</si>
  <si>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</si>
  <si>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</si>
  <si>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</si>
  <si>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</si>
  <si>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</si>
  <si>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</si>
  <si>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</si>
  <si>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</si>
  <si>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</si>
  <si>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</si>
  <si>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</si>
  <si>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</si>
  <si>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</si>
  <si>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</si>
  <si>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</si>
  <si>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</si>
  <si>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</si>
  <si>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</si>
  <si>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</si>
  <si>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</si>
  <si>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</si>
  <si>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</si>
  <si>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</si>
  <si>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</si>
  <si>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</si>
  <si>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</si>
  <si>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</si>
  <si>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</si>
  <si>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</si>
  <si>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</si>
  <si>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</si>
  <si>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</si>
  <si>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</si>
  <si>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</si>
  <si>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</si>
  <si>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</si>
  <si>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</si>
  <si>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</si>
  <si>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</si>
  <si>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</si>
  <si>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</si>
  <si>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</si>
  <si>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</si>
  <si>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</si>
  <si>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</si>
  <si>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</si>
  <si>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</si>
  <si>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</si>
  <si>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</si>
  <si>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</si>
  <si>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</si>
  <si>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</si>
  <si>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</si>
  <si>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</si>
  <si>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</si>
  <si>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</si>
  <si>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</si>
  <si>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</si>
  <si>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</si>
  <si>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</si>
  <si>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</si>
  <si>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</si>
  <si>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</si>
  <si>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</si>
  <si>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</si>
  <si>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</si>
  <si>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</si>
  <si>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</si>
  <si>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</si>
  <si>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</si>
  <si>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</si>
  <si>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</si>
  <si>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</si>
  <si>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</si>
  <si>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</si>
  <si>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</si>
  <si>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</si>
  <si>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</si>
  <si>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</si>
  <si>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</si>
  <si>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</si>
  <si>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</si>
  <si>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</si>
  <si>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</si>
  <si>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</si>
  <si>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</si>
  <si>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</si>
  <si>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</si>
  <si>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</si>
  <si>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</si>
  <si>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</si>
  <si>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</si>
  <si>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</si>
  <si>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</si>
  <si>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</si>
  <si>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</si>
  <si>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</si>
  <si>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</si>
  <si>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</si>
  <si>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</si>
  <si>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</si>
  <si>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</si>
  <si>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</si>
  <si>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</si>
  <si>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</si>
  <si>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</si>
  <si>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</si>
  <si>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</si>
  <si>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</si>
  <si>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</si>
  <si>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</si>
  <si>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</si>
  <si>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</si>
  <si>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</si>
  <si>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</si>
  <si>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</si>
  <si>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</si>
  <si>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</si>
  <si>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</si>
  <si>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</si>
  <si>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</si>
  <si>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</si>
  <si>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</si>
  <si>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</si>
  <si>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</si>
  <si>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</si>
  <si>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</si>
  <si>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</si>
  <si>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</si>
  <si>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</si>
  <si>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</si>
  <si>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</si>
  <si>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</si>
  <si>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</si>
  <si>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</si>
  <si>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</si>
  <si>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</si>
  <si>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</si>
  <si>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</si>
  <si>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</si>
  <si>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</si>
  <si>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</si>
  <si>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</si>
  <si>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</si>
  <si>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</si>
  <si>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</si>
  <si>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</si>
  <si>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</si>
  <si>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</si>
  <si>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</si>
  <si>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</si>
  <si>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</si>
  <si>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</si>
  <si>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</si>
  <si>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</si>
  <si>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</si>
  <si>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</si>
  <si>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</si>
  <si>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</si>
  <si>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</si>
  <si>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</si>
  <si>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</si>
  <si>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</si>
  <si>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</si>
  <si>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</si>
  <si>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</si>
  <si>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</si>
  <si>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</si>
  <si>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</si>
  <si>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</si>
  <si>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</si>
  <si>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</si>
  <si>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</si>
  <si>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</si>
  <si>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</si>
  <si>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</si>
  <si>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</si>
  <si>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</si>
  <si>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</si>
  <si>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</si>
  <si>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</si>
  <si>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</si>
  <si>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</si>
  <si>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</si>
  <si>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</si>
  <si>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</si>
  <si>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</si>
  <si>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</si>
  <si>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</si>
  <si>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</si>
  <si>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</si>
  <si>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</si>
  <si>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</si>
  <si>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</si>
  <si>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</si>
  <si>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</si>
  <si>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</si>
  <si>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</si>
  <si>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</si>
  <si>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</si>
  <si>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</si>
  <si>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</si>
  <si>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</si>
  <si>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</si>
  <si>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</si>
  <si>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</si>
  <si>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</si>
  <si>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</si>
  <si>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</si>
  <si>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</si>
  <si>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</si>
  <si>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</si>
  <si>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</si>
  <si>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</si>
  <si>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</si>
  <si>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</si>
  <si>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</si>
  <si>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</si>
  <si>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</si>
  <si>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</si>
  <si>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</si>
  <si>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</si>
  <si>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</si>
  <si>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</si>
  <si>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</si>
  <si>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</si>
  <si>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</si>
  <si>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</si>
  <si>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</si>
  <si>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</si>
  <si>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</si>
  <si>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</si>
  <si>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</si>
  <si>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</si>
  <si>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</si>
  <si>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</si>
  <si>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</si>
  <si>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</si>
  <si>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</si>
  <si>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</si>
  <si>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</si>
  <si>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</si>
  <si>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</si>
  <si>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</si>
  <si>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</si>
  <si>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</si>
  <si>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</si>
  <si>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</si>
  <si>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</si>
  <si>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</si>
  <si>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</si>
  <si>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</si>
  <si>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</si>
  <si>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</si>
  <si>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</si>
  <si>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</si>
  <si>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</si>
  <si>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</si>
  <si>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</si>
  <si>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</si>
  <si>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</si>
  <si>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</si>
  <si>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</si>
  <si>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</si>
  <si>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</si>
  <si>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</si>
  <si>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</si>
  <si>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</si>
  <si>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</si>
  <si>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</si>
  <si>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</si>
  <si>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</si>
  <si>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</si>
  <si>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</si>
  <si>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</si>
  <si>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</si>
  <si>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</si>
  <si>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</si>
  <si>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</si>
  <si>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</si>
  <si>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</si>
  <si>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</si>
  <si>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</si>
  <si>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</si>
  <si>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</si>
  <si>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</si>
  <si>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</si>
  <si>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</si>
  <si>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</si>
  <si>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</si>
  <si>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</si>
  <si>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</si>
  <si>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</si>
  <si>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</si>
  <si>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</si>
  <si>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</si>
  <si>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</si>
  <si>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</si>
  <si>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</si>
  <si>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</si>
  <si>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</si>
  <si>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</si>
  <si>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</si>
  <si>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</si>
  <si>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</si>
  <si>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</si>
  <si>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</si>
  <si>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</si>
  <si>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</si>
  <si>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</si>
  <si>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</si>
  <si>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</si>
  <si>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</si>
  <si>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</si>
  <si>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</si>
  <si>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</si>
  <si>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</si>
  <si>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</si>
  <si>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</si>
  <si>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</si>
  <si>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</si>
  <si>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</si>
  <si>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</si>
  <si>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</si>
  <si>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</si>
  <si>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</si>
  <si>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</si>
  <si>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</si>
  <si>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</si>
  <si>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</si>
  <si>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</si>
  <si>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</si>
  <si>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</si>
  <si>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</si>
  <si>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</si>
  <si>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</si>
  <si>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</si>
  <si>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</si>
  <si>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</si>
  <si>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</si>
  <si>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</si>
  <si>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</si>
  <si>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</si>
  <si>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</si>
  <si>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</si>
  <si>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</si>
  <si>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</si>
  <si>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</si>
  <si>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</si>
  <si>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</si>
  <si>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</si>
  <si>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</si>
  <si>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</si>
  <si>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</si>
  <si>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</si>
  <si>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</si>
  <si>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</si>
  <si>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</si>
  <si>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</si>
  <si>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</si>
  <si>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</si>
  <si>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</si>
  <si>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</si>
  <si>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</si>
  <si>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</si>
  <si>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</si>
  <si>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</si>
  <si>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</si>
  <si>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</si>
  <si>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</si>
  <si>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</si>
  <si>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</si>
  <si>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</si>
  <si>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</si>
  <si>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</si>
  <si>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</si>
  <si>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</si>
  <si>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</si>
  <si>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</si>
  <si>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</si>
  <si>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</si>
  <si>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</si>
  <si>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</si>
  <si>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</si>
  <si>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</si>
  <si>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</si>
  <si>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</si>
  <si>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</si>
  <si>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</si>
  <si>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</si>
  <si>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</si>
  <si>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</si>
  <si>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</si>
  <si>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</si>
  <si>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</si>
  <si>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</si>
  <si>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</si>
  <si>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</si>
  <si>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</si>
  <si>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</si>
  <si>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</si>
  <si>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</si>
  <si>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</si>
  <si>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</si>
  <si>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</si>
  <si>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</si>
  <si>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</si>
  <si>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</si>
  <si>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</si>
  <si>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</si>
  <si>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</si>
  <si>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</si>
  <si>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</si>
  <si>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</si>
  <si>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</si>
  <si>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</si>
  <si>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</si>
  <si>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</si>
  <si>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</si>
  <si>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</si>
  <si>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</si>
  <si>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</si>
  <si>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</si>
  <si>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</si>
  <si>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</si>
  <si>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</si>
  <si>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</si>
  <si>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</si>
  <si>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</si>
  <si>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</si>
  <si>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</si>
  <si>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</si>
  <si>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</si>
  <si>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</si>
  <si>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</si>
  <si>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</si>
  <si>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</si>
  <si>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</si>
  <si>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</si>
  <si>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</si>
  <si>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</si>
  <si>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</si>
  <si>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</si>
  <si>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</si>
  <si>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</si>
  <si>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</si>
  <si>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</si>
  <si>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</si>
  <si>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</si>
  <si>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</si>
  <si>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</si>
  <si>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</si>
  <si>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</si>
  <si>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</si>
  <si>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</si>
  <si>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</si>
  <si>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</si>
  <si>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</si>
  <si>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</si>
  <si>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</si>
  <si>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</si>
  <si>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</si>
  <si>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</si>
  <si>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</si>
  <si>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</si>
  <si>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</si>
  <si>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</si>
  <si>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</si>
  <si>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</si>
  <si>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</si>
  <si>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</si>
  <si>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</si>
  <si>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</si>
  <si>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</si>
  <si>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</si>
  <si>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</si>
  <si>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</si>
  <si>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</si>
  <si>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</si>
  <si>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</si>
  <si>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</si>
  <si>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</si>
  <si>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</si>
  <si>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</si>
  <si>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</si>
  <si>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</si>
  <si>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</si>
  <si>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</si>
  <si>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</si>
  <si>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</si>
  <si>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</si>
  <si>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</si>
  <si>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</si>
  <si>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</si>
  <si>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</si>
  <si>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</si>
  <si>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</si>
  <si>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</si>
  <si>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</si>
  <si>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</si>
  <si>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</si>
  <si>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</si>
  <si>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</si>
  <si>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</si>
  <si>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</si>
  <si>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</si>
  <si>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</si>
  <si>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</si>
  <si>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</si>
  <si>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</si>
  <si>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</si>
  <si>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</si>
  <si>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</si>
  <si>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</si>
  <si>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</si>
  <si>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</si>
  <si>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</si>
  <si>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</si>
  <si>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</si>
  <si>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</si>
  <si>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</si>
  <si>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</si>
  <si>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</si>
  <si>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</si>
  <si>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</si>
  <si>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</si>
  <si>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</si>
  <si>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</si>
  <si>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</si>
  <si>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</si>
  <si>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</si>
  <si>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</si>
  <si>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</si>
  <si>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</si>
  <si>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</si>
  <si>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</si>
  <si>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</si>
  <si>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</si>
  <si>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</si>
  <si>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</si>
  <si>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</si>
  <si>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</si>
  <si>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</si>
  <si>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</si>
  <si>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</si>
  <si>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</si>
  <si>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</si>
  <si>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</si>
  <si>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</si>
  <si>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</si>
  <si>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</si>
  <si>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</si>
  <si>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</si>
  <si>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</si>
  <si>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</si>
  <si>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</si>
  <si>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</si>
  <si>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</si>
  <si>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</si>
  <si>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</si>
  <si>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</si>
  <si>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</si>
  <si>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</si>
  <si>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</si>
  <si>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</si>
  <si>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</si>
  <si>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</si>
  <si>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</si>
  <si>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</si>
  <si>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</si>
  <si>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</si>
  <si>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</si>
  <si>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</si>
  <si>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</si>
  <si>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</si>
  <si>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</si>
  <si>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</si>
  <si>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</si>
  <si>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</si>
  <si>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</si>
  <si>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</si>
  <si>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</si>
  <si>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</si>
  <si>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</si>
  <si>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</si>
  <si>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</si>
  <si>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</si>
  <si>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</si>
  <si>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</si>
  <si>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</si>
  <si>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</si>
  <si>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</si>
  <si>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</si>
  <si>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</si>
  <si>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</si>
  <si>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</si>
  <si>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</si>
  <si>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</si>
  <si>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</si>
  <si>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</si>
  <si>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</si>
  <si>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</si>
  <si>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</si>
  <si>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</si>
  <si>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</si>
  <si>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</si>
  <si>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</si>
  <si>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</si>
  <si>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</si>
  <si>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</si>
  <si>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</si>
  <si>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</si>
  <si>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</si>
  <si>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</si>
  <si>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</si>
  <si>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</si>
  <si>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</si>
  <si>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</si>
  <si>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</si>
  <si>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</si>
  <si>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</si>
  <si>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</si>
  <si>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</si>
  <si>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</si>
  <si>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</si>
  <si>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</si>
  <si>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</si>
  <si>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</si>
  <si>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</si>
  <si>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</si>
  <si>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</si>
  <si>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</si>
  <si>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</si>
  <si>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</si>
  <si>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</si>
  <si>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</si>
  <si>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</si>
  <si>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</si>
  <si>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</si>
  <si>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</si>
  <si>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</si>
  <si>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</si>
  <si>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</si>
  <si>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</si>
  <si>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</si>
  <si>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</si>
  <si>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</si>
  <si>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</si>
  <si>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</si>
  <si>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</si>
  <si>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</si>
  <si>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</si>
  <si>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</si>
  <si>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</si>
  <si>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</si>
  <si>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</si>
  <si>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</si>
  <si>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</si>
  <si>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</si>
  <si>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</si>
  <si>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</si>
  <si>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</si>
  <si>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</si>
  <si>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</si>
  <si>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</si>
  <si>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</si>
  <si>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</si>
  <si>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</si>
  <si>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</si>
  <si>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</si>
  <si>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</si>
  <si>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</si>
  <si>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</si>
  <si>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</si>
  <si>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</si>
  <si>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</si>
  <si>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</si>
  <si>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</si>
  <si>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</si>
  <si>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</si>
  <si>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</si>
  <si>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</si>
  <si>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</si>
  <si>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</si>
  <si>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</si>
  <si>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</si>
  <si>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</si>
  <si>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</si>
  <si>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</si>
  <si>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</si>
  <si>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</si>
  <si>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</si>
  <si>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</si>
  <si>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</si>
  <si>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</si>
  <si>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</si>
  <si>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</si>
  <si>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</si>
  <si>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</si>
  <si>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</si>
  <si>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</si>
  <si>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</si>
  <si>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</si>
  <si>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</si>
  <si>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</si>
  <si>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</si>
  <si>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</si>
  <si>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</si>
  <si>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</si>
  <si>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</si>
  <si>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</si>
  <si>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</si>
  <si>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</si>
  <si>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</si>
  <si>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</si>
  <si>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</si>
  <si>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</si>
  <si>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</si>
  <si>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</si>
  <si>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</si>
  <si>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</si>
  <si>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</si>
  <si>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</si>
  <si>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</si>
  <si>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</si>
  <si>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</si>
  <si>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</si>
  <si>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</si>
  <si>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</si>
  <si>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</si>
  <si>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</si>
  <si>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</si>
  <si>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</si>
  <si>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</si>
  <si>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</si>
  <si>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</si>
  <si>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</si>
  <si>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</si>
  <si>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</si>
  <si>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</si>
  <si>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</si>
  <si>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</si>
  <si>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</si>
  <si>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</si>
  <si>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</si>
  <si>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</si>
  <si>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</si>
  <si>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</si>
  <si>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</si>
  <si>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</si>
  <si>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</si>
  <si>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</si>
  <si>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</si>
  <si>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</si>
  <si>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</si>
  <si>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</si>
  <si>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</si>
  <si>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</si>
  <si>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</si>
  <si>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</si>
  <si>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</si>
  <si>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</si>
  <si>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</si>
  <si>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</si>
  <si>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</si>
  <si>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</si>
  <si>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</si>
  <si>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</si>
  <si>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</si>
  <si>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</si>
  <si>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</si>
  <si>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</si>
  <si>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</si>
  <si>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</si>
  <si>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</si>
  <si>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</si>
  <si>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</si>
  <si>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</si>
  <si>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</si>
  <si>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</si>
  <si>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</si>
  <si>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</si>
  <si>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</si>
  <si>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</si>
  <si>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</si>
  <si>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</si>
  <si>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</si>
  <si>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</si>
  <si>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</si>
  <si>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</si>
  <si>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</si>
  <si>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</si>
  <si>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</si>
  <si>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</si>
  <si>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</si>
  <si>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</si>
  <si>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</si>
  <si>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</si>
  <si>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</si>
  <si>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</si>
  <si>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</si>
  <si>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</si>
  <si>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</si>
  <si>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</si>
  <si>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</si>
  <si>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</si>
  <si>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</si>
  <si>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</si>
  <si>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</si>
  <si>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</si>
  <si>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</si>
  <si>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</si>
  <si>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</si>
  <si>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</si>
  <si>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</si>
  <si>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</si>
  <si>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</si>
  <si>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</si>
  <si>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</si>
  <si>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</si>
  <si>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</si>
  <si>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</si>
  <si>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</si>
  <si>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</si>
  <si>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</si>
  <si>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</si>
  <si>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</si>
  <si>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</si>
  <si>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</si>
  <si>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</si>
  <si>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</si>
  <si>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</si>
  <si>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</si>
  <si>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</si>
  <si>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</si>
  <si>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</si>
  <si>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</si>
  <si>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</si>
  <si>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</si>
  <si>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</si>
  <si>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</si>
  <si>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</si>
  <si>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</si>
  <si>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</si>
  <si>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</si>
  <si>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</si>
  <si>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</si>
  <si>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</si>
  <si>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</si>
  <si>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</si>
  <si>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</si>
  <si>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</si>
  <si>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</si>
  <si>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</si>
  <si>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</si>
  <si>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</si>
  <si>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</si>
  <si>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</si>
  <si>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</si>
  <si>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</si>
  <si>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</si>
  <si>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</si>
  <si>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</si>
  <si>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</si>
  <si>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</si>
  <si>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</si>
  <si>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</si>
  <si>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</si>
  <si>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</si>
  <si>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</si>
  <si>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</si>
  <si>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</si>
  <si>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</si>
  <si>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</si>
  <si>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</si>
  <si>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</si>
  <si>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</si>
  <si>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</si>
  <si>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</si>
  <si>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</si>
  <si>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</si>
  <si>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</si>
  <si>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</si>
  <si>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</si>
  <si>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</si>
  <si>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</si>
  <si>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</si>
  <si>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</si>
  <si>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</si>
  <si>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</si>
  <si>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</si>
  <si>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</si>
  <si>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</si>
  <si>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</si>
  <si>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</si>
  <si>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</si>
  <si>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</si>
  <si>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</si>
  <si>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</si>
  <si>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</si>
  <si>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</si>
  <si>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</si>
  <si>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</si>
  <si>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</si>
  <si>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</si>
  <si>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</si>
  <si>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</si>
  <si>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</si>
  <si>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</si>
  <si>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</si>
  <si>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</si>
  <si>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</si>
  <si>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</si>
  <si>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</si>
  <si>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</si>
  <si>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</si>
  <si>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</si>
  <si>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</si>
  <si>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</si>
  <si>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</si>
  <si>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</si>
  <si>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</si>
  <si>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</si>
  <si>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</si>
  <si>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</si>
  <si>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</si>
  <si>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</si>
  <si>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</si>
  <si>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</si>
  <si>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</si>
  <si>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</si>
  <si>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</si>
  <si>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</si>
  <si>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</si>
  <si>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</si>
  <si>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</si>
  <si>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</si>
  <si>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</si>
  <si>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</si>
  <si>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</si>
  <si>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</si>
  <si>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</si>
  <si>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</si>
  <si>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</si>
  <si>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</si>
  <si>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</si>
  <si>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</si>
  <si>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</si>
  <si>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</si>
  <si>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</si>
  <si>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</si>
  <si>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</si>
  <si>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</si>
  <si>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</si>
  <si>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</si>
  <si>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</si>
  <si>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</si>
  <si>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</si>
  <si>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</si>
  <si>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</si>
  <si>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</si>
  <si>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</si>
  <si>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</si>
  <si>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</si>
  <si>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</si>
  <si>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</si>
  <si>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</si>
  <si>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</si>
  <si>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</si>
  <si>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</si>
  <si>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</si>
  <si>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</si>
  <si>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</si>
  <si>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</si>
  <si>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</si>
  <si>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</si>
  <si>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</si>
  <si>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</si>
  <si>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</si>
  <si>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</si>
  <si>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</si>
  <si>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</si>
  <si>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</si>
  <si>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</si>
  <si>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</si>
  <si>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</si>
  <si>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</si>
  <si>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</si>
  <si>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</si>
  <si>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</si>
  <si>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</si>
  <si>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</si>
  <si>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</si>
  <si>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</si>
  <si>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</si>
  <si>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</si>
  <si>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</si>
  <si>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</si>
  <si>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</si>
  <si>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</si>
  <si>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</si>
  <si>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</si>
  <si>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</si>
  <si>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</si>
  <si>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</si>
  <si>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</si>
  <si>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</si>
  <si>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</si>
  <si>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</si>
  <si>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</si>
  <si>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</si>
  <si>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</si>
  <si>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</si>
  <si>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</si>
  <si>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</si>
  <si>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</si>
  <si>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</si>
  <si>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</si>
  <si>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</si>
  <si>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</si>
  <si>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</si>
  <si>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</si>
  <si>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</si>
  <si>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</si>
  <si>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</si>
  <si>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</si>
  <si>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</si>
  <si>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</si>
  <si>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</si>
  <si>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</si>
  <si>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</si>
  <si>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</si>
  <si>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</si>
  <si>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</si>
  <si>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</si>
  <si>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</si>
  <si>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</si>
  <si>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</si>
  <si>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</si>
  <si>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</si>
  <si>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</si>
  <si>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</si>
  <si>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</si>
  <si>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</si>
  <si>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</si>
  <si>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</si>
  <si>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</si>
  <si>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</si>
  <si>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</si>
  <si>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</si>
  <si>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</si>
  <si>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</si>
  <si>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</si>
  <si>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</si>
  <si>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</si>
  <si>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</si>
  <si>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</si>
  <si>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</si>
  <si>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</si>
  <si>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</si>
  <si>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</si>
  <si>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</si>
  <si>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</si>
  <si>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</si>
  <si>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</si>
  <si>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</si>
  <si>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</si>
  <si>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</si>
  <si>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</si>
  <si>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</si>
  <si>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</si>
  <si>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</si>
  <si>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</si>
  <si>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</si>
  <si>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</si>
  <si>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</si>
  <si>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</si>
  <si>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</si>
  <si>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</si>
  <si>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</si>
  <si>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</si>
  <si>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</si>
  <si>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</si>
  <si>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</si>
  <si>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</si>
  <si>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</si>
  <si>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</si>
  <si>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</si>
  <si>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</si>
  <si>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</si>
  <si>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</si>
  <si>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</si>
  <si>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</si>
  <si>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</si>
  <si>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</si>
  <si>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</si>
  <si>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</si>
  <si>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</si>
  <si>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</si>
  <si>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</si>
  <si>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</si>
  <si>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</si>
  <si>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</si>
  <si>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</si>
  <si>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</si>
  <si>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</si>
  <si>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</si>
  <si>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</si>
  <si>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</si>
  <si>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</si>
  <si>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</si>
  <si>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</si>
  <si>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</si>
  <si>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</si>
  <si>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</si>
  <si>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</si>
  <si>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</si>
  <si>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</si>
  <si>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</si>
  <si>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</si>
  <si>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</si>
  <si>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</si>
  <si>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</si>
  <si>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</si>
  <si>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</si>
  <si>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</si>
  <si>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</si>
  <si>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</si>
  <si>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</si>
  <si>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</si>
  <si>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</si>
  <si>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</si>
  <si>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</si>
  <si>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</si>
  <si>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</si>
  <si>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</si>
  <si>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</si>
  <si>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</si>
  <si>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</si>
  <si>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</si>
  <si>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</si>
  <si>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</si>
  <si>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</si>
  <si>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</si>
  <si>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</si>
  <si>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</si>
  <si>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</si>
  <si>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</si>
  <si>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</si>
  <si>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</si>
  <si>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</si>
  <si>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</si>
  <si>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</si>
  <si>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</si>
  <si>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</si>
  <si>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</si>
  <si>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</si>
  <si>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</si>
  <si>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</si>
  <si>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</si>
  <si>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</si>
  <si>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</si>
  <si>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</si>
  <si>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</si>
  <si>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</si>
  <si>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</si>
  <si>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</si>
  <si>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</si>
  <si>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</si>
  <si>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</si>
  <si>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</si>
  <si>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</si>
  <si>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</si>
  <si>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</si>
  <si>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</si>
  <si>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</si>
  <si>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</si>
  <si>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</si>
  <si>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</si>
  <si>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</si>
  <si>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</si>
  <si>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</si>
  <si>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</si>
  <si>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</si>
  <si>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</si>
  <si>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</si>
  <si>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</si>
  <si>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</si>
  <si>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</si>
  <si>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</si>
  <si>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</si>
  <si>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</si>
  <si>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</si>
  <si>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</si>
  <si>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</si>
  <si>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</si>
  <si>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</si>
  <si>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</si>
  <si>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</si>
  <si>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</si>
  <si>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</si>
  <si>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</si>
  <si>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</si>
  <si>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</si>
  <si>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</si>
  <si>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</si>
  <si>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</si>
  <si>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</si>
  <si>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</si>
  <si>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</si>
  <si>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</si>
  <si>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</si>
  <si>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</si>
  <si>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</si>
  <si>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</si>
  <si>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</si>
  <si>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</si>
  <si>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</si>
  <si>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</si>
  <si>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</si>
  <si>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</si>
  <si>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</si>
  <si>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</si>
  <si>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</si>
  <si>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</si>
  <si>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</si>
  <si>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</si>
  <si>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</si>
  <si>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</si>
  <si>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</si>
  <si>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</si>
  <si>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</si>
  <si>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</si>
  <si>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</si>
  <si>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</si>
  <si>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</si>
  <si>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</si>
  <si>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</si>
  <si>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</si>
  <si>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</si>
  <si>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</si>
  <si>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</si>
  <si>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</si>
  <si>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</si>
  <si>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</si>
  <si>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</si>
  <si>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</si>
  <si>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</si>
  <si>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</si>
  <si>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</si>
  <si>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</si>
  <si>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</si>
  <si>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</si>
  <si>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</si>
  <si>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</si>
  <si>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</si>
  <si>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</si>
  <si>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</si>
  <si>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</si>
  <si>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</si>
  <si>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</si>
  <si>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</si>
  <si>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</si>
  <si>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</si>
  <si>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</si>
  <si>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</si>
  <si>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</si>
  <si>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</si>
  <si>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</si>
  <si>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</si>
  <si>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</si>
  <si>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</si>
  <si>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</si>
  <si>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</si>
  <si>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</si>
  <si>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</si>
  <si>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</si>
  <si>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</si>
  <si>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</si>
  <si>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</si>
  <si>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</si>
  <si>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</si>
  <si>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</si>
  <si>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</si>
  <si>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</si>
  <si>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</si>
  <si>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</si>
  <si>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</si>
  <si>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</si>
  <si>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</si>
  <si>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</si>
  <si>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</si>
  <si>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</si>
  <si>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</si>
  <si>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</si>
  <si>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</si>
  <si>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</si>
  <si>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</si>
  <si>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</si>
  <si>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</si>
  <si>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</si>
  <si>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</si>
  <si>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</si>
  <si>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</si>
  <si>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</si>
  <si>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</si>
  <si>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</si>
  <si>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</si>
  <si>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</si>
  <si>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</si>
  <si>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</si>
  <si>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</si>
  <si>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</si>
  <si>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</si>
  <si>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</si>
  <si>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</si>
  <si>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</si>
  <si>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</si>
  <si>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</si>
  <si>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</si>
  <si>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</si>
  <si>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</si>
  <si>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</si>
  <si>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</si>
  <si>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</si>
  <si>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</si>
  <si>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</si>
  <si>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</si>
  <si>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</si>
  <si>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</si>
  <si>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</si>
  <si>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</si>
  <si>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</si>
  <si>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</si>
  <si>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</si>
  <si>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</si>
  <si>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</si>
  <si>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</si>
  <si>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</si>
  <si>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</si>
  <si>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</si>
  <si>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</si>
  <si>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</si>
  <si>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</si>
  <si>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</si>
  <si>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</si>
  <si>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</si>
  <si>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</si>
  <si>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</si>
  <si>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</si>
  <si>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</si>
  <si>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</si>
  <si>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</si>
  <si>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</si>
  <si>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</si>
  <si>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</si>
  <si>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</si>
  <si>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</si>
  <si>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</si>
  <si>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</si>
  <si>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</si>
  <si>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</si>
  <si>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</si>
  <si>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</si>
  <si>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</si>
  <si>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</si>
  <si>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</si>
  <si>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</si>
  <si>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</si>
  <si>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</si>
  <si>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</si>
  <si>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</si>
  <si>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</si>
  <si>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</si>
  <si>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</si>
  <si>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</si>
  <si>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</si>
  <si>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</si>
  <si>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</si>
  <si>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</si>
  <si>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</si>
  <si>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</si>
  <si>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</si>
  <si>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</si>
  <si>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</si>
  <si>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</si>
  <si>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</si>
  <si>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</si>
  <si>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</si>
  <si>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</si>
  <si>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</si>
  <si>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</si>
  <si>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</si>
  <si>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</si>
  <si>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</si>
  <si>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</si>
  <si>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</si>
  <si>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</si>
  <si>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</si>
  <si>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</si>
  <si>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</si>
  <si>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</si>
  <si>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</si>
  <si>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</si>
  <si>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</si>
  <si>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</si>
  <si>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</si>
  <si>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</si>
  <si>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</si>
  <si>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</si>
  <si>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</si>
  <si>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</si>
  <si>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</si>
  <si>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</si>
  <si>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</si>
  <si>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</si>
  <si>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</si>
  <si>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</si>
  <si>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</si>
  <si>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</si>
  <si>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</si>
  <si>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</si>
  <si>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</si>
  <si>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</si>
  <si>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</si>
  <si>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</si>
  <si>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</si>
  <si>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</si>
  <si>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</si>
  <si>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</si>
  <si>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</si>
  <si>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</si>
  <si>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</si>
  <si>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</si>
  <si>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</si>
  <si>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</si>
  <si>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</si>
  <si>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</si>
  <si>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</si>
  <si>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</si>
  <si>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</si>
  <si>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</si>
  <si>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</si>
  <si>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</si>
  <si>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</si>
  <si>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</si>
  <si>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</si>
  <si>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</si>
  <si>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</si>
  <si>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</si>
  <si>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</si>
  <si>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</si>
  <si>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</si>
  <si>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</si>
  <si>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</si>
  <si>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</si>
  <si>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</si>
  <si>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</si>
  <si>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</si>
  <si>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</si>
  <si>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</si>
  <si>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</si>
  <si>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</si>
  <si>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</si>
  <si>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</si>
  <si>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</si>
  <si>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</si>
  <si>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</si>
  <si>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</si>
  <si>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</si>
  <si>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</si>
  <si>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</si>
  <si>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</si>
  <si>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</si>
  <si>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</si>
  <si>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</si>
  <si>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</si>
  <si>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</si>
  <si>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</si>
  <si>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</si>
  <si>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</si>
  <si>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</si>
  <si>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</si>
  <si>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</si>
  <si>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</si>
  <si>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</si>
  <si>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</si>
  <si>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</si>
  <si>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</si>
  <si>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</si>
  <si>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</si>
  <si>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</si>
  <si>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</si>
  <si>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</si>
  <si>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</si>
  <si>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</si>
  <si>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</si>
  <si>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</si>
  <si>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</si>
  <si>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</si>
  <si>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</si>
  <si>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</si>
  <si>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</si>
  <si>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</si>
  <si>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</si>
  <si>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</si>
  <si>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</si>
  <si>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</si>
  <si>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</si>
  <si>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</si>
  <si>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</si>
  <si>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</si>
  <si>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</si>
  <si>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</si>
  <si>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</si>
  <si>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</si>
  <si>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</si>
  <si>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</si>
  <si>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</si>
  <si>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</si>
  <si>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</si>
  <si>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</si>
  <si>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</si>
  <si>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</si>
  <si>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</si>
  <si>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</si>
  <si>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</si>
  <si>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</si>
  <si>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</si>
  <si>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</si>
  <si>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</si>
  <si>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</si>
  <si>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</si>
  <si>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</si>
  <si>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</si>
  <si>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</si>
  <si>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</si>
  <si>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</si>
  <si>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</si>
  <si>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</si>
  <si>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</si>
  <si>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</si>
  <si>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</si>
  <si>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</si>
  <si>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</si>
  <si>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</si>
  <si>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</si>
  <si>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</si>
  <si>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</si>
  <si>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</si>
  <si>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</si>
  <si>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</si>
  <si>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</si>
  <si>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</si>
  <si>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</si>
  <si>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</si>
  <si>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</si>
  <si>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</si>
  <si>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</si>
  <si>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</si>
  <si>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</si>
  <si>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</si>
  <si>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</si>
  <si>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</si>
  <si>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</si>
  <si>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</si>
  <si>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</si>
  <si>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</si>
  <si>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</si>
  <si>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</si>
  <si>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</si>
  <si>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</si>
  <si>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</si>
  <si>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</si>
  <si>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</si>
  <si>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</si>
  <si>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</si>
  <si>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</si>
  <si>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</si>
  <si>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</si>
  <si>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</si>
  <si>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</si>
  <si>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</si>
  <si>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</si>
  <si>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</si>
  <si>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</si>
  <si>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</si>
  <si>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</si>
  <si>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</si>
  <si>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</si>
  <si>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</si>
  <si>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</si>
  <si>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</si>
  <si>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</si>
  <si>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</si>
  <si>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</si>
  <si>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</si>
  <si>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</si>
  <si>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</si>
  <si>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</si>
  <si>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</si>
  <si>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</si>
  <si>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</si>
  <si>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</si>
  <si>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</si>
  <si>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</si>
  <si>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</si>
  <si>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</si>
  <si>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</si>
  <si>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</si>
  <si>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</si>
  <si>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</si>
  <si>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</si>
  <si>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</si>
  <si>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</si>
  <si>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</si>
  <si>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</si>
  <si>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</si>
  <si>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</si>
  <si>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</si>
  <si>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</si>
  <si>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</si>
  <si>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</si>
  <si>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</si>
  <si>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</si>
  <si>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</si>
  <si>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</si>
  <si>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</si>
  <si>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</si>
  <si>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</si>
  <si>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</si>
  <si>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</si>
  <si>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</si>
  <si>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</si>
  <si>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</si>
  <si>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</si>
  <si>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</si>
  <si>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</si>
  <si>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</si>
  <si>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</si>
  <si>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</si>
  <si>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</si>
  <si>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</si>
  <si>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</si>
  <si>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</si>
  <si>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</si>
  <si>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</si>
  <si>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</si>
  <si>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</si>
  <si>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</si>
  <si>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</si>
  <si>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</si>
  <si>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</si>
  <si>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</si>
  <si>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</si>
  <si>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</si>
  <si>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</si>
  <si>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</si>
  <si>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</si>
  <si>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</si>
  <si>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</si>
  <si>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</si>
  <si>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</si>
  <si>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</si>
  <si>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</si>
  <si>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</si>
  <si>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</si>
  <si>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</si>
  <si>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</si>
  <si>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</si>
  <si>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</si>
  <si>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</si>
  <si>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</si>
  <si>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</si>
  <si>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</si>
  <si>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</si>
  <si>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</si>
  <si>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</si>
  <si>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</si>
  <si>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</si>
  <si>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</si>
  <si>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</si>
  <si>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</si>
  <si>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</si>
  <si>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</si>
  <si>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</si>
  <si>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</si>
  <si>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</si>
  <si>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</si>
  <si>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</si>
  <si>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</si>
  <si>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</si>
  <si>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</si>
  <si>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</si>
  <si>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</si>
  <si>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</si>
  <si>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</si>
  <si>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</si>
  <si>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</si>
  <si>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</si>
  <si>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</si>
  <si>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</si>
  <si>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</si>
  <si>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</si>
  <si>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</si>
  <si>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</si>
  <si>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</si>
  <si>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</si>
  <si>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</si>
  <si>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</si>
  <si>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</si>
  <si>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</si>
  <si>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</si>
  <si>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</si>
  <si>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</si>
  <si>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</si>
  <si>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</si>
  <si>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</si>
  <si>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</si>
  <si>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</si>
  <si>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</si>
  <si>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</si>
  <si>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</si>
  <si>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</si>
  <si>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</si>
  <si>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</si>
  <si>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</si>
  <si>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</si>
  <si>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</si>
  <si>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</si>
  <si>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</si>
  <si>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</si>
  <si>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</si>
  <si>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</si>
  <si>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</si>
  <si>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</si>
  <si>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</si>
  <si>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</si>
  <si>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</si>
  <si>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</si>
  <si>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</si>
  <si>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</si>
  <si>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</si>
  <si>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</si>
  <si>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</si>
  <si>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</si>
  <si>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</si>
  <si>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</si>
  <si>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</si>
  <si>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</si>
  <si>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</si>
  <si>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</si>
  <si>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</si>
  <si>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</si>
  <si>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</si>
  <si>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</si>
  <si>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</si>
  <si>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</si>
  <si>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</si>
  <si>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</si>
  <si>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</si>
  <si>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</si>
  <si>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</si>
  <si>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</si>
  <si>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</si>
  <si>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</si>
  <si>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</si>
  <si>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</si>
  <si>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</si>
  <si>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</si>
  <si>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</si>
  <si>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</si>
  <si>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</si>
  <si>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</si>
  <si>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</si>
  <si>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</si>
  <si>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</si>
  <si>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</si>
  <si>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</si>
  <si>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</si>
  <si>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</si>
  <si>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</si>
  <si>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</si>
  <si>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</si>
  <si>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</si>
  <si>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</si>
  <si>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</si>
  <si>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</si>
  <si>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</si>
  <si>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</si>
  <si>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</si>
  <si>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</si>
  <si>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</si>
  <si>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</si>
  <si>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</si>
  <si>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</si>
  <si>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</si>
  <si>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</si>
  <si>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</si>
  <si>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</si>
  <si>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</si>
  <si>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</si>
  <si>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</si>
  <si>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</si>
  <si>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</si>
  <si>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</si>
  <si>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</si>
  <si>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</si>
  <si>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</si>
  <si>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</si>
  <si>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</si>
  <si>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</si>
  <si>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</si>
  <si>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</si>
  <si>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</si>
  <si>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</si>
  <si>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</si>
  <si>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</si>
  <si>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</si>
  <si>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</si>
  <si>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</si>
  <si>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</si>
  <si>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</si>
  <si>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</si>
  <si>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</si>
  <si>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</si>
  <si>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</si>
  <si>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</si>
  <si>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</si>
  <si>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</si>
  <si>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</si>
  <si>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</si>
  <si>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</si>
  <si>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</si>
  <si>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</si>
  <si>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</si>
  <si>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</si>
  <si>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</si>
  <si>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</si>
  <si>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</si>
  <si>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</si>
  <si>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</si>
  <si>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</si>
  <si>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</si>
  <si>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</si>
  <si>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</si>
  <si>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</si>
  <si>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</si>
  <si>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</si>
  <si>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</si>
  <si>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</si>
  <si>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</si>
  <si>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</si>
  <si>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</si>
  <si>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</si>
  <si>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</si>
  <si>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</si>
  <si>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</si>
  <si>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</si>
  <si>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</si>
  <si>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</si>
  <si>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</si>
  <si>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</si>
  <si>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</si>
  <si>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</si>
  <si>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</si>
  <si>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</si>
  <si>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</si>
  <si>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</si>
  <si>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</si>
  <si>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</si>
  <si>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</si>
  <si>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</si>
  <si>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</si>
  <si>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</si>
  <si>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</si>
  <si>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</si>
  <si>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</si>
  <si>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</si>
  <si>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</si>
  <si>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</si>
  <si>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</si>
  <si>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</si>
  <si>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</si>
  <si>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</si>
  <si>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</si>
  <si>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</si>
  <si>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</si>
  <si>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</si>
  <si>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</si>
  <si>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</si>
  <si>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</si>
  <si>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</si>
  <si>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</si>
  <si>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</si>
  <si>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</si>
  <si>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</si>
  <si>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</si>
  <si>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</si>
  <si>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</si>
  <si>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</si>
  <si>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</si>
  <si>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</si>
  <si>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</si>
  <si>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</si>
  <si>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</si>
  <si>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</si>
  <si>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</si>
  <si>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</si>
  <si>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</si>
  <si>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</si>
  <si>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</si>
  <si>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</si>
  <si>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</si>
  <si>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</si>
  <si>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</si>
  <si>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</si>
  <si>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</si>
  <si>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</si>
  <si>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</si>
  <si>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</si>
  <si>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</si>
  <si>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</si>
  <si>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</si>
  <si>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</si>
  <si>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</si>
  <si>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</si>
  <si>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</si>
  <si>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</si>
  <si>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</si>
  <si>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</si>
  <si>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</si>
  <si>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</si>
  <si>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</si>
  <si>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</si>
  <si>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</si>
  <si>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</si>
  <si>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</si>
  <si>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</si>
  <si>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</si>
  <si>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</si>
  <si>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</si>
  <si>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</si>
  <si>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</si>
  <si>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</si>
  <si>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</si>
  <si>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</si>
  <si>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</si>
  <si>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</si>
  <si>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</si>
  <si>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</si>
  <si>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</si>
  <si>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</si>
  <si>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</si>
  <si>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</si>
  <si>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</si>
  <si>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</si>
  <si>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</si>
  <si>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</si>
  <si>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</si>
  <si>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</si>
  <si>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</si>
  <si>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</si>
  <si>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</si>
  <si>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</si>
  <si>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</si>
  <si>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</si>
  <si>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</si>
  <si>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</si>
  <si>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</si>
  <si>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</si>
  <si>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</si>
  <si>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</si>
  <si>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</si>
  <si>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</si>
  <si>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</si>
  <si>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</si>
  <si>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</si>
  <si>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</si>
  <si>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</si>
  <si>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</si>
  <si>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</si>
  <si>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</si>
  <si>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</si>
  <si>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</si>
  <si>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</si>
  <si>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</si>
  <si>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</si>
  <si>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</si>
  <si>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</si>
  <si>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</si>
  <si>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</si>
  <si>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</si>
  <si>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</si>
  <si>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</si>
  <si>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</si>
  <si>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</si>
  <si>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</si>
  <si>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</si>
  <si>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</si>
  <si>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</si>
  <si>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</si>
  <si>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</si>
  <si>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</si>
  <si>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</si>
  <si>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</si>
  <si>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</si>
  <si>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</si>
  <si>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</si>
  <si>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</si>
  <si>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</si>
  <si>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</si>
  <si>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</si>
  <si>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</si>
  <si>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</si>
  <si>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</si>
  <si>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</si>
  <si>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</si>
  <si>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</si>
  <si>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</si>
  <si>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</si>
  <si>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</si>
  <si>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</si>
  <si>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</si>
  <si>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</si>
  <si>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</si>
  <si>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</si>
  <si>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</si>
  <si>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</si>
  <si>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</si>
  <si>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</si>
  <si>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</si>
  <si>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</si>
  <si>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</si>
  <si>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</si>
  <si>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</si>
  <si>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</si>
  <si>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</si>
  <si>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</si>
  <si>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</si>
  <si>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</si>
  <si>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</si>
  <si>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</si>
  <si>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</si>
  <si>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</si>
  <si>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</si>
  <si>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</si>
  <si>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</si>
  <si>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</si>
  <si>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</si>
  <si>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</si>
  <si>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</si>
  <si>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</si>
  <si>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</si>
  <si>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</si>
  <si>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</si>
  <si>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</si>
  <si>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</si>
  <si>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</si>
  <si>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</si>
  <si>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</si>
  <si>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</si>
  <si>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</si>
  <si>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</si>
  <si>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</si>
  <si>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</si>
  <si>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</si>
  <si>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</si>
  <si>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</si>
  <si>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</si>
  <si>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</si>
  <si>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</si>
  <si>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</si>
  <si>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</si>
  <si>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</si>
  <si>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</si>
  <si>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</si>
  <si>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</si>
  <si>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</si>
  <si>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</si>
  <si>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</si>
  <si>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</si>
  <si>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</si>
  <si>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</si>
  <si>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</si>
  <si>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</si>
  <si>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</si>
  <si>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</si>
  <si>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</si>
  <si>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</si>
  <si>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</si>
  <si>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</si>
  <si>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</si>
  <si>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</si>
  <si>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</si>
  <si>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</si>
  <si>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</si>
  <si>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</si>
  <si>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</si>
  <si>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</si>
  <si>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</si>
  <si>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</si>
  <si>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</si>
  <si>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</si>
  <si>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</si>
  <si>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</si>
  <si>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</si>
  <si>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</si>
  <si>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</si>
  <si>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</si>
  <si>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</si>
  <si>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</si>
  <si>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</si>
  <si>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</si>
  <si>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</si>
  <si>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</si>
  <si>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</si>
  <si>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</si>
  <si>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</si>
  <si>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</si>
  <si>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</si>
  <si>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</si>
  <si>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</si>
  <si>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</si>
  <si>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</si>
  <si>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</si>
  <si>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</si>
  <si>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</si>
  <si>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</si>
  <si>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</si>
  <si>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</si>
  <si>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</si>
  <si>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</si>
  <si>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</si>
  <si>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</si>
  <si>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</si>
  <si>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</si>
  <si>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</si>
  <si>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</si>
  <si>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</si>
  <si>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</si>
  <si>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</si>
  <si>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</si>
  <si>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</si>
  <si>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</si>
  <si>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</si>
  <si>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</si>
  <si>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</si>
  <si>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</si>
  <si>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</si>
  <si>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</si>
  <si>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</si>
  <si>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</si>
  <si>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</si>
  <si>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</si>
  <si>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</si>
  <si>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</si>
  <si>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</si>
  <si>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</si>
  <si>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</si>
  <si>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</si>
  <si>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</si>
  <si>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</si>
  <si>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</si>
  <si>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</si>
  <si>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</si>
  <si>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</si>
  <si>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</si>
  <si>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</si>
  <si>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</si>
  <si>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</si>
  <si>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</si>
  <si>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</si>
  <si>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</si>
  <si>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</si>
  <si>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</si>
  <si>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</si>
  <si>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</si>
  <si>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</si>
  <si>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</si>
  <si>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</si>
  <si>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</si>
  <si>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</si>
  <si>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</si>
  <si>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</si>
  <si>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</si>
  <si>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</si>
  <si>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</si>
  <si>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</si>
  <si>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</si>
  <si>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</si>
  <si>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</si>
  <si>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</si>
  <si>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</si>
  <si>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</si>
  <si>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</si>
  <si>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</si>
  <si>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</si>
  <si>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</si>
  <si>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</si>
  <si>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</si>
  <si>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</si>
  <si>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</si>
  <si>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</si>
  <si>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</si>
  <si>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</si>
  <si>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</si>
  <si>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</si>
  <si>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</si>
  <si>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</si>
  <si>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</si>
  <si>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</si>
  <si>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</si>
  <si>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</si>
  <si>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</si>
  <si>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</si>
  <si>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</si>
  <si>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</si>
  <si>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</si>
  <si>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</si>
  <si>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</si>
  <si>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</si>
  <si>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</si>
  <si>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</si>
  <si>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</si>
  <si>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</si>
  <si>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</si>
  <si>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</si>
  <si>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</si>
  <si>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</si>
  <si>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</si>
  <si>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</si>
  <si>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</si>
  <si>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</si>
  <si>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</si>
  <si>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</si>
  <si>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</si>
  <si>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</si>
  <si>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</si>
  <si>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</si>
  <si>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</si>
  <si>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</si>
  <si>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</si>
  <si>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</si>
  <si>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</si>
  <si>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</si>
  <si>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</si>
  <si>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</si>
  <si>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</si>
  <si>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</si>
  <si>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</si>
  <si>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</si>
  <si>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</si>
  <si>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</si>
  <si>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</si>
  <si>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</si>
  <si>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</si>
  <si>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</si>
  <si>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</si>
  <si>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</si>
  <si>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</si>
  <si>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</si>
  <si>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</si>
  <si>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</si>
  <si>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</si>
  <si>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</si>
  <si>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</si>
  <si>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</si>
  <si>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</si>
  <si>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</si>
  <si>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</si>
  <si>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</si>
  <si>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</si>
  <si>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</si>
  <si>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</si>
  <si>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</si>
  <si>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</si>
  <si>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</si>
  <si>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</si>
  <si>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</si>
  <si>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</si>
  <si>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</si>
  <si>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</si>
  <si>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</si>
  <si>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</si>
  <si>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</si>
  <si>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</si>
  <si>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</si>
  <si>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</si>
  <si>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</si>
  <si>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</si>
  <si>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</si>
  <si>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</si>
  <si>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</si>
  <si>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</si>
  <si>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</si>
  <si>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</si>
  <si>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</si>
  <si>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</si>
  <si>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</si>
  <si>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</si>
  <si>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</si>
  <si>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</si>
  <si>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</si>
  <si>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</si>
  <si>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</si>
  <si>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</si>
  <si>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</si>
  <si>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</si>
  <si>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</si>
  <si>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</si>
  <si>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</si>
  <si>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</si>
  <si>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</si>
  <si>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</si>
  <si>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</si>
  <si>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</si>
  <si>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</si>
  <si>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</si>
  <si>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</si>
  <si>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</si>
  <si>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</si>
  <si>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</si>
  <si>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</si>
  <si>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</si>
  <si>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</si>
  <si>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</si>
  <si>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</si>
  <si>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</si>
  <si>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</si>
  <si>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</si>
  <si>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</si>
  <si>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</si>
  <si>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</si>
  <si>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</si>
  <si>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</si>
  <si>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</si>
  <si>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</si>
  <si>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</si>
  <si>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</si>
  <si>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</si>
  <si>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</si>
  <si>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</si>
  <si>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</si>
  <si>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</si>
  <si>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</si>
  <si>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</si>
  <si>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</si>
  <si>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</si>
  <si>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</si>
  <si>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</si>
  <si>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</si>
  <si>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</si>
  <si>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</si>
  <si>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</si>
  <si>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</si>
  <si>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</si>
  <si>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</si>
  <si>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</si>
  <si>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</si>
  <si>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</si>
  <si>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</si>
  <si>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</si>
  <si>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</si>
  <si>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</si>
  <si>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</si>
  <si>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</si>
  <si>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</si>
  <si>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</si>
  <si>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</si>
  <si>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</si>
  <si>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</si>
  <si>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</si>
  <si>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</si>
  <si>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</si>
  <si>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</si>
  <si>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</si>
  <si>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</si>
  <si>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</si>
  <si>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</si>
  <si>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</si>
  <si>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</si>
  <si>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</si>
  <si>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</si>
  <si>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</si>
  <si>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</si>
  <si>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</si>
  <si>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</si>
  <si>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</si>
  <si>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</si>
  <si>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</si>
  <si>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</si>
  <si>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</si>
  <si>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</si>
  <si>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</si>
  <si>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</si>
  <si>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</si>
  <si>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</si>
  <si>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</si>
  <si>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</si>
  <si>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</si>
  <si>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</si>
  <si>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</si>
  <si>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</si>
  <si>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</si>
  <si>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</si>
  <si>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</si>
  <si>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</si>
  <si>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</si>
  <si>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</si>
  <si>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</si>
  <si>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</si>
  <si>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</si>
  <si>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</si>
  <si>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</si>
  <si>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</si>
  <si>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</si>
  <si>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</si>
  <si>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</si>
  <si>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</si>
  <si>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</si>
  <si>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</si>
  <si>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</si>
  <si>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</si>
  <si>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</si>
  <si>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</si>
  <si>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</si>
  <si>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</si>
  <si>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</si>
  <si>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</si>
  <si>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</si>
  <si>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</si>
  <si>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</si>
  <si>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</si>
  <si>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</si>
  <si>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</si>
  <si>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</si>
  <si>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</si>
  <si>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</si>
  <si>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</si>
  <si>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</si>
  <si>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</si>
  <si>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</si>
  <si>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</si>
  <si>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</si>
  <si>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</si>
  <si>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</si>
  <si>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</si>
  <si>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</si>
  <si>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</si>
  <si>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</si>
  <si>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</si>
  <si>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</si>
  <si>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</si>
  <si>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</si>
  <si>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</si>
  <si>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</si>
  <si>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</si>
  <si>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</si>
  <si>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</si>
  <si>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</si>
  <si>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</si>
  <si>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</si>
  <si>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</si>
  <si>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</si>
  <si>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</si>
  <si>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</si>
  <si>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</si>
  <si>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</si>
  <si>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</si>
  <si>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</si>
  <si>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</si>
  <si>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</si>
  <si>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</si>
  <si>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</si>
  <si>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</si>
  <si>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</si>
  <si>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</si>
  <si>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</si>
  <si>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</si>
  <si>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</si>
  <si>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</si>
  <si>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</si>
  <si>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</si>
  <si>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</si>
  <si>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</si>
  <si>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</si>
  <si>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</si>
  <si>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</si>
  <si>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</si>
  <si>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</si>
  <si>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</si>
  <si>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</si>
  <si>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</si>
  <si>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</si>
  <si>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</si>
  <si>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</si>
  <si>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</si>
  <si>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</si>
  <si>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</si>
  <si>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</si>
  <si>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</si>
  <si>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</si>
  <si>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</si>
  <si>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</si>
  <si>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</si>
  <si>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</si>
  <si>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</si>
  <si>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</si>
  <si>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</si>
  <si>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</si>
  <si>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</si>
  <si>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</si>
  <si>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</si>
  <si>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</si>
  <si>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</si>
  <si>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</si>
  <si>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</si>
  <si>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</si>
  <si>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</si>
  <si>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</si>
  <si>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</si>
  <si>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</si>
  <si>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</si>
  <si>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</si>
  <si>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</si>
  <si>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</si>
  <si>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</si>
  <si>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</si>
  <si>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</si>
  <si>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</si>
  <si>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</si>
  <si>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</si>
  <si>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</si>
  <si>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</si>
  <si>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</si>
  <si>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</si>
  <si>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</si>
  <si>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</si>
  <si>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</si>
  <si>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</si>
  <si>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</si>
  <si>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</si>
  <si>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</si>
  <si>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</si>
  <si>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</si>
  <si>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</si>
  <si>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</si>
  <si>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</si>
  <si>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</si>
  <si>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</si>
  <si>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</si>
  <si>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</si>
  <si>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</si>
  <si>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</si>
  <si>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</si>
  <si>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</si>
  <si>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</si>
  <si>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</si>
  <si>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</si>
  <si>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</si>
  <si>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</si>
  <si>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</si>
  <si>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</si>
  <si>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</si>
  <si>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</si>
  <si>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</si>
  <si>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</si>
  <si>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</si>
  <si>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</si>
  <si>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</si>
  <si>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</si>
  <si>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</si>
  <si>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</si>
  <si>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</si>
  <si>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</si>
  <si>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</si>
  <si>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</si>
  <si>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</si>
  <si>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</si>
  <si>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</si>
  <si>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</si>
  <si>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</si>
  <si>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</si>
  <si>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</si>
  <si>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</si>
  <si>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</si>
  <si>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</si>
  <si>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</si>
  <si>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</si>
  <si>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</si>
  <si>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</si>
  <si>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</si>
  <si>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</si>
  <si>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</si>
  <si>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</si>
  <si>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</si>
  <si>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</si>
  <si>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</si>
  <si>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</si>
  <si>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</si>
  <si>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</si>
  <si>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</si>
  <si>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</si>
  <si>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</si>
  <si>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</si>
  <si>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</si>
  <si>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</si>
  <si>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</si>
  <si>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</si>
  <si>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</si>
  <si>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</si>
  <si>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</si>
  <si>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</si>
  <si>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</si>
  <si>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</si>
  <si>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</si>
  <si>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</si>
  <si>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</si>
  <si>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</si>
  <si>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</si>
  <si>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</si>
  <si>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</si>
  <si>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</si>
  <si>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</si>
  <si>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</si>
  <si>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</si>
  <si>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</si>
  <si>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</si>
  <si>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</si>
  <si>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</si>
  <si>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</si>
  <si>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</si>
  <si>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</si>
  <si>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</si>
  <si>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</si>
  <si>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</si>
  <si>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</si>
  <si>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</si>
  <si>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</si>
  <si>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</si>
  <si>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</si>
  <si>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</si>
  <si>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</si>
  <si>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</si>
  <si>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</si>
  <si>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</si>
  <si>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</si>
  <si>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</si>
  <si>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</si>
  <si>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</si>
  <si>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</si>
  <si>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</si>
  <si>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</si>
  <si>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</si>
  <si>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</si>
  <si>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</si>
  <si>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</si>
  <si>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</si>
  <si>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</si>
  <si>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</si>
  <si>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</si>
  <si>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</si>
  <si>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</si>
  <si>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</si>
  <si>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</si>
  <si>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</si>
  <si>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</si>
  <si>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</si>
  <si>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</si>
  <si>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</si>
  <si>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</si>
  <si>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</si>
  <si>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</si>
  <si>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</si>
  <si>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</si>
  <si>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</si>
  <si>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</si>
  <si>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</si>
  <si>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</si>
  <si>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</si>
  <si>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</si>
  <si>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</si>
  <si>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</si>
  <si>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</si>
  <si>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</si>
  <si>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</si>
  <si>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</si>
  <si>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</si>
  <si>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</si>
  <si>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</si>
  <si>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</si>
  <si>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</si>
  <si>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</si>
  <si>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</si>
  <si>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</si>
  <si>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</si>
  <si>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</si>
  <si>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</si>
  <si>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</si>
  <si>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</si>
  <si>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</si>
  <si>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</si>
  <si>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</si>
  <si>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</si>
  <si>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</si>
  <si>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</si>
  <si>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</si>
  <si>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</si>
  <si>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</si>
  <si>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</si>
  <si>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</si>
  <si>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</si>
  <si>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</si>
  <si>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</si>
  <si>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</si>
  <si>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</si>
  <si>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</si>
  <si>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</si>
  <si>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</si>
  <si>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</si>
  <si>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</si>
  <si>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</si>
  <si>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</si>
  <si>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</si>
  <si>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</si>
  <si>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</si>
  <si>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</si>
  <si>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</si>
  <si>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</si>
  <si>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</si>
  <si>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</si>
  <si>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</si>
  <si>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</si>
  <si>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</si>
  <si>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</si>
  <si>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</si>
  <si>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</si>
  <si>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</si>
  <si>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</si>
  <si>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</si>
  <si>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</si>
  <si>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</si>
  <si>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</si>
  <si>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</si>
  <si>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</si>
  <si>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</si>
  <si>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</si>
  <si>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</si>
  <si>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</si>
  <si>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</si>
  <si>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</si>
  <si>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</si>
  <si>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</si>
  <si>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</si>
  <si>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</si>
  <si>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</si>
  <si>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</si>
  <si>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</si>
  <si>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</si>
  <si>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</si>
  <si>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</si>
  <si>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</si>
  <si>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</si>
  <si>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</si>
  <si>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</si>
  <si>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</si>
  <si>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</si>
  <si>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</si>
  <si>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</si>
  <si>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</si>
  <si>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</si>
  <si>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</si>
  <si>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</si>
  <si>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</si>
  <si>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</si>
  <si>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</si>
  <si>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</si>
  <si>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</si>
  <si>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</si>
  <si>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</si>
  <si>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</si>
  <si>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</si>
  <si>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</si>
  <si>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</si>
  <si>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</si>
  <si>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</si>
  <si>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</si>
  <si>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</si>
  <si>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</si>
  <si>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</si>
  <si>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</si>
  <si>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</si>
  <si>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</si>
  <si>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</si>
  <si>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</si>
  <si>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</si>
  <si>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</si>
  <si>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</si>
  <si>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</si>
  <si>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</si>
  <si>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</si>
  <si>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</si>
  <si>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</si>
  <si>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</si>
  <si>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</si>
  <si>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</si>
  <si>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</si>
  <si>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</si>
  <si>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</si>
  <si>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</si>
  <si>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</si>
  <si>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</si>
  <si>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</si>
  <si>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</si>
  <si>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</si>
  <si>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</si>
  <si>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</si>
  <si>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</si>
  <si>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</si>
  <si>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</si>
  <si>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</si>
  <si>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</si>
  <si>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</si>
  <si>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</si>
  <si>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</si>
  <si>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</si>
  <si>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</si>
  <si>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</si>
  <si>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</si>
  <si>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</si>
  <si>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</si>
  <si>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</si>
  <si>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</si>
  <si>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</si>
  <si>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</si>
  <si>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</si>
  <si>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</si>
  <si>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</si>
  <si>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</si>
  <si>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</si>
  <si>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</si>
  <si>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</si>
  <si>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</si>
  <si>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</si>
  <si>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</si>
  <si>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</si>
  <si>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</si>
  <si>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</si>
  <si>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</si>
  <si>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</si>
  <si>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</si>
  <si>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</si>
  <si>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</si>
  <si>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</si>
  <si>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</si>
  <si>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</si>
  <si>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</si>
  <si>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</si>
  <si>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</si>
  <si>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</si>
  <si>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</si>
  <si>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</si>
  <si>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</si>
  <si>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</si>
  <si>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</si>
  <si>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</si>
  <si>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</si>
  <si>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</si>
  <si>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</si>
  <si>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</si>
  <si>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</si>
  <si>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</si>
  <si>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</si>
  <si>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</si>
  <si>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</si>
  <si>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</si>
  <si>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</si>
  <si>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</si>
  <si>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</si>
  <si>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</si>
  <si>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</si>
  <si>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</si>
  <si>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</si>
  <si>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</si>
  <si>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</si>
  <si>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</si>
  <si>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</si>
  <si>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</si>
  <si>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</si>
  <si>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</si>
  <si>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</si>
  <si>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</si>
  <si>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</si>
  <si>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</si>
  <si>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</si>
  <si>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</si>
  <si>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</si>
  <si>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</si>
  <si>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</si>
  <si>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</si>
  <si>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</si>
  <si>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</si>
  <si>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</si>
  <si>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</si>
  <si>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</si>
  <si>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</si>
  <si>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</si>
  <si>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</si>
  <si>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</si>
  <si>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</si>
  <si>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</si>
  <si>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</si>
  <si>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</si>
  <si>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</si>
  <si>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</si>
  <si>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</si>
  <si>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</si>
  <si>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</si>
  <si>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</si>
  <si>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</si>
  <si>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</si>
  <si>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</si>
  <si>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</si>
  <si>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</si>
  <si>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</si>
  <si>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</si>
  <si>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</si>
  <si>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</si>
  <si>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</si>
  <si>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</si>
  <si>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</si>
  <si>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</si>
  <si>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</si>
  <si>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</si>
  <si>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</si>
  <si>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</si>
  <si>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</si>
  <si>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</si>
  <si>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</si>
  <si>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</si>
  <si>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</si>
  <si>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</si>
  <si>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</si>
  <si>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</si>
  <si>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</si>
  <si>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</si>
  <si>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</si>
  <si>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</si>
  <si>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</si>
  <si>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</si>
  <si>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</si>
  <si>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</si>
  <si>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</si>
  <si>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</si>
  <si>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</si>
  <si>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</si>
  <si>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</si>
  <si>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</si>
  <si>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</si>
  <si>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</si>
  <si>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</si>
  <si>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</si>
  <si>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</si>
  <si>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</si>
  <si>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</si>
  <si>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</si>
  <si>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</si>
  <si>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</si>
  <si>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</si>
  <si>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</si>
  <si>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</si>
  <si>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</si>
  <si>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</si>
  <si>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</si>
  <si>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</si>
  <si>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</si>
  <si>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</si>
  <si>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</si>
  <si>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</si>
  <si>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</si>
  <si>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</si>
  <si>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</si>
  <si>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</si>
  <si>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</si>
  <si>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</si>
  <si>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</si>
  <si>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</si>
  <si>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</si>
  <si>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</si>
  <si>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</si>
  <si>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</si>
  <si>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</si>
  <si>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</si>
  <si>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</si>
  <si>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</si>
  <si>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</si>
  <si>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</si>
  <si>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</si>
  <si>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</si>
  <si>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</si>
  <si>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</si>
  <si>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</si>
  <si>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</si>
  <si>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</si>
  <si>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</si>
  <si>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</si>
  <si>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</si>
  <si>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</si>
  <si>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</si>
  <si>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</si>
  <si>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</si>
  <si>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</si>
  <si>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</si>
  <si>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</si>
  <si>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</si>
  <si>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</si>
  <si>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</si>
  <si>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</si>
  <si>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</si>
  <si>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</si>
  <si>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</si>
  <si>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</si>
  <si>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</si>
  <si>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</si>
  <si>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</si>
  <si>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</si>
  <si>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</si>
  <si>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</si>
  <si>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</si>
  <si>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</si>
  <si>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</si>
  <si>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</si>
  <si>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</si>
  <si>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</si>
  <si>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</si>
  <si>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</si>
  <si>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</si>
  <si>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</si>
  <si>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</si>
  <si>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</si>
  <si>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</si>
  <si>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</si>
  <si>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</si>
  <si>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</si>
  <si>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</si>
  <si>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</si>
  <si>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</si>
  <si>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</si>
  <si>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</si>
  <si>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</si>
  <si>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</si>
  <si>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</si>
  <si>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</si>
  <si>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</si>
  <si>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</si>
  <si>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</si>
  <si>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</si>
  <si>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</si>
  <si>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</si>
  <si>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</si>
  <si>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</si>
  <si>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</si>
  <si>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</si>
  <si>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</si>
  <si>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</si>
  <si>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</si>
  <si>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</si>
  <si>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</si>
  <si>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</si>
  <si>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</si>
  <si>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</si>
  <si>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</si>
  <si>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</si>
  <si>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</si>
  <si>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</si>
  <si>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</si>
  <si>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</si>
  <si>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</si>
  <si>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</si>
  <si>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</si>
  <si>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</si>
  <si>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</si>
  <si>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</si>
  <si>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</si>
  <si>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</si>
  <si>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</si>
  <si>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</si>
  <si>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</si>
  <si>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</si>
  <si>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</si>
  <si>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</si>
  <si>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</si>
  <si>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</si>
  <si>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</si>
  <si>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</si>
  <si>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</si>
  <si>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</si>
  <si>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</si>
  <si>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</si>
  <si>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</si>
  <si>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</si>
  <si>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</si>
  <si>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</si>
  <si>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</si>
  <si>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</si>
  <si>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</si>
  <si>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</si>
  <si>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</si>
  <si>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</si>
  <si>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</si>
  <si>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</si>
  <si>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</si>
  <si>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</si>
  <si>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</si>
  <si>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</si>
  <si>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</si>
  <si>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</si>
  <si>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</si>
  <si>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</si>
  <si>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</si>
  <si>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</si>
  <si>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</si>
  <si>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</si>
  <si>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</si>
  <si>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</si>
  <si>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</si>
  <si>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</si>
  <si>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</si>
  <si>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</si>
  <si>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</si>
  <si>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</si>
  <si>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</si>
  <si>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</si>
  <si>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</si>
  <si>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</si>
  <si>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</si>
  <si>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</si>
  <si>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</si>
  <si>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</si>
  <si>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</si>
  <si>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</si>
  <si>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</si>
  <si>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</si>
  <si>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</si>
  <si>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</si>
  <si>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</si>
  <si>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</si>
  <si>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</si>
  <si>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</si>
  <si>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</si>
  <si>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</si>
  <si>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</si>
  <si>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</si>
  <si>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</si>
  <si>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</si>
  <si>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</si>
  <si>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</si>
  <si>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</si>
  <si>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</si>
  <si>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</si>
  <si>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</si>
  <si>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</si>
  <si>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</si>
  <si>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</si>
  <si>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</si>
  <si>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</si>
  <si>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</si>
  <si>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</si>
  <si>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</si>
  <si>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</si>
  <si>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</si>
  <si>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</si>
  <si>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</si>
  <si>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</si>
  <si>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</si>
  <si>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</si>
  <si>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</si>
  <si>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</si>
  <si>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</si>
  <si>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</si>
  <si>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</si>
  <si>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</si>
  <si>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</si>
  <si>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</si>
  <si>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</si>
  <si>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</si>
  <si>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</si>
  <si>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</si>
  <si>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</si>
  <si>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</si>
  <si>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</si>
  <si>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</si>
  <si>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</si>
  <si>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</si>
  <si>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</si>
  <si>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</si>
  <si>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</si>
  <si>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</si>
  <si>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</si>
  <si>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</si>
  <si>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</si>
  <si>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</si>
  <si>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</si>
  <si>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</si>
  <si>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</si>
  <si>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</si>
  <si>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</si>
  <si>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</si>
  <si>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</si>
  <si>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</si>
  <si>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</si>
  <si>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</si>
  <si>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</si>
  <si>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</si>
  <si>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</si>
  <si>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</si>
  <si>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</si>
  <si>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</si>
  <si>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</si>
  <si>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</si>
  <si>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</si>
  <si>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</si>
  <si>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</si>
  <si>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</si>
  <si>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</si>
  <si>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</si>
  <si>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</si>
  <si>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</si>
  <si>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</si>
  <si>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</si>
  <si>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</si>
  <si>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</si>
  <si>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</si>
  <si>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</si>
  <si>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</si>
  <si>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</si>
  <si>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</si>
  <si>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</si>
  <si>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</si>
  <si>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</si>
  <si>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</si>
  <si>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</si>
  <si>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</si>
  <si>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</si>
  <si>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</si>
  <si>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</si>
  <si>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</si>
  <si>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</si>
  <si>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</si>
  <si>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</si>
  <si>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</si>
  <si>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</si>
  <si>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</si>
  <si>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</si>
  <si>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</si>
  <si>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</si>
  <si>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</si>
  <si>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</si>
  <si>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</si>
  <si>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</si>
  <si>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</si>
  <si>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</si>
  <si>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</si>
  <si>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</si>
  <si>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</si>
  <si>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</si>
  <si>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</si>
  <si>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</si>
  <si>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</si>
  <si>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</si>
  <si>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</si>
  <si>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</si>
  <si>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</si>
  <si>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</si>
  <si>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</si>
  <si>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</si>
  <si>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</si>
  <si>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</si>
  <si>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</si>
  <si>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</si>
  <si>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</si>
  <si>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</si>
  <si>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</si>
  <si>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</si>
  <si>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</si>
  <si>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</si>
  <si>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</si>
  <si>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</si>
  <si>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</si>
  <si>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</si>
  <si>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</si>
  <si>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</si>
  <si>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</si>
  <si>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</si>
  <si>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</si>
  <si>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</si>
  <si>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</si>
  <si>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</si>
  <si>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</si>
  <si>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</si>
  <si>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</si>
  <si>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</si>
  <si>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</si>
  <si>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</si>
  <si>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</si>
  <si>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</si>
  <si>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</si>
  <si>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</si>
  <si>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</si>
  <si>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</si>
  <si>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</si>
  <si>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</si>
  <si>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</si>
  <si>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</si>
  <si>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</si>
  <si>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</si>
  <si>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</si>
  <si>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</si>
  <si>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</si>
  <si>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</si>
  <si>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</si>
  <si>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</si>
  <si>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</si>
  <si>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</si>
  <si>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</si>
  <si>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</si>
  <si>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</si>
  <si>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</si>
  <si>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</si>
  <si>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</si>
  <si>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</si>
  <si>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</si>
  <si>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</si>
  <si>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</si>
  <si>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</si>
  <si>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</si>
  <si>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</si>
  <si>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</si>
  <si>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</si>
  <si>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</si>
  <si>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</si>
  <si>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</si>
  <si>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</si>
  <si>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</si>
  <si>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</si>
  <si>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</si>
  <si>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</si>
  <si>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</si>
  <si>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</si>
  <si>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</si>
  <si>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</si>
  <si>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</si>
  <si>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</si>
  <si>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</si>
  <si>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</si>
  <si>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</si>
  <si>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</si>
  <si>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</si>
  <si>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</si>
  <si>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</si>
  <si>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</si>
  <si>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</si>
  <si>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</si>
  <si>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</si>
  <si>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</si>
  <si>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</si>
  <si>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</si>
  <si>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</si>
  <si>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</si>
  <si>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</si>
  <si>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</si>
  <si>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</si>
  <si>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</si>
  <si>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</si>
  <si>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</si>
  <si>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</si>
  <si>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</si>
  <si>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</si>
  <si>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</si>
  <si>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</si>
  <si>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</si>
  <si>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</si>
  <si>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</si>
  <si>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</si>
  <si>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</si>
  <si>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</si>
  <si>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</si>
  <si>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</si>
  <si>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</si>
  <si>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</si>
  <si>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</si>
  <si>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</si>
  <si>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</si>
  <si>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</si>
  <si>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</si>
  <si>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</si>
  <si>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</si>
  <si>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</si>
  <si>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</si>
  <si>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</si>
  <si>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</si>
  <si>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</si>
  <si>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</si>
  <si>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</si>
  <si>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</si>
  <si>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</si>
  <si>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</si>
  <si>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</si>
  <si>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</si>
  <si>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</si>
  <si>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</si>
  <si>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</si>
  <si>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</si>
  <si>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</si>
  <si>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</si>
  <si>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</si>
  <si>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</si>
  <si>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</si>
  <si>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</si>
  <si>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</si>
  <si>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</si>
  <si>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</si>
  <si>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</si>
  <si>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</si>
  <si>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</si>
  <si>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</si>
  <si>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</si>
  <si>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</si>
  <si>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</si>
  <si>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</si>
  <si>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</si>
  <si>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</si>
  <si>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</si>
  <si>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</si>
  <si>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</si>
  <si>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</si>
  <si>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</si>
  <si>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</si>
  <si>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</si>
  <si>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</si>
  <si>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</si>
  <si>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</si>
  <si>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</si>
  <si>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</si>
  <si>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</si>
  <si>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</si>
  <si>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</si>
  <si>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</si>
  <si>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</si>
  <si>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</si>
  <si>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</si>
  <si>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</si>
  <si>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</si>
  <si>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</si>
  <si>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</si>
  <si>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</si>
  <si>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</si>
  <si>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</si>
  <si>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</si>
  <si>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</si>
  <si>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</si>
  <si>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</si>
  <si>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</si>
  <si>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</si>
  <si>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</si>
  <si>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</si>
  <si>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</si>
  <si>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</si>
  <si>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</si>
  <si>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</si>
  <si>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</si>
  <si>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</si>
  <si>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</si>
  <si>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</si>
  <si>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</si>
  <si>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</si>
  <si>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</si>
  <si>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</si>
  <si>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</si>
  <si>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</si>
  <si>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</si>
  <si>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</si>
  <si>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</si>
  <si>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</si>
  <si>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</si>
  <si>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</si>
  <si>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</si>
  <si>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</si>
  <si>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</si>
  <si>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</si>
  <si>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</si>
  <si>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</si>
  <si>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</si>
  <si>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</si>
  <si>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</si>
  <si>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</si>
  <si>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</si>
  <si>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</si>
  <si>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</si>
  <si>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</si>
  <si>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</si>
  <si>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</si>
  <si>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</si>
  <si>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</si>
  <si>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</si>
  <si>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</si>
  <si>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</si>
  <si>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</si>
  <si>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</si>
  <si>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</si>
  <si>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</si>
  <si>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</si>
  <si>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</si>
  <si>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</si>
  <si>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</si>
  <si>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</si>
  <si>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</si>
  <si>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</si>
  <si>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</si>
  <si>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</si>
  <si>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</si>
  <si>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</si>
  <si>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</si>
  <si>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</si>
  <si>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</si>
  <si>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</si>
  <si>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</si>
  <si>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</si>
  <si>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</si>
  <si>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</si>
  <si>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</si>
  <si>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</si>
  <si>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</si>
  <si>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</si>
  <si>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</si>
  <si>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</si>
  <si>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</si>
  <si>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</si>
  <si>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</si>
  <si>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</si>
  <si>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</si>
  <si>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</si>
  <si>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</si>
  <si>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</si>
  <si>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</si>
  <si>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</si>
  <si>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</si>
  <si>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</si>
  <si>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</si>
  <si>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</si>
  <si>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</si>
  <si>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</si>
  <si>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</si>
  <si>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</si>
  <si>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</si>
  <si>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</si>
  <si>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</si>
  <si>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</si>
  <si>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</si>
  <si>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</si>
  <si>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</si>
  <si>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</si>
  <si>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</si>
  <si>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</si>
  <si>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</si>
  <si>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</si>
  <si>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</si>
  <si>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</si>
  <si>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</si>
  <si>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</si>
  <si>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</si>
  <si>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</si>
  <si>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</si>
  <si>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</si>
  <si>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</si>
  <si>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</si>
  <si>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</si>
  <si>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</si>
  <si>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</si>
  <si>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</si>
  <si>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</si>
  <si>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</si>
  <si>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</si>
  <si>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</si>
  <si>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</si>
  <si>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</si>
  <si>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</si>
  <si>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</si>
  <si>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</si>
  <si>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</si>
  <si>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</si>
  <si>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</si>
  <si>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</si>
  <si>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</si>
  <si>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</si>
  <si>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</si>
  <si>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</si>
  <si>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</si>
  <si>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</si>
  <si>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</si>
  <si>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</si>
  <si>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</si>
  <si>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</si>
  <si>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</si>
  <si>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</si>
  <si>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</si>
  <si>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</si>
  <si>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</si>
  <si>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</si>
  <si>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</si>
  <si>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</si>
  <si>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</si>
  <si>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</si>
  <si>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</si>
  <si>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</si>
  <si>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</si>
  <si>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</si>
  <si>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</si>
  <si>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</si>
  <si>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</si>
  <si>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</si>
  <si>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</si>
  <si>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</si>
  <si>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</si>
  <si>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</si>
  <si>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</si>
  <si>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</si>
  <si>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</si>
  <si>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</si>
  <si>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</si>
  <si>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</si>
  <si>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</si>
  <si>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</si>
  <si>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</si>
  <si>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</si>
  <si>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</si>
  <si>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</si>
  <si>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</si>
  <si>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</si>
  <si>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</si>
  <si>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</si>
  <si>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</si>
  <si>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</si>
  <si>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</si>
  <si>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</si>
  <si>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</si>
  <si>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</si>
  <si>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</si>
  <si>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</si>
  <si>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</si>
  <si>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</si>
  <si>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</si>
  <si>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</si>
  <si>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</si>
  <si>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</si>
  <si>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</si>
  <si>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</si>
  <si>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</si>
  <si>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</si>
  <si>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</si>
  <si>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</si>
  <si>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</si>
  <si>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</si>
  <si>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</si>
  <si>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</si>
  <si>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</si>
  <si>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</si>
  <si>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</si>
  <si>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</si>
  <si>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</si>
  <si>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</si>
  <si>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</si>
  <si>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</si>
  <si>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</si>
  <si>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</si>
  <si>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</si>
  <si>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</si>
  <si>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</si>
  <si>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</si>
  <si>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</si>
  <si>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</si>
  <si>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</si>
  <si>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</si>
  <si>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</si>
  <si>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</si>
  <si>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</si>
  <si>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</si>
  <si>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</si>
  <si>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</si>
  <si>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</si>
  <si>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</si>
  <si>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</si>
  <si>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</si>
  <si>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</si>
  <si>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</si>
  <si>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</si>
  <si>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</si>
  <si>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</si>
  <si>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</si>
  <si>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</si>
  <si>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</si>
  <si>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</si>
  <si>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</si>
  <si>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</si>
  <si>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</si>
  <si>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</si>
  <si>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</si>
  <si>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</si>
  <si>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</si>
  <si>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</si>
  <si>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</si>
  <si>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</si>
  <si>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</si>
  <si>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</si>
  <si>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</si>
  <si>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</si>
  <si>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</si>
  <si>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</si>
  <si>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</si>
  <si>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</si>
  <si>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</si>
  <si>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</si>
  <si>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</si>
  <si>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</si>
  <si>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</si>
  <si>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</si>
  <si>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</si>
  <si>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</si>
  <si>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</si>
  <si>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</si>
  <si>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</si>
  <si>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</si>
  <si>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</si>
  <si>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</si>
  <si>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</si>
  <si>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</si>
  <si>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</si>
  <si>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</si>
  <si>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</si>
  <si>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</si>
  <si>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</si>
  <si>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</si>
  <si>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</si>
  <si>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</si>
  <si>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</si>
  <si>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</si>
  <si>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</si>
  <si>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</si>
  <si>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</si>
  <si>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</si>
  <si>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</si>
  <si>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</si>
  <si>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</si>
  <si>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</si>
  <si>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</si>
  <si>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</si>
  <si>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</si>
  <si>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</si>
  <si>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</si>
  <si>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</si>
  <si>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</si>
  <si>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</si>
  <si>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</si>
  <si>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</si>
  <si>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</si>
  <si>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</si>
  <si>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</si>
  <si>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</si>
  <si>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</si>
  <si>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</si>
  <si>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</si>
  <si>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</si>
  <si>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</si>
  <si>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</si>
  <si>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</si>
  <si>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</si>
  <si>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</si>
  <si>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</si>
  <si>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</si>
  <si>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</si>
  <si>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</si>
  <si>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</si>
  <si>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</si>
  <si>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</si>
  <si>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</si>
  <si>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</si>
  <si>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</si>
  <si>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</si>
  <si>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</si>
  <si>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</si>
  <si>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</si>
  <si>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</si>
  <si>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</si>
  <si>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</si>
  <si>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</si>
  <si>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</si>
  <si>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</si>
  <si>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</si>
  <si>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</si>
  <si>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</si>
  <si>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</si>
  <si>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</si>
  <si>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</si>
  <si>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</si>
  <si>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</si>
  <si>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</si>
  <si>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</si>
  <si>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</si>
  <si>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</si>
  <si>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</si>
  <si>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</si>
  <si>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</si>
  <si>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</si>
  <si>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</si>
  <si>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</si>
  <si>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</si>
  <si>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</si>
  <si>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</si>
  <si>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</si>
  <si>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</si>
  <si>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</si>
  <si>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</si>
  <si>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</si>
  <si>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</si>
  <si>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</si>
  <si>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</si>
  <si>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</si>
  <si>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</si>
  <si>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</si>
  <si>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</si>
  <si>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</si>
  <si>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</si>
  <si>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</si>
  <si>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</si>
  <si>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</si>
  <si>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</si>
  <si>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</si>
  <si>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</si>
  <si>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</si>
  <si>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</si>
  <si>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</si>
  <si>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</si>
  <si>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</si>
  <si>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</si>
  <si>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</si>
  <si>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</si>
  <si>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</si>
  <si>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</si>
  <si>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</si>
  <si>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</si>
  <si>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</si>
  <si>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</si>
  <si>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</si>
  <si>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</si>
  <si>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</si>
  <si>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</si>
  <si>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</si>
  <si>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</si>
  <si>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</si>
  <si>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</si>
  <si>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</si>
  <si>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</si>
  <si>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</si>
  <si>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</si>
  <si>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</si>
  <si>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</si>
  <si>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</si>
  <si>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</si>
  <si>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</si>
  <si>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</si>
  <si>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</si>
  <si>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</si>
  <si>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</si>
  <si>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</si>
  <si>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</si>
  <si>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</si>
  <si>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</si>
  <si>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</si>
  <si>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</si>
  <si>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</si>
  <si>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</si>
  <si>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</si>
  <si>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</si>
  <si>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</si>
  <si>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</si>
  <si>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</si>
  <si>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</si>
  <si>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</si>
  <si>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</si>
  <si>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</si>
  <si>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</si>
  <si>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</si>
  <si>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</si>
  <si>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</si>
  <si>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</si>
  <si>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</si>
  <si>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</si>
  <si>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</si>
  <si>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</si>
  <si>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</si>
  <si>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</si>
  <si>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</si>
  <si>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</si>
  <si>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</si>
  <si>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</si>
  <si>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</si>
  <si>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</si>
  <si>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</si>
  <si>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</si>
  <si>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</si>
  <si>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</si>
  <si>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</si>
  <si>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</si>
  <si>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</si>
  <si>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</si>
  <si>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</si>
  <si>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</si>
  <si>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</si>
  <si>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</si>
  <si>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</si>
  <si>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</si>
  <si>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</si>
  <si>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</si>
  <si>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</si>
  <si>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</si>
  <si>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</si>
  <si>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</si>
  <si>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</si>
  <si>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</si>
  <si>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</si>
  <si>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</si>
  <si>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</si>
  <si>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</si>
  <si>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</si>
  <si>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</si>
  <si>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</si>
  <si>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</si>
  <si>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</si>
  <si>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</si>
  <si>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</si>
  <si>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</si>
  <si>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</si>
  <si>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</si>
  <si>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</si>
  <si>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</si>
  <si>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</si>
  <si>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</si>
  <si>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</si>
  <si>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</si>
  <si>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</si>
  <si>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</si>
  <si>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</si>
  <si>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</si>
  <si>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</si>
  <si>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</si>
  <si>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</si>
  <si>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</si>
  <si>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</si>
  <si>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</si>
  <si>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</si>
  <si>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</si>
  <si>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</si>
  <si>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</si>
  <si>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</si>
  <si>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</si>
  <si>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</si>
  <si>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</si>
  <si>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</si>
  <si>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</si>
  <si>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</si>
  <si>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</si>
  <si>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</si>
  <si>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</si>
  <si>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</si>
  <si>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</si>
  <si>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</si>
  <si>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</si>
  <si>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</si>
  <si>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</si>
  <si>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</si>
  <si>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</si>
  <si>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</si>
  <si>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</si>
  <si>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</si>
  <si>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</si>
  <si>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</si>
  <si>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</si>
  <si>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</si>
  <si>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</si>
  <si>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</si>
  <si>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</si>
  <si>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</si>
  <si>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</si>
  <si>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</si>
  <si>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</si>
  <si>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</si>
  <si>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</si>
  <si>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</si>
  <si>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</si>
  <si>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</si>
  <si>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</si>
  <si>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</si>
  <si>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</si>
  <si>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</si>
  <si>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</si>
  <si>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</si>
  <si>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</si>
  <si>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</si>
  <si>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</si>
  <si>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</si>
  <si>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</si>
  <si>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</si>
  <si>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</si>
  <si>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</si>
  <si>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</si>
  <si>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</si>
  <si>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</si>
  <si>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</si>
  <si>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</si>
  <si>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</si>
  <si>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</si>
  <si>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</si>
  <si>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</si>
  <si>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</si>
  <si>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</si>
  <si>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</si>
  <si>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</si>
  <si>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</si>
  <si>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</si>
  <si>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</si>
  <si>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</si>
  <si>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</si>
  <si>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</si>
  <si>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</si>
  <si>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</si>
  <si>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</si>
  <si>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</si>
  <si>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</si>
  <si>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</si>
  <si>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</si>
  <si>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</si>
  <si>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</si>
  <si>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</si>
  <si>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</si>
  <si>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</si>
  <si>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</si>
  <si>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</si>
  <si>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</si>
  <si>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</si>
  <si>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</si>
  <si>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</si>
  <si>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</si>
  <si>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</si>
  <si>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</si>
  <si>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</si>
  <si>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</si>
  <si>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</si>
  <si>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</si>
  <si>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</si>
  <si>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</si>
  <si>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</si>
  <si>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</si>
  <si>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</si>
  <si>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</si>
  <si>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</si>
  <si>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</si>
  <si>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</si>
  <si>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</si>
  <si>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</si>
  <si>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</si>
  <si>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</si>
  <si>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</si>
  <si>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</si>
  <si>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</si>
  <si>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</si>
  <si>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</si>
  <si>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</si>
  <si>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</si>
  <si>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</si>
  <si>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</si>
  <si>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</si>
  <si>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</si>
  <si>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</si>
  <si>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</si>
  <si>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</si>
  <si>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</si>
  <si>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</si>
  <si>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</si>
  <si>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</si>
  <si>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</si>
  <si>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</si>
  <si>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</si>
  <si>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</si>
  <si>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</si>
  <si>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</si>
  <si>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</si>
  <si>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</si>
  <si>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</si>
  <si>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</si>
  <si>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</si>
  <si>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</si>
  <si>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</si>
  <si>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</si>
  <si>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</si>
  <si>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</si>
  <si>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</si>
  <si>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</si>
  <si>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</si>
  <si>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</si>
  <si>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</si>
  <si>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</si>
  <si>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</si>
  <si>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</si>
  <si>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</si>
  <si>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</si>
  <si>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</si>
  <si>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</si>
  <si>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</si>
  <si>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</si>
  <si>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</si>
  <si>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</si>
  <si>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</si>
  <si>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</si>
  <si>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</si>
  <si>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</si>
  <si>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</si>
  <si>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</si>
  <si>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</si>
  <si>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</si>
  <si>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</si>
  <si>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</si>
  <si>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</si>
  <si>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</si>
  <si>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</si>
  <si>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</si>
  <si>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</si>
  <si>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</si>
  <si>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</si>
  <si>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</si>
  <si>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</si>
  <si>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</si>
  <si>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</si>
  <si>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</si>
  <si>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</si>
  <si>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</si>
  <si>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</si>
  <si>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</si>
  <si>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</si>
  <si>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</si>
  <si>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</si>
  <si>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</si>
  <si>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</si>
  <si>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</si>
  <si>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</si>
  <si>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</si>
  <si>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</si>
  <si>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</si>
  <si>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</si>
  <si>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</si>
  <si>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</si>
  <si>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</si>
  <si>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</si>
  <si>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</si>
  <si>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</si>
  <si>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</si>
  <si>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</si>
  <si>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</si>
  <si>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</si>
  <si>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</si>
  <si>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</si>
  <si>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</si>
  <si>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</si>
  <si>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</si>
  <si>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</si>
  <si>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</si>
  <si>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</si>
  <si>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</si>
  <si>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</si>
  <si>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</si>
  <si>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</si>
  <si>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</si>
  <si>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</si>
  <si>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</si>
  <si>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</si>
  <si>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</si>
  <si>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</si>
  <si>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</si>
  <si>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</si>
  <si>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</si>
  <si>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</si>
  <si>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</si>
  <si>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</si>
  <si>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</si>
  <si>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</si>
  <si>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</si>
  <si>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</si>
  <si>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</si>
  <si>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</si>
  <si>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</si>
  <si>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</si>
  <si>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</si>
  <si>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</si>
  <si>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</si>
  <si>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</si>
  <si>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</si>
  <si>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</si>
  <si>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</si>
  <si>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</si>
  <si>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</si>
  <si>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</si>
  <si>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</si>
  <si>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</si>
  <si>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</si>
  <si>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</si>
  <si>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</si>
  <si>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</si>
  <si>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</si>
  <si>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</si>
  <si>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</si>
  <si>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</si>
  <si>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</si>
  <si>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</si>
  <si>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</si>
  <si>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</si>
  <si>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</si>
  <si>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</si>
  <si>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</si>
  <si>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</si>
  <si>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</si>
  <si>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</si>
  <si>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</si>
  <si>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</si>
  <si>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</si>
  <si>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</si>
  <si>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</si>
  <si>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</si>
  <si>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</si>
  <si>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</si>
  <si>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</si>
  <si>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</si>
  <si>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</si>
  <si>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</si>
  <si>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</si>
  <si>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</si>
  <si>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</si>
  <si>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</si>
  <si>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</si>
  <si>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</si>
  <si>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</si>
  <si>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</si>
  <si>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</si>
  <si>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</si>
  <si>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</si>
  <si>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</si>
  <si>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</si>
  <si>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</si>
  <si>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</si>
  <si>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</si>
  <si>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</si>
  <si>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</si>
  <si>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</si>
  <si>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</si>
  <si>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</si>
  <si>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</si>
  <si>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</si>
  <si>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</si>
  <si>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</si>
  <si>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</si>
  <si>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</si>
  <si>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</si>
  <si>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</si>
  <si>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</si>
  <si>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</si>
  <si>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</si>
  <si>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</si>
  <si>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</si>
  <si>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</si>
  <si>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</si>
  <si>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</si>
  <si>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</si>
  <si>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</si>
  <si>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</si>
  <si>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</si>
  <si>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</si>
  <si>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</si>
  <si>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</si>
  <si>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</si>
  <si>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</si>
  <si>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</si>
  <si>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</si>
  <si>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</si>
  <si>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</si>
  <si>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</si>
  <si>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</si>
  <si>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</si>
  <si>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</si>
  <si>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</si>
  <si>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</si>
  <si>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</si>
  <si>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</si>
  <si>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</si>
  <si>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</si>
  <si>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</si>
  <si>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</si>
  <si>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</si>
  <si>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</si>
  <si>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</si>
  <si>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</si>
  <si>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</si>
  <si>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</si>
  <si>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</si>
  <si>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</si>
  <si>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</si>
  <si>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</si>
  <si>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</si>
  <si>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</si>
  <si>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</si>
  <si>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</si>
  <si>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</si>
  <si>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</si>
  <si>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</si>
  <si>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</si>
  <si>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</si>
  <si>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</si>
  <si>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</si>
  <si>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</si>
  <si>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</si>
  <si>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</si>
  <si>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</si>
  <si>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</si>
  <si>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</si>
  <si>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</si>
  <si>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</si>
  <si>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</si>
  <si>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</si>
  <si>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</si>
  <si>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</si>
  <si>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</si>
  <si>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</si>
  <si>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</si>
  <si>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</si>
  <si>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</si>
  <si>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</si>
  <si>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</si>
  <si>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</si>
  <si>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</si>
  <si>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</si>
  <si>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</si>
  <si>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</si>
  <si>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</si>
  <si>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</si>
  <si>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</si>
  <si>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</si>
  <si>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</si>
  <si>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</si>
  <si>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</si>
  <si>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</si>
  <si>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</si>
  <si>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</si>
  <si>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</si>
  <si>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</si>
  <si>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</si>
  <si>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</si>
  <si>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</si>
  <si>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</si>
  <si>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</si>
  <si>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</si>
  <si>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</si>
  <si>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</si>
  <si>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</si>
  <si>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</si>
  <si>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</si>
  <si>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</si>
  <si>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</si>
  <si>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</si>
  <si>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</si>
  <si>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</si>
  <si>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</si>
  <si>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</si>
  <si>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</si>
  <si>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</si>
  <si>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</si>
  <si>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</si>
  <si>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</si>
  <si>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</si>
  <si>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</si>
  <si>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</si>
  <si>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</si>
  <si>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</si>
  <si>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</si>
  <si>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</si>
  <si>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</si>
  <si>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</si>
  <si>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</si>
  <si>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</si>
  <si>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</si>
  <si>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</si>
  <si>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</si>
  <si>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</si>
  <si>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</si>
  <si>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</si>
  <si>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</si>
  <si>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</si>
  <si>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</si>
  <si>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</si>
  <si>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</si>
  <si>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</si>
  <si>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</si>
  <si>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</si>
  <si>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</si>
  <si>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</si>
  <si>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</si>
  <si>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</si>
  <si>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</si>
  <si>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</si>
  <si>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</si>
  <si>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</si>
  <si>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</si>
  <si>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</si>
  <si>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</si>
  <si>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</si>
  <si>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</si>
  <si>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</si>
  <si>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</si>
  <si>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</si>
  <si>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</si>
  <si>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</si>
  <si>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</si>
  <si>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</si>
  <si>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</si>
  <si>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</si>
  <si>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</si>
  <si>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</si>
  <si>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</si>
  <si>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</si>
  <si>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</si>
  <si>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</si>
  <si>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</si>
  <si>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</si>
  <si>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</si>
  <si>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</si>
  <si>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</si>
  <si>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</si>
  <si>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</si>
  <si>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</si>
  <si>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</si>
  <si>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</si>
  <si>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</si>
  <si>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</si>
  <si>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</si>
  <si>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</si>
  <si>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</si>
  <si>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</si>
  <si>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</si>
  <si>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</si>
  <si>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</si>
  <si>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</si>
  <si>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</si>
  <si>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</si>
  <si>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</si>
  <si>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</si>
  <si>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</si>
  <si>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</si>
  <si>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</si>
  <si>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</si>
  <si>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</si>
  <si>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</si>
  <si>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</si>
  <si>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</si>
  <si>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</si>
  <si>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</si>
  <si>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</si>
  <si>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</si>
  <si>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</si>
  <si>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</si>
  <si>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</si>
  <si>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</si>
  <si>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</si>
  <si>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</si>
  <si>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</si>
  <si>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</si>
  <si>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</si>
  <si>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</si>
  <si>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</si>
  <si>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</si>
  <si>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</si>
  <si>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</si>
  <si>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</si>
  <si>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</si>
  <si>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</si>
  <si>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</si>
  <si>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</si>
  <si>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</si>
  <si>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</si>
  <si>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</si>
  <si>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</si>
  <si>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</si>
  <si>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</si>
  <si>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</si>
  <si>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</si>
  <si>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</si>
  <si>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</si>
  <si>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</si>
  <si>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</si>
  <si>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</si>
  <si>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</si>
  <si>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</si>
  <si>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</si>
  <si>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</si>
  <si>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r>
      <t>※旧制度様式についてもこのファイルにデータ入力して排出状況報告書を作成します。
※この様式は、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1" eb="4">
      <t>キュウセイド</t>
    </rPh>
    <rPh sb="4" eb="6">
      <t>ヨウシキ</t>
    </rPh>
    <rPh sb="21" eb="23">
      <t>ニュウリョク</t>
    </rPh>
    <rPh sb="25" eb="27">
      <t>ハイシュツ</t>
    </rPh>
    <rPh sb="27" eb="29">
      <t>ジョウキョウ</t>
    </rPh>
    <rPh sb="29" eb="32">
      <t>ホウコクショ</t>
    </rPh>
    <rPh sb="33" eb="35">
      <t>サクセイ</t>
    </rPh>
    <rPh sb="43" eb="45">
      <t>ヨウシキ</t>
    </rPh>
    <rPh sb="47" eb="50">
      <t>マイネンド</t>
    </rPh>
    <rPh sb="50" eb="52">
      <t>コウシン</t>
    </rPh>
    <rPh sb="58" eb="60">
      <t>サイシン</t>
    </rPh>
    <rPh sb="61" eb="63">
      <t>ヨウシキ</t>
    </rPh>
    <rPh sb="64" eb="67">
      <t>マイネンド</t>
    </rPh>
    <rPh sb="67" eb="68">
      <t>ケン</t>
    </rPh>
    <phoneticPr fontId="3"/>
  </si>
  <si>
    <t>←D15～D21：前年度報告内容シートから抽出</t>
    <rPh sb="9" eb="12">
      <t>ゼンネンド</t>
    </rPh>
    <rPh sb="12" eb="14">
      <t>ホウコク</t>
    </rPh>
    <rPh sb="14" eb="16">
      <t>ナイヨウ</t>
    </rPh>
    <rPh sb="21" eb="23">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</si>
  <si>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52" eb="54">
      <t>テイシュツ</t>
    </rPh>
    <rPh sb="59" eb="60">
      <t>ハ</t>
    </rPh>
    <rPh sb="61" eb="62">
      <t>ツ</t>
    </rPh>
    <rPh sb="79" eb="81">
      <t>テイシュツ</t>
    </rPh>
    <rPh sb="81" eb="83">
      <t>ネンド</t>
    </rPh>
    <rPh sb="84" eb="86">
      <t>セイレキ</t>
    </rPh>
    <rPh sb="87" eb="88">
      <t>ケタ</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</si>
  <si>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</si>
  <si>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</si>
  <si>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</si>
  <si>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</si>
  <si>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</si>
  <si>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</si>
  <si>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</si>
  <si>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</si>
  <si>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</si>
  <si>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</si>
  <si>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←G53:G62のリスト関数…「=OFFSET('参考1_排出係数(ガス)'!$B$28,MATCH(LEFT($E45,5),'参考1_排出係数(ガス)'!$A$29:$A$3023,0),1,VLOOKUP($E45,'参考1_排出係数(ガス)'!$K$28:$M$3023,3),1)」</t>
    <rPh sb="12" eb="14">
      <t>カンスウ</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</si>
  <si>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</si>
  <si>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</si>
  <si>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</si>
  <si>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</si>
  <si>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</si>
  <si>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</si>
  <si>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</si>
  <si>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</si>
  <si>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</si>
  <si>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</si>
  <si>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</si>
  <si>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</si>
  <si>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</si>
  <si>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</si>
  <si>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</si>
  <si>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</si>
  <si>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</si>
  <si>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</si>
  <si>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</si>
  <si>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</si>
  <si>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</si>
  <si>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</si>
  <si>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</si>
  <si>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</si>
  <si>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</si>
  <si>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</si>
  <si>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</si>
  <si>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</si>
  <si>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</si>
  <si>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</si>
  <si>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</si>
  <si>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</si>
  <si>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</si>
  <si>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</si>
  <si>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</si>
  <si>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</si>
  <si>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</si>
  <si>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</si>
  <si>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</si>
  <si>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</si>
  <si>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</si>
  <si>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</si>
  <si>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</si>
  <si>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</si>
  <si>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</si>
  <si>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</si>
  <si>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</si>
  <si>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</si>
  <si>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</si>
  <si>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</si>
  <si>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</si>
  <si>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</si>
  <si>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</si>
  <si>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</si>
  <si>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</si>
  <si>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</si>
  <si>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</si>
  <si>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</si>
  <si>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</si>
  <si>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</si>
  <si>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</si>
  <si>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</si>
  <si>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</si>
  <si>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</si>
  <si>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</si>
  <si>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</si>
  <si>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</si>
  <si>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</si>
  <si>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</si>
  <si>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</si>
  <si>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</si>
  <si>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</si>
  <si>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</si>
  <si>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</si>
  <si>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</si>
  <si>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</si>
  <si>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</si>
  <si>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</si>
  <si>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</si>
  <si>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</si>
  <si>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</si>
  <si>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</si>
  <si>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</si>
  <si>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</si>
  <si>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</si>
  <si>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</si>
  <si>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</si>
  <si>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</si>
  <si>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</si>
  <si>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</si>
  <si>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</si>
  <si>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</si>
  <si>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</si>
  <si>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</si>
  <si>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</si>
  <si>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</si>
  <si>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</si>
  <si>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</si>
  <si>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</si>
  <si>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</si>
  <si>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</si>
  <si>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</si>
  <si>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</si>
  <si>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</si>
  <si>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</si>
  <si>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</si>
  <si>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</si>
  <si>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</si>
  <si>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</si>
  <si>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</si>
  <si>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第１号該当事業者</t>
  </si>
  <si>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</si>
  <si>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</si>
  <si>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</si>
  <si>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</si>
  <si>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</si>
  <si>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</si>
  <si>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</si>
  <si>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</si>
  <si>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</si>
  <si>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</si>
  <si>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</si>
  <si>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</si>
  <si>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</si>
  <si>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</si>
  <si>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</si>
  <si>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</si>
  <si>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</si>
  <si>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</si>
  <si>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</si>
  <si>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</si>
  <si>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</si>
  <si>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</si>
  <si>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</si>
  <si>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</si>
  <si>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</si>
  <si>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</si>
  <si>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</si>
  <si>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</si>
  <si>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</si>
  <si>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</si>
  <si>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</si>
  <si>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</si>
  <si>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</si>
  <si>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</si>
  <si>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</si>
  <si>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</si>
  <si>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</si>
  <si>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</si>
  <si>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</si>
  <si>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</si>
  <si>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</si>
  <si>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</si>
  <si>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</si>
  <si>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</si>
  <si>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</si>
  <si>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</si>
  <si>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</si>
  <si>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</si>
  <si>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</si>
  <si>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</si>
  <si>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</si>
  <si>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</si>
  <si>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</si>
  <si>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</si>
  <si>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</si>
  <si>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</si>
  <si>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</si>
  <si>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</si>
  <si>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</si>
  <si>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</si>
  <si>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</si>
  <si>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</si>
  <si>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</si>
  <si>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</si>
  <si>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</si>
  <si>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</si>
  <si>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</si>
  <si>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</si>
  <si>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</si>
  <si>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</si>
  <si>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</si>
  <si>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</si>
  <si>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</si>
  <si>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</si>
  <si>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</si>
  <si>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</si>
  <si>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</si>
  <si>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</si>
  <si>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</si>
  <si>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</si>
  <si>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</si>
  <si>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</si>
  <si>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</si>
  <si>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</si>
  <si>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</si>
  <si>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</si>
  <si>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</si>
  <si>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</si>
  <si>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</si>
  <si>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</si>
  <si>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</si>
  <si>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</si>
  <si>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</si>
  <si>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</si>
  <si>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</si>
  <si>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</si>
  <si>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</si>
  <si>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</si>
  <si>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</si>
  <si>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</si>
  <si>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</si>
  <si>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</si>
  <si>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</si>
  <si>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</si>
  <si>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</si>
  <si>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</si>
  <si>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</si>
  <si>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</si>
  <si>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</si>
  <si>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</si>
  <si>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</si>
  <si>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</si>
  <si>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</si>
  <si>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</si>
  <si>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</si>
  <si>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</si>
  <si>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</si>
  <si>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</si>
  <si>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</si>
  <si>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</si>
  <si>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</si>
  <si>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</si>
  <si>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</si>
  <si>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</si>
  <si>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</si>
  <si>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</si>
  <si>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</si>
  <si>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</si>
  <si>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</si>
  <si>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</si>
  <si>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</si>
  <si>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</si>
  <si>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</si>
  <si>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</si>
  <si>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</si>
  <si>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</si>
  <si>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</si>
  <si>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</si>
  <si>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</si>
  <si>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</si>
  <si>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</si>
  <si>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</si>
  <si>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</si>
  <si>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</si>
  <si>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</si>
  <si>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</si>
  <si>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</si>
  <si>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</si>
  <si>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</si>
  <si>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</si>
  <si>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</si>
  <si>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</si>
  <si>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</si>
  <si>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</si>
  <si>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</si>
  <si>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</si>
  <si>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</si>
  <si>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</si>
  <si>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</si>
  <si>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</si>
  <si>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</si>
  <si>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</si>
  <si>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</si>
  <si>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</si>
  <si>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</si>
  <si>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</si>
  <si>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</si>
  <si>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</si>
  <si>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</si>
  <si>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</si>
  <si>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</si>
  <si>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</si>
  <si>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</si>
  <si>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</si>
  <si>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</si>
  <si>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</si>
  <si>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</si>
  <si>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</si>
  <si>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</si>
  <si>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</si>
  <si>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</si>
  <si>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</si>
  <si>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</si>
  <si>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</si>
  <si>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</si>
  <si>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</si>
  <si>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</si>
  <si>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</si>
  <si>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</si>
  <si>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</si>
  <si>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</si>
  <si>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</si>
  <si>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</si>
  <si>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</si>
  <si>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</si>
  <si>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</si>
  <si>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</si>
  <si>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</si>
  <si>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</si>
  <si>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</si>
  <si>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</si>
  <si>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</si>
  <si>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</si>
  <si>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</si>
  <si>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</si>
  <si>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</si>
  <si>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</si>
  <si>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</si>
  <si>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</si>
  <si>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</si>
  <si>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</si>
  <si>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</si>
  <si>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</si>
  <si>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</si>
  <si>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</si>
  <si>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</si>
  <si>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</si>
  <si>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</si>
  <si>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</si>
  <si>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</si>
  <si>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</si>
  <si>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</si>
  <si>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</si>
  <si>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</si>
  <si>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</si>
  <si>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</si>
  <si>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</si>
  <si>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</si>
  <si>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</si>
  <si>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</si>
  <si>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</si>
  <si>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</si>
  <si>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</si>
  <si>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</si>
  <si>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</si>
  <si>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</si>
  <si>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</si>
  <si>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</si>
  <si>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</si>
  <si>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</si>
  <si>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</si>
  <si>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</si>
  <si>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</si>
  <si>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</si>
  <si>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</si>
  <si>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</si>
  <si>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</si>
  <si>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</si>
  <si>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</si>
  <si>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</si>
  <si>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</si>
  <si>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</si>
  <si>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</si>
  <si>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</si>
  <si>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</si>
  <si>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</si>
  <si>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</si>
  <si>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</si>
  <si>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</si>
  <si>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</si>
  <si>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</si>
  <si>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</si>
  <si>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</si>
  <si>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</si>
  <si>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</si>
  <si>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</si>
  <si>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</si>
  <si>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</si>
  <si>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</si>
  <si>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</si>
  <si>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</si>
  <si>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</si>
  <si>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</si>
  <si>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</si>
  <si>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</si>
  <si>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</si>
  <si>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</si>
  <si>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</si>
  <si>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</si>
  <si>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</si>
  <si>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</si>
  <si>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</si>
  <si>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</si>
  <si>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</si>
  <si>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</si>
  <si>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</si>
  <si>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</si>
  <si>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</si>
  <si>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</si>
  <si>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</si>
  <si>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</si>
  <si>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</si>
  <si>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</si>
  <si>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</si>
  <si>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</si>
  <si>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</si>
  <si>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</si>
  <si>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</si>
  <si>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</si>
  <si>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</si>
  <si>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</si>
  <si>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</si>
  <si>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</si>
  <si>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</si>
  <si>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</si>
  <si>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</si>
  <si>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</si>
  <si>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</si>
  <si>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</si>
  <si>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</si>
  <si>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</si>
  <si>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</si>
  <si>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</si>
  <si>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</si>
  <si>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</si>
  <si>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</si>
  <si>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</si>
  <si>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</si>
  <si>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</si>
  <si>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</si>
  <si>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</si>
  <si>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</si>
  <si>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</si>
  <si>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</si>
  <si>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</si>
  <si>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</si>
  <si>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</si>
  <si>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</si>
  <si>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</si>
  <si>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</si>
  <si>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</si>
  <si>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</si>
  <si>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</si>
  <si>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</si>
  <si>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</si>
  <si>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</si>
  <si>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</si>
  <si>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</si>
  <si>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</si>
  <si>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</si>
  <si>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</si>
  <si>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</si>
  <si>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</si>
  <si>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</si>
  <si>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</si>
  <si>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</si>
  <si>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</si>
  <si>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</si>
  <si>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</si>
  <si>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</si>
  <si>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</si>
  <si>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</si>
  <si>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</si>
  <si>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</si>
  <si>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</si>
  <si>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</si>
  <si>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</si>
  <si>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</si>
  <si>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</si>
  <si>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</si>
  <si>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</si>
  <si>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</si>
  <si>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</si>
  <si>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</si>
  <si>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</si>
  <si>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</si>
  <si>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</si>
  <si>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</si>
  <si>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</si>
  <si>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</si>
  <si>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</si>
  <si>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</si>
  <si>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</si>
  <si>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</si>
  <si>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</si>
  <si>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</si>
  <si>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</si>
  <si>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</si>
  <si>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</si>
  <si>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</si>
  <si>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</si>
  <si>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</si>
  <si>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</si>
  <si>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</si>
  <si>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</si>
  <si>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</si>
  <si>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</si>
  <si>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</si>
  <si>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</si>
  <si>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</si>
  <si>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</si>
  <si>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</si>
  <si>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</si>
  <si>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</si>
  <si>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</si>
  <si>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</si>
  <si>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</si>
  <si>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</si>
  <si>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</si>
  <si>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</si>
  <si>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</si>
  <si>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</si>
  <si>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</si>
  <si>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</si>
  <si>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</si>
  <si>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</si>
  <si>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</si>
  <si>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</si>
  <si>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</si>
  <si>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</si>
  <si>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</si>
  <si>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</si>
  <si>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</si>
  <si>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</si>
  <si>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</si>
  <si>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</si>
  <si>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</si>
  <si>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</si>
  <si>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</si>
  <si>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</si>
  <si>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</si>
  <si>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</si>
  <si>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</si>
  <si>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</si>
  <si>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</si>
  <si>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</si>
  <si>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</si>
  <si>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</si>
  <si>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</si>
  <si>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</si>
  <si>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</si>
  <si>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</si>
  <si>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</si>
  <si>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</si>
  <si>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</si>
  <si>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</si>
  <si>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</si>
  <si>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</si>
  <si>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</si>
  <si>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</si>
  <si>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</si>
  <si>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r>
      <t>継続・新規の別　</t>
    </r>
    <r>
      <rPr>
        <sz val="12"/>
        <color theme="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</si>
  <si>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t>GJ</t>
    <phoneticPr fontId="3"/>
  </si>
  <si>
    <t>基礎排出係数(t-CO2/千m3)</t>
    <rPh sb="0" eb="2">
      <t>キソ</t>
    </rPh>
    <rPh sb="2" eb="4">
      <t>ハイシュツ</t>
    </rPh>
    <rPh sb="4" eb="6">
      <t>ケイスウ</t>
    </rPh>
    <rPh sb="13" eb="14">
      <t>セン</t>
    </rPh>
    <phoneticPr fontId="12"/>
  </si>
  <si>
    <t>調整後排出係数(t-CO2/千m3)</t>
    <rPh sb="14" eb="15">
      <t>セン</t>
    </rPh>
    <phoneticPr fontId="3"/>
  </si>
  <si>
    <t>調整後排出係数(t-CO2/GJ)</t>
    <phoneticPr fontId="3"/>
  </si>
  <si>
    <t>基礎排出係数(t-CO2/GJ)</t>
    <rPh sb="0" eb="2">
      <t>キソ</t>
    </rPh>
    <rPh sb="2" eb="4">
      <t>ハイシュツ</t>
    </rPh>
    <rPh sb="4" eb="6">
      <t>ケイスウ</t>
    </rPh>
    <phoneticPr fontId="12"/>
  </si>
  <si>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</si>
  <si>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</si>
  <si>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</si>
  <si>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</si>
  <si>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</si>
  <si>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</si>
  <si>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</si>
  <si>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</si>
  <si>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</si>
  <si>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</si>
  <si>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</si>
  <si>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</si>
  <si>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</si>
  <si>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</si>
  <si>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</si>
  <si>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</si>
  <si>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</si>
  <si>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</si>
  <si>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</si>
  <si>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</si>
  <si>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</si>
  <si>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</si>
  <si>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</si>
  <si>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</si>
  <si>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</si>
  <si>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</si>
  <si>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</si>
  <si>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</si>
  <si>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</si>
  <si>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</si>
  <si>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</si>
  <si>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</si>
  <si>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</si>
  <si>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</si>
  <si>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</si>
  <si>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</si>
  <si>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</si>
  <si>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</si>
  <si>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</si>
  <si>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</si>
  <si>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</si>
  <si>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</si>
  <si>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</si>
  <si>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</si>
  <si>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</si>
  <si>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</si>
  <si>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</si>
  <si>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</si>
  <si>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</si>
  <si>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</si>
  <si>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</si>
  <si>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</si>
  <si>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</si>
  <si>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</si>
  <si>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</si>
  <si>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</si>
  <si>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</si>
  <si>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</si>
  <si>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</si>
  <si>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</si>
  <si>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</si>
  <si>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</si>
  <si>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</si>
  <si>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</si>
  <si>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</si>
  <si>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</si>
  <si>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</si>
  <si>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</si>
  <si>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</si>
  <si>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</si>
  <si>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</si>
  <si>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</si>
  <si>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</si>
  <si>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</si>
  <si>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</si>
  <si>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</si>
  <si>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</si>
  <si>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</si>
  <si>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</si>
  <si>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</si>
  <si>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</si>
  <si>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</si>
  <si>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</si>
  <si>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</si>
  <si>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</si>
  <si>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</si>
  <si>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</si>
  <si>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</si>
  <si>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</si>
  <si>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</si>
  <si>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</si>
  <si>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</si>
  <si>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</si>
  <si>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</si>
  <si>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</si>
  <si>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</si>
  <si>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</si>
  <si>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</si>
  <si>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</si>
  <si>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</si>
  <si>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</si>
  <si>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</si>
  <si>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</si>
  <si>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</si>
  <si>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</si>
  <si>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</si>
  <si>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</si>
  <si>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</si>
  <si>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</si>
  <si>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</si>
  <si>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</si>
  <si>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</si>
  <si>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</si>
  <si>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</si>
  <si>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</si>
  <si>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</si>
  <si>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</si>
  <si>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</si>
  <si>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</si>
  <si>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</si>
  <si>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</si>
  <si>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</si>
  <si>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ver.5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</si>
</sst>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s>
  <fonts count="79">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b/>
      <sz val="11"/>
      <color theme="0" tint="-4.9989318521683403E-2"/>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45">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56" fillId="0" borderId="0" xfId="0" applyFont="1" applyAlignment="1">
      <alignment horizontal="left"/>
    </xf>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10" fillId="0" borderId="0" xfId="0" applyFont="1" applyAlignment="1" applyProtection="1">
      <alignment horizontal="right" vertical="center"/>
    </xf>
    <xf numFmtId="0" fontId="76" fillId="0" borderId="0" xfId="0" applyFont="1" applyAlignment="1">
      <alignment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9" borderId="1" xfId="0" applyFont="1" applyFill="1" applyBorder="1" applyAlignment="1" applyProtection="1">
      <alignment vertical="top"/>
    </xf>
    <xf numFmtId="0" fontId="6" fillId="9" borderId="0" xfId="0" applyFont="1" applyFill="1" applyBorder="1" applyProtection="1">
      <alignment vertical="center"/>
    </xf>
    <xf numFmtId="0" fontId="6" fillId="9" borderId="0" xfId="0" applyFont="1" applyFill="1" applyProtection="1">
      <alignment vertical="center"/>
    </xf>
    <xf numFmtId="0" fontId="6" fillId="9" borderId="4" xfId="0" applyFont="1" applyFill="1" applyBorder="1" applyProtection="1">
      <alignment vertical="center"/>
    </xf>
    <xf numFmtId="0" fontId="25" fillId="9" borderId="4" xfId="0" applyFont="1" applyFill="1" applyBorder="1" applyAlignment="1" applyProtection="1">
      <alignment vertical="center"/>
    </xf>
    <xf numFmtId="0" fontId="6" fillId="9" borderId="4" xfId="0" applyFont="1" applyFill="1" applyBorder="1" applyAlignment="1" applyProtection="1">
      <alignment horizontal="right" vertical="center"/>
    </xf>
    <xf numFmtId="0" fontId="6" fillId="9" borderId="5" xfId="0" applyFont="1" applyFill="1" applyBorder="1" applyAlignment="1" applyProtection="1">
      <alignment horizontal="center" vertical="center"/>
    </xf>
    <xf numFmtId="184" fontId="10" fillId="9" borderId="16" xfId="0" applyNumberFormat="1" applyFont="1" applyFill="1" applyBorder="1" applyProtection="1">
      <alignment vertical="center"/>
    </xf>
    <xf numFmtId="184" fontId="10" fillId="9" borderId="16" xfId="0" applyNumberFormat="1" applyFont="1" applyFill="1" applyBorder="1" applyProtection="1">
      <alignment vertical="center"/>
      <protection locked="0"/>
    </xf>
    <xf numFmtId="0" fontId="6" fillId="9" borderId="12" xfId="0" applyFont="1" applyFill="1" applyBorder="1" applyAlignment="1" applyProtection="1">
      <alignment vertical="center"/>
    </xf>
    <xf numFmtId="0" fontId="6" fillId="9" borderId="4" xfId="0" applyFont="1" applyFill="1" applyBorder="1" applyAlignment="1" applyProtection="1">
      <alignment vertical="center"/>
    </xf>
    <xf numFmtId="185" fontId="6" fillId="9" borderId="16" xfId="0" applyNumberFormat="1" applyFont="1" applyFill="1" applyBorder="1" applyProtection="1">
      <alignment vertical="center"/>
    </xf>
    <xf numFmtId="185" fontId="6" fillId="9" borderId="16" xfId="0" applyNumberFormat="1" applyFont="1" applyFill="1" applyBorder="1" applyProtection="1">
      <alignment vertical="center"/>
      <protection locked="0"/>
    </xf>
    <xf numFmtId="0" fontId="10" fillId="9" borderId="2" xfId="0" applyFont="1" applyFill="1" applyBorder="1" applyAlignment="1" applyProtection="1">
      <alignment vertical="top"/>
    </xf>
    <xf numFmtId="0" fontId="6" fillId="9" borderId="2" xfId="0" applyFont="1" applyFill="1" applyBorder="1" applyProtection="1">
      <alignment vertical="center"/>
    </xf>
    <xf numFmtId="0" fontId="10" fillId="9" borderId="10" xfId="0" applyFont="1" applyFill="1" applyBorder="1" applyAlignment="1" applyProtection="1">
      <alignment vertical="top"/>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top" wrapText="1"/>
    </xf>
    <xf numFmtId="0" fontId="10" fillId="4" borderId="16" xfId="0" applyFont="1" applyFill="1" applyBorder="1" applyAlignment="1">
      <alignment horizontal="center" vertical="center"/>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6" fillId="9" borderId="12" xfId="0" applyFont="1" applyFill="1" applyBorder="1" applyProtection="1">
      <alignment vertical="center"/>
    </xf>
    <xf numFmtId="0" fontId="6" fillId="9" borderId="4" xfId="0" applyFont="1" applyFill="1" applyBorder="1" applyAlignment="1" applyProtection="1">
      <alignment horizontal="left" vertical="center"/>
    </xf>
    <xf numFmtId="0" fontId="6" fillId="9" borderId="5" xfId="0" applyFont="1" applyFill="1" applyBorder="1" applyProtection="1">
      <alignment vertical="center"/>
    </xf>
    <xf numFmtId="0" fontId="6" fillId="9" borderId="12" xfId="0" applyNumberFormat="1" applyFont="1" applyFill="1" applyBorder="1" applyAlignment="1" applyProtection="1">
      <alignment horizontal="center" vertical="center"/>
    </xf>
    <xf numFmtId="0" fontId="6" fillId="9" borderId="15" xfId="0" applyNumberFormat="1" applyFont="1" applyFill="1" applyBorder="1" applyAlignment="1" applyProtection="1">
      <alignment horizontal="center" vertical="center" shrinkToFit="1"/>
    </xf>
    <xf numFmtId="0" fontId="6" fillId="9" borderId="16" xfId="0" applyNumberFormat="1" applyFont="1" applyFill="1" applyBorder="1" applyAlignment="1" applyProtection="1">
      <alignment horizontal="center" vertical="center"/>
    </xf>
    <xf numFmtId="0" fontId="6" fillId="9" borderId="8" xfId="0" applyFont="1" applyFill="1" applyBorder="1" applyProtection="1">
      <alignment vertical="center"/>
    </xf>
    <xf numFmtId="0" fontId="6" fillId="9" borderId="15" xfId="0" applyFont="1" applyFill="1" applyBorder="1" applyAlignment="1" applyProtection="1">
      <alignment horizontal="center" vertical="center"/>
    </xf>
    <xf numFmtId="177" fontId="6" fillId="9" borderId="16" xfId="0" applyNumberFormat="1"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protection locked="0"/>
    </xf>
    <xf numFmtId="177" fontId="6" fillId="9" borderId="16" xfId="0" applyNumberFormat="1" applyFont="1" applyFill="1" applyBorder="1" applyAlignment="1" applyProtection="1">
      <alignment horizontal="right" vertical="center" shrinkToFit="1"/>
    </xf>
    <xf numFmtId="177" fontId="6" fillId="9" borderId="16" xfId="0" applyNumberFormat="1" applyFont="1" applyFill="1" applyBorder="1" applyAlignment="1" applyProtection="1">
      <alignment horizontal="right" vertical="center" shrinkToFit="1"/>
      <protection locked="0"/>
    </xf>
    <xf numFmtId="177" fontId="6" fillId="9" borderId="15" xfId="0" applyNumberFormat="1" applyFont="1" applyFill="1" applyBorder="1" applyAlignment="1" applyProtection="1">
      <alignment horizontal="center" vertical="center" shrinkToFit="1"/>
    </xf>
    <xf numFmtId="0" fontId="6" fillId="9" borderId="16" xfId="0" applyFont="1" applyFill="1" applyBorder="1" applyAlignment="1" applyProtection="1">
      <alignment horizontal="center" vertical="center"/>
    </xf>
    <xf numFmtId="0" fontId="78" fillId="0" borderId="0" xfId="0" applyFont="1" applyProtection="1">
      <alignment vertical="center"/>
    </xf>
    <xf numFmtId="0" fontId="6" fillId="0" borderId="13" xfId="0" applyFont="1" applyBorder="1">
      <alignment vertical="center"/>
    </xf>
    <xf numFmtId="0" fontId="6" fillId="0" borderId="8" xfId="0" applyFont="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6" fillId="0" borderId="26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10" fillId="9" borderId="16" xfId="0" applyFont="1" applyFill="1" applyBorder="1" applyAlignment="1" applyProtection="1">
      <alignment horizontal="center" vertical="center"/>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6" fillId="0" borderId="0" xfId="0" applyFont="1" applyAlignment="1">
      <alignment horizontal="right" vertical="center"/>
    </xf>
    <xf numFmtId="0" fontId="6" fillId="4" borderId="16" xfId="0" applyFont="1" applyFill="1" applyBorder="1" applyAlignment="1" applyProtection="1">
      <alignment horizontal="center" vertical="center" shrinkToFit="1"/>
      <protection locked="0"/>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0" fontId="74" fillId="0" borderId="0" xfId="0" applyFont="1" applyAlignment="1" applyProtection="1">
      <alignment wrapText="1"/>
    </xf>
    <xf numFmtId="0" fontId="0" fillId="0" borderId="0" xfId="0" applyAlignment="1">
      <alignment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9" borderId="16" xfId="0" applyFont="1" applyFill="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9" borderId="12"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9"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11" fillId="9" borderId="6" xfId="0" applyFont="1" applyFill="1" applyBorder="1" applyAlignment="1" applyProtection="1">
      <alignment horizontal="left" wrapText="1"/>
    </xf>
    <xf numFmtId="0" fontId="11" fillId="9" borderId="7" xfId="0" applyFont="1" applyFill="1" applyBorder="1" applyAlignment="1" applyProtection="1">
      <alignment horizontal="left" wrapText="1"/>
    </xf>
    <xf numFmtId="0" fontId="11" fillId="9" borderId="9" xfId="0" applyFont="1" applyFill="1" applyBorder="1" applyAlignment="1" applyProtection="1">
      <alignment horizontal="left" wrapText="1"/>
    </xf>
    <xf numFmtId="0" fontId="11" fillId="9" borderId="11" xfId="0" applyFont="1" applyFill="1" applyBorder="1" applyAlignment="1" applyProtection="1">
      <alignment horizontal="left" wrapText="1"/>
    </xf>
    <xf numFmtId="0" fontId="11" fillId="9" borderId="0" xfId="0" applyFont="1" applyFill="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6" xfId="0" applyNumberFormat="1" applyFont="1" applyFill="1" applyBorder="1" applyAlignment="1" applyProtection="1">
      <alignment horizontal="center"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0</xdr:row>
      <xdr:rowOff>0</xdr:rowOff>
    </xdr:from>
    <xdr:to>
      <xdr:col>35</xdr:col>
      <xdr:colOff>266700</xdr:colOff>
      <xdr:row>4</xdr:row>
      <xdr:rowOff>30768</xdr:rowOff>
    </xdr:to>
    <xdr:sp macro="" textlink="">
      <xdr:nvSpPr>
        <xdr:cNvPr id="31"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3"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3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39" name="フリーフォーム 38"/>
        <xdr:cNvSpPr/>
      </xdr:nvSpPr>
      <xdr:spPr>
        <a:xfrm>
          <a:off x="6205818" y="1902310"/>
          <a:ext cx="8344796" cy="2898844"/>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40" name="フリーフォーム 39"/>
        <xdr:cNvSpPr/>
      </xdr:nvSpPr>
      <xdr:spPr>
        <a:xfrm>
          <a:off x="6194612" y="1639645"/>
          <a:ext cx="12216653" cy="2376095"/>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41" name="フリーフォーム 40"/>
        <xdr:cNvSpPr/>
      </xdr:nvSpPr>
      <xdr:spPr>
        <a:xfrm>
          <a:off x="6205818" y="2153771"/>
          <a:ext cx="4753087" cy="2666103"/>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42" name="右中かっこ 41"/>
        <xdr:cNvSpPr/>
      </xdr:nvSpPr>
      <xdr:spPr>
        <a:xfrm rot="16200000">
          <a:off x="21142027" y="137047"/>
          <a:ext cx="166967" cy="8805583"/>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43" name="右矢印 42"/>
        <xdr:cNvSpPr/>
      </xdr:nvSpPr>
      <xdr:spPr>
        <a:xfrm>
          <a:off x="3505648" y="2852119"/>
          <a:ext cx="1400735" cy="3186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522new\04_&#35336;&#30011;&#26360;&#23529;&#26619;&#65319;\01_&#35336;&#30011;&#26360;&#23529;&#26619;&#65288;&#35336;&#30011;&#26360;&#23529;&#26619;G&#65289;\01_&#20107;&#26989;&#27963;&#21205;&#28201;&#26262;&#21270;&#23550;&#31574;&#35336;&#30011;&#26360;&#21046;&#24230;\01_&#21046;&#24230;&#36939;&#29992;\&#27096;&#24335;&#12289;&#25163;&#24341;&#12365;&#31561;&#12398;&#25913;&#35330;\01%20&#27096;&#24335;&#26356;&#26032;\&#26032;&#27096;&#24335;&#65288;2025&#24180;&#24230;&#29992;&#65289;\&#12456;&#12493;&#12523;&#12462;&#12540;&#20351;&#29992;&#37327;&#31561;&#20837;&#21147;&#12501;&#12449;&#12452;&#12523;&#65288;&#22823;&#35215;&#27169;&#29992;&#65289;20250502_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はじめに"/>
    </sheetNames>
    <sheetDataSet>
      <sheetData sheetId="0" refreshError="1"/>
    </sheetDataSet>
  </externalBook>
</externalLink>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5442</v>
      </c>
      <c r="G15" s="12"/>
    </row>
    <row r="16" spans="1:7">
      <c r="A16" s="31">
        <f t="shared" si="0"/>
        <v>15</v>
      </c>
      <c r="B16" s="32">
        <v>45651</v>
      </c>
      <c r="C16" s="33" t="s">
        <v>1699</v>
      </c>
      <c r="D16" s="33" t="s">
        <v>2326</v>
      </c>
      <c r="E16" s="34" t="s">
        <v>2330</v>
      </c>
      <c r="F16" s="35" t="s">
        <v>2327</v>
      </c>
      <c r="G16" s="12"/>
    </row>
    <row r="17" spans="1:7">
      <c r="A17" s="31">
        <f t="shared" si="0"/>
        <v>16</v>
      </c>
      <c r="B17" s="32">
        <v>45652</v>
      </c>
      <c r="C17" s="33" t="s">
        <v>1699</v>
      </c>
      <c r="D17" s="33" t="s">
        <v>2287</v>
      </c>
      <c r="E17" s="218" t="s">
        <v>2329</v>
      </c>
      <c r="F17" s="37" t="s">
        <v>2331</v>
      </c>
      <c r="G17" s="12"/>
    </row>
    <row r="18" spans="1:7" ht="39.6">
      <c r="A18" s="31">
        <f t="shared" si="0"/>
        <v>17</v>
      </c>
      <c r="B18" s="32">
        <v>45652</v>
      </c>
      <c r="C18" s="33" t="s">
        <v>1699</v>
      </c>
      <c r="D18" s="33" t="s">
        <v>2287</v>
      </c>
      <c r="E18" s="34" t="s">
        <v>2332</v>
      </c>
      <c r="F18" s="35" t="s">
        <v>2334</v>
      </c>
      <c r="G18" s="12"/>
    </row>
    <row r="19" spans="1:7">
      <c r="A19" s="31">
        <f t="shared" si="0"/>
        <v>18</v>
      </c>
      <c r="B19" s="32">
        <v>45652</v>
      </c>
      <c r="C19" s="33" t="s">
        <v>1699</v>
      </c>
      <c r="D19" s="33" t="s">
        <v>2287</v>
      </c>
      <c r="E19" s="34" t="s">
        <v>2333</v>
      </c>
      <c r="F19" s="35" t="s">
        <v>2335</v>
      </c>
      <c r="G19" s="12"/>
    </row>
    <row r="20" spans="1:7">
      <c r="A20" s="31">
        <f t="shared" si="0"/>
        <v>19</v>
      </c>
      <c r="B20" s="32">
        <v>45652</v>
      </c>
      <c r="C20" s="33" t="s">
        <v>1699</v>
      </c>
      <c r="D20" s="33" t="s">
        <v>2287</v>
      </c>
      <c r="E20" s="34" t="s">
        <v>2336</v>
      </c>
      <c r="F20" s="35" t="s">
        <v>2337</v>
      </c>
      <c r="G20" s="12"/>
    </row>
    <row r="21" spans="1:7">
      <c r="A21" s="31">
        <f t="shared" si="0"/>
        <v>20</v>
      </c>
      <c r="B21" s="32">
        <v>45652</v>
      </c>
      <c r="C21" s="33" t="s">
        <v>1699</v>
      </c>
      <c r="D21" s="33" t="s">
        <v>2289</v>
      </c>
      <c r="E21" s="218" t="s">
        <v>2329</v>
      </c>
      <c r="F21" s="37" t="s">
        <v>2331</v>
      </c>
      <c r="G21" s="12"/>
    </row>
    <row r="22" spans="1:7">
      <c r="A22" s="31">
        <f t="shared" si="0"/>
        <v>21</v>
      </c>
      <c r="B22" s="32">
        <v>45652</v>
      </c>
      <c r="C22" s="33" t="s">
        <v>1699</v>
      </c>
      <c r="D22" s="33" t="s">
        <v>2289</v>
      </c>
      <c r="E22" s="34" t="s">
        <v>2338</v>
      </c>
      <c r="F22" s="35" t="s">
        <v>2334</v>
      </c>
      <c r="G22" s="12"/>
    </row>
    <row r="23" spans="1:7">
      <c r="A23" s="31">
        <f t="shared" si="0"/>
        <v>22</v>
      </c>
      <c r="B23" s="32">
        <v>45652</v>
      </c>
      <c r="C23" s="33" t="s">
        <v>1699</v>
      </c>
      <c r="D23" s="33" t="s">
        <v>2289</v>
      </c>
      <c r="E23" s="34" t="s">
        <v>2339</v>
      </c>
      <c r="F23" s="35" t="s">
        <v>2335</v>
      </c>
      <c r="G23" s="12"/>
    </row>
    <row r="24" spans="1:7" ht="39.6">
      <c r="A24" s="31">
        <f t="shared" si="0"/>
        <v>23</v>
      </c>
      <c r="B24" s="32">
        <v>45652</v>
      </c>
      <c r="C24" s="33" t="s">
        <v>1699</v>
      </c>
      <c r="D24" s="33" t="s">
        <v>858</v>
      </c>
      <c r="E24" s="34" t="s">
        <v>2340</v>
      </c>
      <c r="F24" s="35" t="s">
        <v>2341</v>
      </c>
      <c r="G24" s="12"/>
    </row>
    <row r="25" spans="1:7" ht="39.6">
      <c r="A25" s="31">
        <f t="shared" si="0"/>
        <v>24</v>
      </c>
      <c r="B25" s="32">
        <v>45652</v>
      </c>
      <c r="C25" s="33" t="s">
        <v>1699</v>
      </c>
      <c r="D25" s="33" t="s">
        <v>2289</v>
      </c>
      <c r="E25" s="36"/>
      <c r="F25" s="35" t="s">
        <v>2346</v>
      </c>
      <c r="G25" s="12"/>
    </row>
    <row r="26" spans="1:7" ht="39.6">
      <c r="A26" s="31">
        <f t="shared" si="0"/>
        <v>25</v>
      </c>
      <c r="B26" s="32">
        <v>45652</v>
      </c>
      <c r="C26" s="33" t="s">
        <v>1699</v>
      </c>
      <c r="D26" s="33" t="s">
        <v>1637</v>
      </c>
      <c r="E26" s="34"/>
      <c r="F26" s="35" t="s">
        <v>2347</v>
      </c>
      <c r="G26" s="12"/>
    </row>
    <row r="27" spans="1:7">
      <c r="A27" s="31">
        <f t="shared" si="0"/>
        <v>26</v>
      </c>
      <c r="B27" s="32">
        <v>45653</v>
      </c>
      <c r="C27" s="33" t="s">
        <v>1699</v>
      </c>
      <c r="D27" s="33" t="s">
        <v>2287</v>
      </c>
      <c r="E27" s="34" t="s">
        <v>2356</v>
      </c>
      <c r="F27" s="35" t="s">
        <v>5433</v>
      </c>
      <c r="G27" s="12"/>
    </row>
    <row r="28" spans="1:7">
      <c r="A28" s="31">
        <f t="shared" si="0"/>
        <v>27</v>
      </c>
      <c r="B28" s="32">
        <v>45653</v>
      </c>
      <c r="C28" s="33" t="s">
        <v>1699</v>
      </c>
      <c r="D28" s="33" t="s">
        <v>2354</v>
      </c>
      <c r="E28" s="34" t="s">
        <v>2355</v>
      </c>
      <c r="F28" s="35" t="s">
        <v>5434</v>
      </c>
      <c r="G28" s="12"/>
    </row>
    <row r="29" spans="1:7">
      <c r="A29" s="31">
        <f t="shared" si="0"/>
        <v>28</v>
      </c>
      <c r="B29" s="32">
        <v>45653</v>
      </c>
      <c r="C29" s="33" t="s">
        <v>1699</v>
      </c>
      <c r="D29" s="33" t="s">
        <v>2289</v>
      </c>
      <c r="E29" s="34" t="s">
        <v>2357</v>
      </c>
      <c r="F29" s="35" t="s">
        <v>5435</v>
      </c>
      <c r="G29" s="12"/>
    </row>
    <row r="30" spans="1:7">
      <c r="A30" s="31">
        <f t="shared" si="0"/>
        <v>29</v>
      </c>
      <c r="B30" s="32">
        <v>45653</v>
      </c>
      <c r="C30" s="33" t="s">
        <v>1699</v>
      </c>
      <c r="D30" s="33" t="s">
        <v>858</v>
      </c>
      <c r="E30" s="34" t="s">
        <v>2358</v>
      </c>
      <c r="F30" s="35" t="s">
        <v>5435</v>
      </c>
      <c r="G30" s="12"/>
    </row>
    <row r="31" spans="1:7">
      <c r="A31" s="31">
        <f t="shared" si="0"/>
        <v>30</v>
      </c>
      <c r="B31" s="32">
        <v>45685</v>
      </c>
      <c r="C31" s="33" t="s">
        <v>1699</v>
      </c>
      <c r="D31" s="33" t="s">
        <v>1637</v>
      </c>
      <c r="E31" s="34" t="s">
        <v>2359</v>
      </c>
      <c r="F31" s="35" t="s">
        <v>2360</v>
      </c>
      <c r="G31" s="12"/>
    </row>
    <row r="32" spans="1:7">
      <c r="A32" s="31">
        <f t="shared" si="0"/>
        <v>31</v>
      </c>
      <c r="B32" s="32">
        <v>45685</v>
      </c>
      <c r="C32" s="33" t="s">
        <v>1699</v>
      </c>
      <c r="D32" s="33" t="s">
        <v>1637</v>
      </c>
      <c r="E32" s="34" t="s">
        <v>2361</v>
      </c>
      <c r="F32" s="35" t="s">
        <v>2362</v>
      </c>
      <c r="G32" s="12"/>
    </row>
    <row r="33" spans="1:7" ht="39.6">
      <c r="A33" s="31">
        <f t="shared" si="0"/>
        <v>32</v>
      </c>
      <c r="B33" s="32">
        <v>45693</v>
      </c>
      <c r="C33" s="33" t="s">
        <v>1699</v>
      </c>
      <c r="D33" s="33" t="s">
        <v>2369</v>
      </c>
      <c r="E33" s="34"/>
      <c r="F33" s="35" t="s">
        <v>2370</v>
      </c>
      <c r="G33" s="12"/>
    </row>
    <row r="34" spans="1:7">
      <c r="A34" s="31">
        <f t="shared" si="0"/>
        <v>33</v>
      </c>
      <c r="B34" s="32">
        <v>45706</v>
      </c>
      <c r="C34" s="33" t="s">
        <v>1699</v>
      </c>
      <c r="D34" s="33" t="s">
        <v>858</v>
      </c>
      <c r="E34" s="34" t="s">
        <v>2371</v>
      </c>
      <c r="F34" s="35" t="s">
        <v>2372</v>
      </c>
      <c r="G34" s="12"/>
    </row>
    <row r="35" spans="1:7">
      <c r="A35" s="31">
        <f t="shared" si="0"/>
        <v>34</v>
      </c>
      <c r="B35" s="32">
        <v>45707</v>
      </c>
      <c r="C35" s="33" t="s">
        <v>1699</v>
      </c>
      <c r="D35" s="33" t="s">
        <v>858</v>
      </c>
      <c r="E35" s="34" t="s">
        <v>2523</v>
      </c>
      <c r="F35" s="35" t="s">
        <v>2524</v>
      </c>
      <c r="G35" s="12"/>
    </row>
    <row r="36" spans="1:7">
      <c r="A36" s="31">
        <f t="shared" si="0"/>
        <v>35</v>
      </c>
      <c r="B36" s="32">
        <v>45707</v>
      </c>
      <c r="C36" s="33" t="s">
        <v>1699</v>
      </c>
      <c r="D36" s="33" t="s">
        <v>858</v>
      </c>
      <c r="E36" s="34" t="s">
        <v>2369</v>
      </c>
      <c r="F36" s="35" t="s">
        <v>2525</v>
      </c>
      <c r="G36" s="12"/>
    </row>
    <row r="37" spans="1:7">
      <c r="A37" s="31">
        <f t="shared" si="0"/>
        <v>36</v>
      </c>
      <c r="B37" s="32">
        <v>45719</v>
      </c>
      <c r="C37" s="33" t="s">
        <v>1699</v>
      </c>
      <c r="D37" s="33" t="s">
        <v>858</v>
      </c>
      <c r="E37" s="34" t="s">
        <v>2526</v>
      </c>
      <c r="F37" s="35" t="s">
        <v>2527</v>
      </c>
      <c r="G37" s="12" t="s">
        <v>4361</v>
      </c>
    </row>
    <row r="38" spans="1:7" ht="39.6">
      <c r="A38" s="31">
        <f t="shared" si="0"/>
        <v>37</v>
      </c>
      <c r="B38" s="32">
        <v>45723</v>
      </c>
      <c r="C38" s="33" t="s">
        <v>1699</v>
      </c>
      <c r="D38" s="33" t="s">
        <v>2528</v>
      </c>
      <c r="E38" s="34" t="s">
        <v>2529</v>
      </c>
      <c r="F38" s="35" t="s">
        <v>2530</v>
      </c>
      <c r="G38" s="12" t="s">
        <v>4361</v>
      </c>
    </row>
    <row r="39" spans="1:7">
      <c r="A39" s="31">
        <f t="shared" si="0"/>
        <v>38</v>
      </c>
      <c r="B39" s="32">
        <v>45729</v>
      </c>
      <c r="C39" s="33" t="s">
        <v>1699</v>
      </c>
      <c r="D39" s="33" t="s">
        <v>4224</v>
      </c>
      <c r="E39" s="34"/>
      <c r="F39" s="35" t="s">
        <v>4225</v>
      </c>
      <c r="G39" s="12" t="s">
        <v>4361</v>
      </c>
    </row>
    <row r="40" spans="1:7">
      <c r="A40" s="31">
        <f t="shared" si="0"/>
        <v>39</v>
      </c>
      <c r="B40" s="32">
        <v>45729</v>
      </c>
      <c r="C40" s="33" t="s">
        <v>1699</v>
      </c>
      <c r="D40" s="33" t="s">
        <v>4224</v>
      </c>
      <c r="E40" s="34" t="s">
        <v>4250</v>
      </c>
      <c r="F40" s="35" t="s">
        <v>4251</v>
      </c>
      <c r="G40" s="12" t="s">
        <v>4361</v>
      </c>
    </row>
    <row r="41" spans="1:7">
      <c r="A41" s="31">
        <f t="shared" si="0"/>
        <v>40</v>
      </c>
      <c r="B41" s="32">
        <v>45729</v>
      </c>
      <c r="C41" s="33" t="s">
        <v>1699</v>
      </c>
      <c r="D41" s="33" t="s">
        <v>4224</v>
      </c>
      <c r="E41" s="34" t="s">
        <v>4252</v>
      </c>
      <c r="F41" s="35" t="s">
        <v>4253</v>
      </c>
      <c r="G41" s="12" t="s">
        <v>4361</v>
      </c>
    </row>
    <row r="42" spans="1:7">
      <c r="A42" s="31">
        <f t="shared" si="0"/>
        <v>41</v>
      </c>
      <c r="B42" s="32">
        <v>45729</v>
      </c>
      <c r="C42" s="33" t="s">
        <v>1699</v>
      </c>
      <c r="D42" s="33" t="s">
        <v>4232</v>
      </c>
      <c r="E42" s="34" t="s">
        <v>4237</v>
      </c>
      <c r="F42" s="35" t="s">
        <v>4236</v>
      </c>
      <c r="G42" s="12" t="s">
        <v>4361</v>
      </c>
    </row>
    <row r="43" spans="1:7">
      <c r="A43" s="31">
        <f t="shared" si="0"/>
        <v>42</v>
      </c>
      <c r="B43" s="32">
        <v>45729</v>
      </c>
      <c r="C43" s="33" t="s">
        <v>1699</v>
      </c>
      <c r="D43" s="33" t="s">
        <v>4238</v>
      </c>
      <c r="E43" s="34" t="s">
        <v>4239</v>
      </c>
      <c r="F43" s="35" t="s">
        <v>4240</v>
      </c>
      <c r="G43" s="12" t="s">
        <v>4361</v>
      </c>
    </row>
    <row r="44" spans="1:7">
      <c r="A44" s="31">
        <f t="shared" si="0"/>
        <v>43</v>
      </c>
      <c r="B44" s="32">
        <v>45729</v>
      </c>
      <c r="C44" s="33" t="s">
        <v>1699</v>
      </c>
      <c r="D44" s="33" t="s">
        <v>4238</v>
      </c>
      <c r="E44" s="34" t="s">
        <v>4242</v>
      </c>
      <c r="F44" s="35" t="s">
        <v>4241</v>
      </c>
      <c r="G44" s="12" t="s">
        <v>4375</v>
      </c>
    </row>
    <row r="45" spans="1:7">
      <c r="A45" s="31">
        <f t="shared" si="0"/>
        <v>44</v>
      </c>
      <c r="B45" s="32">
        <v>45729</v>
      </c>
      <c r="C45" s="33" t="s">
        <v>1699</v>
      </c>
      <c r="D45" s="33" t="s">
        <v>4238</v>
      </c>
      <c r="E45" s="34" t="s">
        <v>4244</v>
      </c>
      <c r="F45" s="35" t="s">
        <v>4245</v>
      </c>
      <c r="G45" s="12" t="s">
        <v>4361</v>
      </c>
    </row>
    <row r="46" spans="1:7" ht="39.6">
      <c r="A46" s="31">
        <f t="shared" si="0"/>
        <v>45</v>
      </c>
      <c r="B46" s="32">
        <v>45729</v>
      </c>
      <c r="C46" s="33" t="s">
        <v>1699</v>
      </c>
      <c r="D46" s="33" t="s">
        <v>4238</v>
      </c>
      <c r="E46" s="34" t="s">
        <v>4254</v>
      </c>
      <c r="F46" s="35" t="s">
        <v>4255</v>
      </c>
      <c r="G46" s="12" t="s">
        <v>4375</v>
      </c>
    </row>
    <row r="47" spans="1:7">
      <c r="A47" s="31">
        <f t="shared" si="0"/>
        <v>46</v>
      </c>
      <c r="B47" s="32">
        <v>45729</v>
      </c>
      <c r="C47" s="33" t="s">
        <v>1699</v>
      </c>
      <c r="D47" s="33" t="s">
        <v>4256</v>
      </c>
      <c r="E47" s="34" t="s">
        <v>4257</v>
      </c>
      <c r="F47" s="35" t="s">
        <v>4258</v>
      </c>
      <c r="G47" s="12" t="s">
        <v>4375</v>
      </c>
    </row>
    <row r="48" spans="1:7">
      <c r="A48" s="31">
        <f t="shared" si="0"/>
        <v>47</v>
      </c>
      <c r="B48" s="32">
        <v>45729</v>
      </c>
      <c r="C48" s="33" t="s">
        <v>1699</v>
      </c>
      <c r="D48" s="33" t="s">
        <v>4256</v>
      </c>
      <c r="E48" s="34" t="s">
        <v>4239</v>
      </c>
      <c r="F48" s="35" t="s">
        <v>4240</v>
      </c>
      <c r="G48" s="12" t="s">
        <v>4361</v>
      </c>
    </row>
    <row r="49" spans="1:7">
      <c r="A49" s="31">
        <f t="shared" si="0"/>
        <v>48</v>
      </c>
      <c r="B49" s="32">
        <v>45729</v>
      </c>
      <c r="C49" s="33" t="s">
        <v>1699</v>
      </c>
      <c r="D49" s="33" t="s">
        <v>4256</v>
      </c>
      <c r="E49" s="34" t="s">
        <v>4244</v>
      </c>
      <c r="F49" s="35" t="s">
        <v>4245</v>
      </c>
      <c r="G49" s="12" t="s">
        <v>4361</v>
      </c>
    </row>
    <row r="50" spans="1:7" ht="39.6">
      <c r="A50" s="31">
        <f t="shared" si="0"/>
        <v>49</v>
      </c>
      <c r="B50" s="32">
        <v>45729</v>
      </c>
      <c r="C50" s="33" t="s">
        <v>1699</v>
      </c>
      <c r="D50" s="33" t="s">
        <v>4256</v>
      </c>
      <c r="E50" s="34" t="s">
        <v>2369</v>
      </c>
      <c r="F50" s="35" t="s">
        <v>4272</v>
      </c>
      <c r="G50" s="12" t="s">
        <v>4361</v>
      </c>
    </row>
    <row r="51" spans="1:7">
      <c r="A51" s="31">
        <f t="shared" si="0"/>
        <v>50</v>
      </c>
      <c r="B51" s="32">
        <v>45729</v>
      </c>
      <c r="C51" s="33" t="s">
        <v>4269</v>
      </c>
      <c r="D51" s="33" t="s">
        <v>4280</v>
      </c>
      <c r="E51" s="625" t="s">
        <v>4377</v>
      </c>
      <c r="F51" s="35" t="s">
        <v>4281</v>
      </c>
      <c r="G51" s="12" t="s">
        <v>4361</v>
      </c>
    </row>
    <row r="52" spans="1:7" ht="39.6">
      <c r="A52" s="31">
        <f t="shared" si="0"/>
        <v>51</v>
      </c>
      <c r="B52" s="32">
        <v>45729</v>
      </c>
      <c r="C52" s="33" t="s">
        <v>1699</v>
      </c>
      <c r="D52" s="624" t="s">
        <v>4376</v>
      </c>
      <c r="E52" s="34" t="s">
        <v>4282</v>
      </c>
      <c r="F52" s="35" t="s">
        <v>4240</v>
      </c>
      <c r="G52" s="12" t="s">
        <v>4361</v>
      </c>
    </row>
    <row r="53" spans="1:7">
      <c r="A53" s="31">
        <f t="shared" si="0"/>
        <v>52</v>
      </c>
      <c r="B53" s="32">
        <v>45729</v>
      </c>
      <c r="C53" s="33" t="s">
        <v>1699</v>
      </c>
      <c r="D53" s="33" t="s">
        <v>4260</v>
      </c>
      <c r="E53" s="34" t="s">
        <v>4261</v>
      </c>
      <c r="F53" s="35" t="s">
        <v>4262</v>
      </c>
      <c r="G53" s="12" t="s">
        <v>4361</v>
      </c>
    </row>
    <row r="54" spans="1:7" ht="39.6">
      <c r="A54" s="31">
        <f t="shared" si="0"/>
        <v>53</v>
      </c>
      <c r="B54" s="32">
        <v>45729</v>
      </c>
      <c r="C54" s="33" t="s">
        <v>1699</v>
      </c>
      <c r="D54" s="33" t="s">
        <v>4260</v>
      </c>
      <c r="E54" s="34" t="s">
        <v>2369</v>
      </c>
      <c r="F54" s="35" t="s">
        <v>4272</v>
      </c>
      <c r="G54" s="12" t="s">
        <v>4361</v>
      </c>
    </row>
    <row r="55" spans="1:7" ht="39.6">
      <c r="A55" s="31">
        <f t="shared" si="0"/>
        <v>54</v>
      </c>
      <c r="B55" s="32">
        <v>45729</v>
      </c>
      <c r="C55" s="33" t="s">
        <v>4269</v>
      </c>
      <c r="D55" s="33" t="s">
        <v>4276</v>
      </c>
      <c r="E55" s="34" t="s">
        <v>2369</v>
      </c>
      <c r="F55" s="35" t="s">
        <v>4275</v>
      </c>
      <c r="G55" s="12"/>
    </row>
    <row r="56" spans="1:7">
      <c r="A56" s="31">
        <f t="shared" si="0"/>
        <v>55</v>
      </c>
      <c r="B56" s="32">
        <v>45729</v>
      </c>
      <c r="C56" s="33" t="s">
        <v>1699</v>
      </c>
      <c r="D56" s="33" t="s">
        <v>858</v>
      </c>
      <c r="E56" s="34" t="s">
        <v>4263</v>
      </c>
      <c r="F56" s="35" t="s">
        <v>4264</v>
      </c>
      <c r="G56" s="12" t="s">
        <v>4361</v>
      </c>
    </row>
    <row r="57" spans="1:7">
      <c r="A57" s="31">
        <f t="shared" si="0"/>
        <v>56</v>
      </c>
      <c r="B57" s="32">
        <v>45729</v>
      </c>
      <c r="C57" s="33" t="s">
        <v>4269</v>
      </c>
      <c r="D57" s="33" t="s">
        <v>4270</v>
      </c>
      <c r="E57" s="34"/>
      <c r="F57" s="35" t="s">
        <v>4271</v>
      </c>
      <c r="G57" s="12"/>
    </row>
    <row r="58" spans="1:7">
      <c r="A58" s="31">
        <f t="shared" si="0"/>
        <v>57</v>
      </c>
      <c r="B58" s="32">
        <v>45729</v>
      </c>
      <c r="C58" s="33" t="s">
        <v>4269</v>
      </c>
      <c r="D58" s="34" t="s">
        <v>2369</v>
      </c>
      <c r="E58" s="34" t="s">
        <v>4250</v>
      </c>
      <c r="F58" s="35" t="s">
        <v>4274</v>
      </c>
      <c r="G58" s="12" t="s">
        <v>4361</v>
      </c>
    </row>
    <row r="59" spans="1:7" ht="39.6">
      <c r="A59" s="31">
        <f t="shared" si="0"/>
        <v>58</v>
      </c>
      <c r="B59" s="32">
        <v>45729</v>
      </c>
      <c r="C59" s="33" t="s">
        <v>4269</v>
      </c>
      <c r="D59" s="33" t="s">
        <v>4273</v>
      </c>
      <c r="E59" s="34" t="s">
        <v>2369</v>
      </c>
      <c r="F59" s="35" t="s">
        <v>4275</v>
      </c>
      <c r="G59" s="12"/>
    </row>
    <row r="60" spans="1:7" ht="39.6">
      <c r="A60" s="31">
        <f t="shared" si="0"/>
        <v>59</v>
      </c>
      <c r="B60" s="32">
        <v>45729</v>
      </c>
      <c r="C60" s="33" t="s">
        <v>4269</v>
      </c>
      <c r="D60" s="34" t="s">
        <v>2369</v>
      </c>
      <c r="E60" s="34" t="s">
        <v>2369</v>
      </c>
      <c r="F60" s="35" t="s">
        <v>4279</v>
      </c>
      <c r="G60" s="12" t="s">
        <v>4375</v>
      </c>
    </row>
    <row r="61" spans="1:7">
      <c r="A61" s="31">
        <f t="shared" si="0"/>
        <v>60</v>
      </c>
      <c r="B61" s="32">
        <v>45730</v>
      </c>
      <c r="C61" s="33" t="s">
        <v>4269</v>
      </c>
      <c r="D61" s="33" t="s">
        <v>4283</v>
      </c>
      <c r="E61" s="34"/>
      <c r="F61" s="35" t="s">
        <v>4284</v>
      </c>
      <c r="G61" s="12" t="s">
        <v>4361</v>
      </c>
    </row>
    <row r="62" spans="1:7">
      <c r="A62" s="31">
        <f t="shared" si="0"/>
        <v>61</v>
      </c>
      <c r="B62" s="32">
        <v>45730</v>
      </c>
      <c r="C62" s="33" t="s">
        <v>4269</v>
      </c>
      <c r="D62" s="33" t="s">
        <v>1637</v>
      </c>
      <c r="E62" s="34" t="s">
        <v>4289</v>
      </c>
      <c r="F62" s="35" t="s">
        <v>4324</v>
      </c>
      <c r="G62" s="12" t="s">
        <v>4361</v>
      </c>
    </row>
    <row r="63" spans="1:7">
      <c r="A63" s="31">
        <f t="shared" si="0"/>
        <v>62</v>
      </c>
      <c r="B63" s="32">
        <v>45730</v>
      </c>
      <c r="C63" s="33" t="s">
        <v>4269</v>
      </c>
      <c r="D63" s="33" t="s">
        <v>1637</v>
      </c>
      <c r="E63" s="34" t="s">
        <v>4292</v>
      </c>
      <c r="F63" s="35" t="s">
        <v>4293</v>
      </c>
      <c r="G63" s="12" t="s">
        <v>4361</v>
      </c>
    </row>
    <row r="64" spans="1:7">
      <c r="A64" s="31">
        <f t="shared" si="0"/>
        <v>63</v>
      </c>
      <c r="B64" s="32">
        <v>45730</v>
      </c>
      <c r="C64" s="33" t="s">
        <v>4269</v>
      </c>
      <c r="D64" s="33" t="s">
        <v>1637</v>
      </c>
      <c r="E64" s="34" t="s">
        <v>4297</v>
      </c>
      <c r="F64" s="35" t="s">
        <v>4310</v>
      </c>
      <c r="G64" s="12" t="s">
        <v>4361</v>
      </c>
    </row>
    <row r="65" spans="1:7" ht="39.6">
      <c r="A65" s="31">
        <f t="shared" si="0"/>
        <v>64</v>
      </c>
      <c r="B65" s="32">
        <v>45730</v>
      </c>
      <c r="C65" s="33" t="s">
        <v>4269</v>
      </c>
      <c r="D65" s="33" t="s">
        <v>1637</v>
      </c>
      <c r="E65" s="34"/>
      <c r="F65" s="35" t="s">
        <v>4309</v>
      </c>
      <c r="G65" s="12" t="s">
        <v>4361</v>
      </c>
    </row>
    <row r="66" spans="1:7" ht="39.6">
      <c r="A66" s="31">
        <f t="shared" si="0"/>
        <v>65</v>
      </c>
      <c r="B66" s="32">
        <v>45730</v>
      </c>
      <c r="C66" s="33" t="s">
        <v>4269</v>
      </c>
      <c r="D66" s="33" t="s">
        <v>1637</v>
      </c>
      <c r="E66" s="34"/>
      <c r="F66" s="35" t="s">
        <v>4312</v>
      </c>
      <c r="G66" s="12" t="s">
        <v>4361</v>
      </c>
    </row>
    <row r="67" spans="1:7">
      <c r="A67" s="31">
        <f t="shared" si="0"/>
        <v>66</v>
      </c>
      <c r="B67" s="32">
        <v>45730</v>
      </c>
      <c r="C67" s="33" t="s">
        <v>4269</v>
      </c>
      <c r="D67" s="33" t="s">
        <v>4311</v>
      </c>
      <c r="E67" s="34" t="s">
        <v>4314</v>
      </c>
      <c r="F67" s="35" t="s">
        <v>4313</v>
      </c>
      <c r="G67" s="12" t="s">
        <v>4361</v>
      </c>
    </row>
    <row r="68" spans="1:7">
      <c r="A68" s="31">
        <f t="shared" si="0"/>
        <v>67</v>
      </c>
      <c r="B68" s="32">
        <v>45731</v>
      </c>
      <c r="C68" s="33" t="s">
        <v>4269</v>
      </c>
      <c r="D68" s="33" t="s">
        <v>4328</v>
      </c>
      <c r="E68" s="625" t="s">
        <v>4378</v>
      </c>
      <c r="F68" s="35" t="s">
        <v>4329</v>
      </c>
      <c r="G68" s="12" t="s">
        <v>4361</v>
      </c>
    </row>
    <row r="69" spans="1:7">
      <c r="A69" s="31">
        <f t="shared" si="0"/>
        <v>68</v>
      </c>
      <c r="B69" s="32">
        <v>45731</v>
      </c>
      <c r="C69" s="33" t="s">
        <v>4269</v>
      </c>
      <c r="D69" s="33" t="s">
        <v>4335</v>
      </c>
      <c r="E69" s="34" t="s">
        <v>4336</v>
      </c>
      <c r="F69" s="35" t="s">
        <v>4337</v>
      </c>
      <c r="G69" s="12" t="s">
        <v>4361</v>
      </c>
    </row>
    <row r="70" spans="1:7">
      <c r="A70" s="31">
        <f t="shared" si="0"/>
        <v>69</v>
      </c>
      <c r="B70" s="619">
        <v>45733</v>
      </c>
      <c r="C70" s="620" t="s">
        <v>4269</v>
      </c>
      <c r="D70" s="620" t="s">
        <v>4352</v>
      </c>
      <c r="E70" s="621" t="s">
        <v>4353</v>
      </c>
      <c r="F70" s="622" t="s">
        <v>4354</v>
      </c>
      <c r="G70" s="618" t="s">
        <v>5204</v>
      </c>
    </row>
    <row r="71" spans="1:7">
      <c r="A71" s="31">
        <f t="shared" si="0"/>
        <v>70</v>
      </c>
      <c r="B71" s="619">
        <v>45734</v>
      </c>
      <c r="C71" s="620" t="s">
        <v>4269</v>
      </c>
      <c r="D71" s="620" t="s">
        <v>4232</v>
      </c>
      <c r="E71" s="621" t="s">
        <v>4356</v>
      </c>
      <c r="F71" s="622" t="s">
        <v>4355</v>
      </c>
      <c r="G71" s="618" t="s">
        <v>5204</v>
      </c>
    </row>
    <row r="72" spans="1:7">
      <c r="A72" s="31">
        <f t="shared" si="0"/>
        <v>71</v>
      </c>
      <c r="B72" s="619">
        <v>45734</v>
      </c>
      <c r="C72" s="620" t="s">
        <v>4269</v>
      </c>
      <c r="D72" s="620" t="s">
        <v>4232</v>
      </c>
      <c r="E72" s="621" t="s">
        <v>4357</v>
      </c>
      <c r="F72" s="622" t="s">
        <v>4358</v>
      </c>
      <c r="G72" s="618" t="s">
        <v>5204</v>
      </c>
    </row>
    <row r="73" spans="1:7">
      <c r="A73" s="31">
        <f t="shared" si="0"/>
        <v>72</v>
      </c>
      <c r="B73" s="619">
        <v>45734</v>
      </c>
      <c r="C73" s="620" t="s">
        <v>4269</v>
      </c>
      <c r="D73" s="620" t="s">
        <v>4232</v>
      </c>
      <c r="E73" s="621" t="s">
        <v>4359</v>
      </c>
      <c r="F73" s="160" t="s">
        <v>4360</v>
      </c>
      <c r="G73" s="618" t="s">
        <v>5204</v>
      </c>
    </row>
    <row r="74" spans="1:7">
      <c r="A74" s="31">
        <f t="shared" ref="A74:A125" si="1">ROW()-$G$1</f>
        <v>73</v>
      </c>
      <c r="B74" s="623">
        <v>45734</v>
      </c>
      <c r="C74" s="624" t="s">
        <v>4269</v>
      </c>
      <c r="D74" s="624" t="s">
        <v>4311</v>
      </c>
      <c r="E74" s="625" t="s">
        <v>4366</v>
      </c>
      <c r="F74" s="160" t="s">
        <v>4367</v>
      </c>
      <c r="G74" s="12" t="s">
        <v>5205</v>
      </c>
    </row>
    <row r="75" spans="1:7">
      <c r="A75" s="31">
        <f t="shared" si="1"/>
        <v>74</v>
      </c>
      <c r="B75" s="623">
        <v>45735</v>
      </c>
      <c r="C75" s="624" t="s">
        <v>4269</v>
      </c>
      <c r="D75" s="624" t="s">
        <v>4270</v>
      </c>
      <c r="E75" s="625"/>
      <c r="F75" s="160" t="s">
        <v>4367</v>
      </c>
      <c r="G75" s="12"/>
    </row>
    <row r="76" spans="1:7" ht="39.6">
      <c r="A76" s="31">
        <f t="shared" si="1"/>
        <v>75</v>
      </c>
      <c r="B76" s="623">
        <v>45735</v>
      </c>
      <c r="C76" s="624" t="s">
        <v>4269</v>
      </c>
      <c r="D76" s="625" t="s">
        <v>5137</v>
      </c>
      <c r="E76" s="625" t="s">
        <v>2369</v>
      </c>
      <c r="F76" s="160" t="s">
        <v>5197</v>
      </c>
      <c r="G76" s="12" t="s">
        <v>5205</v>
      </c>
    </row>
    <row r="77" spans="1:7" ht="39.6">
      <c r="A77" s="31">
        <f t="shared" si="1"/>
        <v>76</v>
      </c>
      <c r="B77" s="623">
        <v>45735</v>
      </c>
      <c r="C77" s="624" t="s">
        <v>4269</v>
      </c>
      <c r="D77" s="624" t="s">
        <v>4238</v>
      </c>
      <c r="E77" s="625" t="s">
        <v>5146</v>
      </c>
      <c r="F77" s="160" t="s">
        <v>5147</v>
      </c>
      <c r="G77" s="12" t="s">
        <v>5205</v>
      </c>
    </row>
    <row r="78" spans="1:7" ht="39.6">
      <c r="A78" s="31">
        <f t="shared" si="1"/>
        <v>77</v>
      </c>
      <c r="B78" s="623">
        <v>45735</v>
      </c>
      <c r="C78" s="624" t="s">
        <v>4269</v>
      </c>
      <c r="D78" s="624" t="s">
        <v>4238</v>
      </c>
      <c r="E78" s="625" t="s">
        <v>5148</v>
      </c>
      <c r="F78" s="160" t="s">
        <v>5149</v>
      </c>
      <c r="G78" s="12" t="s">
        <v>5205</v>
      </c>
    </row>
    <row r="79" spans="1:7" ht="39.6">
      <c r="A79" s="31">
        <f t="shared" si="1"/>
        <v>78</v>
      </c>
      <c r="B79" s="623">
        <v>45735</v>
      </c>
      <c r="C79" s="624" t="s">
        <v>4269</v>
      </c>
      <c r="D79" s="624" t="s">
        <v>4238</v>
      </c>
      <c r="E79" s="625" t="s">
        <v>5097</v>
      </c>
      <c r="F79" s="160" t="s">
        <v>5104</v>
      </c>
      <c r="G79" s="12" t="s">
        <v>5205</v>
      </c>
    </row>
    <row r="80" spans="1:7">
      <c r="A80" s="31">
        <f t="shared" si="1"/>
        <v>79</v>
      </c>
      <c r="B80" s="623">
        <v>45735</v>
      </c>
      <c r="C80" s="624" t="s">
        <v>4269</v>
      </c>
      <c r="D80" s="624" t="s">
        <v>5105</v>
      </c>
      <c r="E80" s="625" t="s">
        <v>5210</v>
      </c>
      <c r="F80" s="160" t="s">
        <v>4245</v>
      </c>
      <c r="G80" s="12" t="s">
        <v>5205</v>
      </c>
    </row>
    <row r="81" spans="1:7" ht="39.6">
      <c r="A81" s="31">
        <f t="shared" si="1"/>
        <v>80</v>
      </c>
      <c r="B81" s="623">
        <v>45735</v>
      </c>
      <c r="C81" s="624" t="s">
        <v>4269</v>
      </c>
      <c r="D81" s="624" t="s">
        <v>5105</v>
      </c>
      <c r="E81" s="625" t="s">
        <v>5155</v>
      </c>
      <c r="F81" s="160" t="s">
        <v>5147</v>
      </c>
      <c r="G81" s="12" t="s">
        <v>5205</v>
      </c>
    </row>
    <row r="82" spans="1:7" ht="39.6">
      <c r="A82" s="31">
        <f t="shared" si="1"/>
        <v>81</v>
      </c>
      <c r="B82" s="623">
        <v>45735</v>
      </c>
      <c r="C82" s="624" t="s">
        <v>4269</v>
      </c>
      <c r="D82" s="624" t="s">
        <v>5105</v>
      </c>
      <c r="E82" s="625" t="s">
        <v>5106</v>
      </c>
      <c r="F82" s="160" t="s">
        <v>5104</v>
      </c>
      <c r="G82" s="12" t="s">
        <v>5205</v>
      </c>
    </row>
    <row r="83" spans="1:7">
      <c r="A83" s="31">
        <f t="shared" si="1"/>
        <v>82</v>
      </c>
      <c r="B83" s="623">
        <v>45735</v>
      </c>
      <c r="C83" s="624" t="s">
        <v>4269</v>
      </c>
      <c r="D83" s="624" t="s">
        <v>5140</v>
      </c>
      <c r="E83" s="625" t="s">
        <v>5141</v>
      </c>
      <c r="F83" s="160" t="s">
        <v>5142</v>
      </c>
      <c r="G83" s="12"/>
    </row>
    <row r="84" spans="1:7" ht="39.6">
      <c r="A84" s="31">
        <f t="shared" si="1"/>
        <v>83</v>
      </c>
      <c r="B84" s="623">
        <v>45735</v>
      </c>
      <c r="C84" s="624" t="s">
        <v>4269</v>
      </c>
      <c r="D84" s="624" t="s">
        <v>5143</v>
      </c>
      <c r="E84" s="625" t="s">
        <v>5156</v>
      </c>
      <c r="F84" s="160" t="s">
        <v>5145</v>
      </c>
      <c r="G84" s="12"/>
    </row>
    <row r="85" spans="1:7">
      <c r="A85" s="31">
        <f t="shared" si="1"/>
        <v>84</v>
      </c>
      <c r="B85" s="623">
        <v>45735</v>
      </c>
      <c r="C85" s="624" t="s">
        <v>4269</v>
      </c>
      <c r="D85" s="624" t="s">
        <v>5143</v>
      </c>
      <c r="E85" s="625" t="s">
        <v>5144</v>
      </c>
      <c r="F85" s="160" t="s">
        <v>5145</v>
      </c>
      <c r="G85" s="12"/>
    </row>
    <row r="86" spans="1:7">
      <c r="A86" s="31">
        <f t="shared" si="1"/>
        <v>85</v>
      </c>
      <c r="B86" s="623">
        <v>45735</v>
      </c>
      <c r="C86" s="624" t="s">
        <v>4269</v>
      </c>
      <c r="D86" s="624" t="s">
        <v>4270</v>
      </c>
      <c r="E86" s="625" t="s">
        <v>5200</v>
      </c>
      <c r="F86" s="160" t="s">
        <v>5199</v>
      </c>
      <c r="G86" s="12"/>
    </row>
    <row r="87" spans="1:7">
      <c r="A87" s="31">
        <f t="shared" si="1"/>
        <v>86</v>
      </c>
      <c r="B87" s="623">
        <v>45740</v>
      </c>
      <c r="C87" s="624" t="s">
        <v>4269</v>
      </c>
      <c r="D87" s="624" t="s">
        <v>4238</v>
      </c>
      <c r="E87" s="625" t="s">
        <v>5212</v>
      </c>
      <c r="F87" s="160" t="s">
        <v>5213</v>
      </c>
      <c r="G87" s="12"/>
    </row>
    <row r="88" spans="1:7" ht="39.6">
      <c r="A88" s="31">
        <f t="shared" si="1"/>
        <v>87</v>
      </c>
      <c r="B88" s="623">
        <v>45740</v>
      </c>
      <c r="C88" s="624" t="s">
        <v>4269</v>
      </c>
      <c r="D88" s="624" t="s">
        <v>4238</v>
      </c>
      <c r="E88" s="625" t="s">
        <v>5218</v>
      </c>
      <c r="F88" s="160" t="s">
        <v>5220</v>
      </c>
      <c r="G88" s="12"/>
    </row>
    <row r="89" spans="1:7" ht="39.6">
      <c r="A89" s="31">
        <f t="shared" si="1"/>
        <v>88</v>
      </c>
      <c r="B89" s="623">
        <v>45740</v>
      </c>
      <c r="C89" s="624" t="s">
        <v>4269</v>
      </c>
      <c r="D89" s="624" t="s">
        <v>5219</v>
      </c>
      <c r="E89" s="625" t="s">
        <v>5293</v>
      </c>
      <c r="F89" s="160" t="s">
        <v>5220</v>
      </c>
      <c r="G89" s="12"/>
    </row>
    <row r="90" spans="1:7" ht="59.4">
      <c r="A90" s="31">
        <f t="shared" si="1"/>
        <v>89</v>
      </c>
      <c r="B90" s="623">
        <v>45740</v>
      </c>
      <c r="C90" s="624" t="s">
        <v>4269</v>
      </c>
      <c r="D90" s="624" t="s">
        <v>4238</v>
      </c>
      <c r="E90" s="625" t="s">
        <v>5226</v>
      </c>
      <c r="F90" s="160" t="s">
        <v>5221</v>
      </c>
      <c r="G90" s="12"/>
    </row>
    <row r="91" spans="1:7" ht="39.6">
      <c r="A91" s="31">
        <f t="shared" si="1"/>
        <v>90</v>
      </c>
      <c r="B91" s="623">
        <v>45740</v>
      </c>
      <c r="C91" s="624" t="s">
        <v>4269</v>
      </c>
      <c r="D91" s="624" t="s">
        <v>4238</v>
      </c>
      <c r="E91" s="625" t="s">
        <v>5222</v>
      </c>
      <c r="F91" s="160" t="s">
        <v>5223</v>
      </c>
    </row>
    <row r="92" spans="1:7" ht="39.6">
      <c r="A92" s="31">
        <f t="shared" si="1"/>
        <v>91</v>
      </c>
      <c r="B92" s="623">
        <v>45740</v>
      </c>
      <c r="C92" s="624" t="s">
        <v>4269</v>
      </c>
      <c r="D92" s="624" t="s">
        <v>4238</v>
      </c>
      <c r="E92" s="625" t="s">
        <v>5227</v>
      </c>
      <c r="F92" s="160" t="s">
        <v>5224</v>
      </c>
    </row>
    <row r="93" spans="1:7" ht="39.6">
      <c r="A93" s="31">
        <f t="shared" si="1"/>
        <v>92</v>
      </c>
      <c r="B93" s="623">
        <v>45740</v>
      </c>
      <c r="C93" s="624" t="s">
        <v>4269</v>
      </c>
      <c r="D93" s="624" t="s">
        <v>5105</v>
      </c>
      <c r="E93" s="625" t="s">
        <v>5228</v>
      </c>
      <c r="F93" s="160" t="s">
        <v>5221</v>
      </c>
    </row>
    <row r="94" spans="1:7" ht="39.6">
      <c r="A94" s="31">
        <f t="shared" si="1"/>
        <v>93</v>
      </c>
      <c r="B94" s="623">
        <v>45740</v>
      </c>
      <c r="C94" s="624" t="s">
        <v>4269</v>
      </c>
      <c r="D94" s="624" t="s">
        <v>5105</v>
      </c>
      <c r="E94" s="625" t="s">
        <v>5229</v>
      </c>
      <c r="F94" s="160" t="s">
        <v>5224</v>
      </c>
    </row>
    <row r="95" spans="1:7" ht="39.6">
      <c r="A95" s="31">
        <f t="shared" si="1"/>
        <v>94</v>
      </c>
      <c r="B95" s="623">
        <v>45740</v>
      </c>
      <c r="C95" s="624" t="s">
        <v>4269</v>
      </c>
      <c r="D95" s="624" t="s">
        <v>5105</v>
      </c>
      <c r="E95" s="625" t="s">
        <v>5230</v>
      </c>
      <c r="F95" s="160" t="s">
        <v>5223</v>
      </c>
    </row>
    <row r="96" spans="1:7">
      <c r="A96" s="31">
        <f t="shared" si="1"/>
        <v>95</v>
      </c>
      <c r="B96" s="623">
        <v>45740</v>
      </c>
      <c r="C96" s="624" t="s">
        <v>4269</v>
      </c>
      <c r="D96" s="624" t="s">
        <v>4234</v>
      </c>
      <c r="E96" s="625" t="s">
        <v>5225</v>
      </c>
      <c r="F96" s="160" t="s">
        <v>5224</v>
      </c>
    </row>
    <row r="97" spans="1:6" ht="59.4">
      <c r="A97" s="31">
        <f t="shared" si="1"/>
        <v>96</v>
      </c>
      <c r="B97" s="623">
        <v>45741</v>
      </c>
      <c r="C97" s="624" t="s">
        <v>4269</v>
      </c>
      <c r="D97" s="624" t="s">
        <v>4238</v>
      </c>
      <c r="E97" s="625" t="s">
        <v>5234</v>
      </c>
      <c r="F97" s="160" t="s">
        <v>5235</v>
      </c>
    </row>
    <row r="98" spans="1:6" ht="59.4">
      <c r="A98" s="31">
        <f t="shared" si="1"/>
        <v>97</v>
      </c>
      <c r="B98" s="623">
        <v>45741</v>
      </c>
      <c r="C98" s="624" t="s">
        <v>4269</v>
      </c>
      <c r="D98" s="624" t="s">
        <v>5105</v>
      </c>
      <c r="E98" s="625" t="s">
        <v>5234</v>
      </c>
      <c r="F98" s="160" t="s">
        <v>5235</v>
      </c>
    </row>
    <row r="99" spans="1:6" ht="39.6">
      <c r="A99" s="31">
        <f t="shared" si="1"/>
        <v>98</v>
      </c>
      <c r="B99" s="623">
        <v>45741</v>
      </c>
      <c r="C99" s="624" t="s">
        <v>4269</v>
      </c>
      <c r="D99" s="624" t="s">
        <v>5105</v>
      </c>
      <c r="E99" s="625" t="s">
        <v>5241</v>
      </c>
      <c r="F99" s="160" t="s">
        <v>5242</v>
      </c>
    </row>
    <row r="100" spans="1:6" ht="59.4">
      <c r="A100" s="31">
        <f t="shared" si="1"/>
        <v>99</v>
      </c>
      <c r="B100" s="1059">
        <v>45741</v>
      </c>
      <c r="C100" s="1060" t="s">
        <v>4269</v>
      </c>
      <c r="D100" s="1060" t="s">
        <v>4234</v>
      </c>
      <c r="E100" s="1061" t="s">
        <v>5245</v>
      </c>
      <c r="F100" s="1062" t="s">
        <v>5243</v>
      </c>
    </row>
    <row r="101" spans="1:6" ht="79.2">
      <c r="A101" s="31">
        <f t="shared" si="1"/>
        <v>100</v>
      </c>
      <c r="B101" s="1059">
        <v>45741</v>
      </c>
      <c r="C101" s="1060" t="s">
        <v>4269</v>
      </c>
      <c r="D101" s="1060" t="s">
        <v>4234</v>
      </c>
      <c r="E101" s="1061" t="s">
        <v>5248</v>
      </c>
      <c r="F101" s="1062" t="s">
        <v>5243</v>
      </c>
    </row>
    <row r="102" spans="1:6">
      <c r="A102" s="31">
        <f t="shared" si="1"/>
        <v>101</v>
      </c>
      <c r="B102" s="623">
        <v>45741</v>
      </c>
      <c r="C102" s="624" t="s">
        <v>4269</v>
      </c>
      <c r="D102" s="624" t="s">
        <v>4234</v>
      </c>
      <c r="E102" s="625" t="s">
        <v>5246</v>
      </c>
      <c r="F102" s="160" t="s">
        <v>5247</v>
      </c>
    </row>
    <row r="103" spans="1:6" ht="39.6">
      <c r="A103" s="31">
        <f t="shared" si="1"/>
        <v>102</v>
      </c>
      <c r="B103" s="623">
        <v>45741</v>
      </c>
      <c r="C103" s="624" t="s">
        <v>4269</v>
      </c>
      <c r="D103" s="624" t="s">
        <v>4234</v>
      </c>
      <c r="E103" s="625" t="s">
        <v>5249</v>
      </c>
      <c r="F103" s="160" t="s">
        <v>5250</v>
      </c>
    </row>
    <row r="104" spans="1:6">
      <c r="A104" s="31">
        <f t="shared" si="1"/>
        <v>103</v>
      </c>
      <c r="B104" s="623">
        <v>45741</v>
      </c>
      <c r="C104" s="624" t="s">
        <v>4269</v>
      </c>
      <c r="D104" s="624" t="s">
        <v>4256</v>
      </c>
      <c r="E104" s="625" t="s">
        <v>5252</v>
      </c>
      <c r="F104" s="160" t="s">
        <v>5253</v>
      </c>
    </row>
    <row r="105" spans="1:6">
      <c r="A105" s="31">
        <f t="shared" si="1"/>
        <v>104</v>
      </c>
      <c r="B105" s="623">
        <v>45741</v>
      </c>
      <c r="C105" s="624" t="s">
        <v>4269</v>
      </c>
      <c r="D105" s="624" t="s">
        <v>4256</v>
      </c>
      <c r="E105" s="625" t="s">
        <v>5261</v>
      </c>
      <c r="F105" s="160" t="s">
        <v>5262</v>
      </c>
    </row>
    <row r="106" spans="1:6">
      <c r="A106" s="31">
        <f t="shared" si="1"/>
        <v>105</v>
      </c>
      <c r="B106" s="623">
        <v>45741</v>
      </c>
      <c r="C106" s="624" t="s">
        <v>4269</v>
      </c>
      <c r="D106" s="620" t="s">
        <v>4232</v>
      </c>
      <c r="E106" s="625" t="s">
        <v>5255</v>
      </c>
      <c r="F106" s="160" t="s">
        <v>5256</v>
      </c>
    </row>
    <row r="107" spans="1:6">
      <c r="A107" s="31">
        <f t="shared" si="1"/>
        <v>106</v>
      </c>
      <c r="B107" s="623">
        <v>45741</v>
      </c>
      <c r="C107" s="624" t="s">
        <v>4269</v>
      </c>
      <c r="D107" s="624" t="s">
        <v>5264</v>
      </c>
      <c r="E107" s="625" t="s">
        <v>5265</v>
      </c>
      <c r="F107" s="160" t="s">
        <v>5262</v>
      </c>
    </row>
    <row r="108" spans="1:6" ht="59.4">
      <c r="A108" s="31">
        <f t="shared" si="1"/>
        <v>107</v>
      </c>
      <c r="B108" s="623">
        <v>45741</v>
      </c>
      <c r="C108" s="624" t="s">
        <v>4269</v>
      </c>
      <c r="D108" s="624" t="s">
        <v>5105</v>
      </c>
      <c r="E108" s="625" t="s">
        <v>5285</v>
      </c>
      <c r="F108" s="160" t="s">
        <v>5286</v>
      </c>
    </row>
    <row r="109" spans="1:6" ht="39.6">
      <c r="A109" s="31">
        <f t="shared" si="1"/>
        <v>108</v>
      </c>
      <c r="B109" s="623">
        <v>45741</v>
      </c>
      <c r="C109" s="624" t="s">
        <v>4269</v>
      </c>
      <c r="D109" s="624" t="s">
        <v>4234</v>
      </c>
      <c r="E109" s="625" t="s">
        <v>5294</v>
      </c>
      <c r="F109" s="160" t="s">
        <v>5287</v>
      </c>
    </row>
    <row r="110" spans="1:6">
      <c r="A110" s="31">
        <f t="shared" si="1"/>
        <v>109</v>
      </c>
      <c r="B110" s="623">
        <v>45741</v>
      </c>
      <c r="C110" s="624" t="s">
        <v>4269</v>
      </c>
      <c r="D110" s="624" t="s">
        <v>4234</v>
      </c>
      <c r="E110" s="625" t="s">
        <v>5295</v>
      </c>
      <c r="F110" s="160" t="s">
        <v>5296</v>
      </c>
    </row>
    <row r="111" spans="1:6">
      <c r="A111" s="31">
        <f t="shared" si="1"/>
        <v>110</v>
      </c>
      <c r="B111" s="623">
        <v>45741</v>
      </c>
      <c r="C111" s="624" t="s">
        <v>4269</v>
      </c>
      <c r="D111" s="624" t="s">
        <v>4238</v>
      </c>
      <c r="E111" s="625" t="s">
        <v>5329</v>
      </c>
      <c r="F111" s="160" t="s">
        <v>5306</v>
      </c>
    </row>
    <row r="112" spans="1:6">
      <c r="A112" s="31">
        <f t="shared" si="1"/>
        <v>111</v>
      </c>
      <c r="B112" s="623">
        <v>45741</v>
      </c>
      <c r="C112" s="624" t="s">
        <v>4269</v>
      </c>
      <c r="D112" s="624" t="s">
        <v>4238</v>
      </c>
      <c r="E112" s="88" t="s">
        <v>5307</v>
      </c>
      <c r="F112" s="88" t="s">
        <v>5308</v>
      </c>
    </row>
    <row r="113" spans="1:6">
      <c r="A113" s="31">
        <f t="shared" si="1"/>
        <v>112</v>
      </c>
      <c r="B113" s="623">
        <v>45741</v>
      </c>
      <c r="C113" s="624" t="s">
        <v>4269</v>
      </c>
      <c r="D113" s="624" t="s">
        <v>4311</v>
      </c>
      <c r="E113" s="88" t="s">
        <v>5330</v>
      </c>
      <c r="F113" s="88" t="s">
        <v>5331</v>
      </c>
    </row>
    <row r="114" spans="1:6">
      <c r="A114" s="31">
        <f t="shared" si="1"/>
        <v>113</v>
      </c>
      <c r="B114" s="1139">
        <v>45742</v>
      </c>
      <c r="C114" s="624" t="s">
        <v>4269</v>
      </c>
      <c r="D114" s="624" t="s">
        <v>5264</v>
      </c>
      <c r="E114" s="88" t="s">
        <v>5363</v>
      </c>
      <c r="F114" s="88" t="s">
        <v>5364</v>
      </c>
    </row>
    <row r="115" spans="1:6">
      <c r="A115" s="31">
        <f t="shared" si="1"/>
        <v>114</v>
      </c>
      <c r="B115" s="1139">
        <v>45742</v>
      </c>
      <c r="C115" s="624" t="s">
        <v>4269</v>
      </c>
      <c r="D115" s="624" t="s">
        <v>4234</v>
      </c>
      <c r="E115" s="88" t="s">
        <v>5365</v>
      </c>
      <c r="F115" s="88" t="s">
        <v>5364</v>
      </c>
    </row>
    <row r="116" spans="1:6">
      <c r="A116" s="31">
        <f t="shared" si="1"/>
        <v>115</v>
      </c>
      <c r="B116" s="1139">
        <v>45742</v>
      </c>
      <c r="C116" s="624" t="s">
        <v>4269</v>
      </c>
      <c r="D116" s="624" t="s">
        <v>5264</v>
      </c>
      <c r="E116" s="88" t="s">
        <v>5366</v>
      </c>
      <c r="F116" s="88" t="s">
        <v>5367</v>
      </c>
    </row>
    <row r="117" spans="1:6">
      <c r="A117" s="31">
        <f t="shared" si="1"/>
        <v>116</v>
      </c>
      <c r="B117" s="1139">
        <v>45744</v>
      </c>
      <c r="C117" s="624" t="s">
        <v>4269</v>
      </c>
      <c r="D117" s="624" t="s">
        <v>4234</v>
      </c>
      <c r="E117" s="88" t="s">
        <v>5409</v>
      </c>
      <c r="F117" s="88" t="s">
        <v>5406</v>
      </c>
    </row>
    <row r="118" spans="1:6">
      <c r="A118" s="31">
        <f t="shared" si="1"/>
        <v>117</v>
      </c>
      <c r="B118" s="1139">
        <v>45744</v>
      </c>
      <c r="C118" s="624" t="s">
        <v>4269</v>
      </c>
      <c r="D118" s="624" t="s">
        <v>4238</v>
      </c>
      <c r="E118" s="88" t="s">
        <v>5410</v>
      </c>
      <c r="F118" s="88" t="s">
        <v>5406</v>
      </c>
    </row>
    <row r="119" spans="1:6">
      <c r="A119" s="31">
        <f t="shared" si="1"/>
        <v>118</v>
      </c>
      <c r="B119" s="1139">
        <v>45744</v>
      </c>
      <c r="C119" s="624" t="s">
        <v>4269</v>
      </c>
      <c r="D119" s="624" t="s">
        <v>5105</v>
      </c>
      <c r="E119" s="88" t="s">
        <v>5411</v>
      </c>
      <c r="F119" s="88" t="s">
        <v>5406</v>
      </c>
    </row>
    <row r="120" spans="1:6">
      <c r="A120" s="31">
        <f t="shared" si="1"/>
        <v>119</v>
      </c>
      <c r="B120" s="1138"/>
      <c r="C120" s="211"/>
      <c r="D120" s="211"/>
      <c r="E120" s="211"/>
      <c r="F120" s="211"/>
    </row>
    <row r="121" spans="1:6">
      <c r="A121" s="31">
        <f t="shared" si="1"/>
        <v>120</v>
      </c>
      <c r="B121" s="1138"/>
      <c r="C121" s="211"/>
      <c r="D121" s="211"/>
      <c r="E121" s="211"/>
      <c r="F121" s="211"/>
    </row>
    <row r="122" spans="1:6">
      <c r="A122" s="31">
        <f t="shared" si="1"/>
        <v>121</v>
      </c>
      <c r="B122" s="1138"/>
      <c r="C122" s="211"/>
      <c r="D122" s="211"/>
      <c r="E122" s="211"/>
      <c r="F122" s="211"/>
    </row>
    <row r="123" spans="1:6">
      <c r="A123" s="31">
        <f t="shared" si="1"/>
        <v>122</v>
      </c>
      <c r="B123" s="1138"/>
      <c r="C123" s="211"/>
      <c r="D123" s="211"/>
      <c r="E123" s="211"/>
      <c r="F123" s="211"/>
    </row>
    <row r="124" spans="1:6">
      <c r="A124" s="31">
        <f t="shared" si="1"/>
        <v>123</v>
      </c>
      <c r="B124" s="1138"/>
      <c r="C124" s="211"/>
      <c r="D124" s="211"/>
      <c r="E124" s="211"/>
      <c r="F124" s="211"/>
    </row>
    <row r="125" spans="1:6">
      <c r="A125" s="31">
        <f t="shared" si="1"/>
        <v>124</v>
      </c>
      <c r="B125" s="1138"/>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5933</v>
      </c>
      <c r="D1" s="291">
        <v>2025</v>
      </c>
      <c r="E1" s="5" t="s">
        <v>5934</v>
      </c>
      <c r="F1" s="20" t="s">
        <v>5935</v>
      </c>
      <c r="G1" s="290">
        <v>45799</v>
      </c>
      <c r="J1" s="19" t="s">
        <v>5936</v>
      </c>
      <c r="K1" s="19"/>
      <c r="L1" s="19"/>
      <c r="M1" s="18"/>
      <c r="N1" s="17"/>
      <c r="O1" s="19"/>
      <c r="P1" s="17"/>
      <c r="Q1" s="5" t="s">
        <v>5937</v>
      </c>
      <c r="R1" s="292"/>
      <c r="U1" s="292"/>
      <c r="X1" s="292"/>
      <c r="AA1" s="292"/>
      <c r="AB1" s="292"/>
      <c r="AE1" s="292"/>
      <c r="AH1" s="292"/>
      <c r="AK1" s="292"/>
      <c r="AN1" s="292"/>
      <c r="AQ1" s="292"/>
      <c r="AT1" s="292"/>
      <c r="AW1" s="292"/>
      <c r="AZ1" s="292"/>
      <c r="BC1" s="292"/>
      <c r="BF1" s="292"/>
      <c r="BI1" s="292"/>
      <c r="BL1" s="292"/>
    </row>
    <row r="2" spans="1:87" s="8" customFormat="1" ht="30" customHeight="1">
      <c r="A2" s="293" t="s">
        <v>5938</v>
      </c>
      <c r="E2" s="292"/>
      <c r="F2" s="292"/>
      <c r="G2" s="612" t="s">
        <v>5939</v>
      </c>
      <c r="H2" s="613"/>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55" t="s">
        <v>5940</v>
      </c>
      <c r="O3" s="16" t="s">
        <v>547</v>
      </c>
    </row>
    <row r="4" spans="1:87" s="217" customFormat="1" ht="81">
      <c r="A4" s="284" t="s">
        <v>5941</v>
      </c>
      <c r="B4" s="285" t="s">
        <v>5942</v>
      </c>
      <c r="C4" s="285" t="s">
        <v>5943</v>
      </c>
      <c r="D4" s="285" t="s">
        <v>5944</v>
      </c>
      <c r="E4" s="285" t="s">
        <v>5945</v>
      </c>
      <c r="F4" s="1156" t="s">
        <v>6024</v>
      </c>
      <c r="G4" s="1156" t="s">
        <v>683</v>
      </c>
      <c r="H4" s="1156" t="s">
        <v>684</v>
      </c>
      <c r="I4" s="289" t="s">
        <v>5412</v>
      </c>
      <c r="J4" s="289" t="s">
        <v>5946</v>
      </c>
      <c r="K4" s="611" t="s">
        <v>5947</v>
      </c>
      <c r="L4" s="1157" t="s">
        <v>5948</v>
      </c>
      <c r="M4" s="611" t="s">
        <v>5949</v>
      </c>
      <c r="N4" s="611" t="s">
        <v>5950</v>
      </c>
      <c r="O4" s="1157" t="s">
        <v>5951</v>
      </c>
      <c r="P4" s="611" t="s">
        <v>5952</v>
      </c>
      <c r="Q4" s="611" t="s">
        <v>5953</v>
      </c>
      <c r="R4" s="1157" t="s">
        <v>5954</v>
      </c>
      <c r="S4" s="611" t="s">
        <v>5955</v>
      </c>
      <c r="T4" s="611" t="s">
        <v>5956</v>
      </c>
      <c r="U4" s="1158" t="s">
        <v>5957</v>
      </c>
      <c r="V4" s="286" t="s">
        <v>5958</v>
      </c>
      <c r="W4" s="286" t="s">
        <v>5959</v>
      </c>
      <c r="X4" s="1158" t="s">
        <v>5960</v>
      </c>
      <c r="Y4" s="286" t="s">
        <v>5961</v>
      </c>
      <c r="Z4" s="286" t="s">
        <v>5962</v>
      </c>
      <c r="AA4" s="611" t="s">
        <v>5963</v>
      </c>
      <c r="AB4" s="1157" t="s">
        <v>5964</v>
      </c>
      <c r="AC4" s="611" t="s">
        <v>5965</v>
      </c>
      <c r="AD4" s="611" t="s">
        <v>5966</v>
      </c>
      <c r="AE4" s="1157" t="s">
        <v>5967</v>
      </c>
      <c r="AF4" s="611" t="s">
        <v>5968</v>
      </c>
      <c r="AG4" s="611" t="s">
        <v>5969</v>
      </c>
      <c r="AH4" s="1157" t="s">
        <v>5970</v>
      </c>
      <c r="AI4" s="611" t="s">
        <v>5971</v>
      </c>
      <c r="AJ4" s="611" t="s">
        <v>5972</v>
      </c>
      <c r="AK4" s="1158" t="s">
        <v>5973</v>
      </c>
      <c r="AL4" s="286" t="s">
        <v>5974</v>
      </c>
      <c r="AM4" s="286" t="s">
        <v>5975</v>
      </c>
      <c r="AN4" s="1158" t="s">
        <v>5976</v>
      </c>
      <c r="AO4" s="286" t="s">
        <v>5977</v>
      </c>
      <c r="AP4" s="286" t="s">
        <v>5978</v>
      </c>
      <c r="AQ4" s="1157" t="s">
        <v>5979</v>
      </c>
      <c r="AR4" s="611" t="s">
        <v>5980</v>
      </c>
      <c r="AS4" s="611" t="s">
        <v>5981</v>
      </c>
      <c r="AT4" s="1157" t="s">
        <v>5982</v>
      </c>
      <c r="AU4" s="611" t="s">
        <v>5983</v>
      </c>
      <c r="AV4" s="611" t="s">
        <v>5984</v>
      </c>
      <c r="AW4" s="1158" t="s">
        <v>5985</v>
      </c>
      <c r="AX4" s="286" t="s">
        <v>5986</v>
      </c>
      <c r="AY4" s="286" t="s">
        <v>5987</v>
      </c>
      <c r="AZ4" s="1158" t="s">
        <v>5988</v>
      </c>
      <c r="BA4" s="286" t="s">
        <v>5989</v>
      </c>
      <c r="BB4" s="286" t="s">
        <v>5990</v>
      </c>
      <c r="BC4" s="1157" t="s">
        <v>5991</v>
      </c>
      <c r="BD4" s="611" t="s">
        <v>5992</v>
      </c>
      <c r="BE4" s="611" t="s">
        <v>5993</v>
      </c>
      <c r="BF4" s="1157" t="s">
        <v>5994</v>
      </c>
      <c r="BG4" s="611" t="s">
        <v>5995</v>
      </c>
      <c r="BH4" s="611" t="s">
        <v>5996</v>
      </c>
      <c r="BI4" s="1158" t="s">
        <v>5997</v>
      </c>
      <c r="BJ4" s="286" t="s">
        <v>5998</v>
      </c>
      <c r="BK4" s="286" t="s">
        <v>5999</v>
      </c>
      <c r="BL4" s="1158" t="s">
        <v>6000</v>
      </c>
      <c r="BM4" s="286" t="s">
        <v>6001</v>
      </c>
      <c r="BN4" s="286" t="s">
        <v>6002</v>
      </c>
      <c r="BO4" s="611" t="s">
        <v>6003</v>
      </c>
      <c r="BP4" s="611" t="s">
        <v>6004</v>
      </c>
      <c r="BQ4" s="285" t="s">
        <v>6005</v>
      </c>
      <c r="BR4" s="285" t="s">
        <v>6006</v>
      </c>
      <c r="BS4" s="285" t="s">
        <v>6007</v>
      </c>
      <c r="BT4" s="285" t="s">
        <v>6008</v>
      </c>
      <c r="BU4" s="285" t="s">
        <v>6009</v>
      </c>
      <c r="BV4" s="285" t="s">
        <v>6010</v>
      </c>
      <c r="BW4" s="285" t="s">
        <v>6011</v>
      </c>
      <c r="BX4" s="285" t="s">
        <v>6012</v>
      </c>
      <c r="BY4" s="285" t="s">
        <v>6013</v>
      </c>
      <c r="BZ4" s="285" t="s">
        <v>6014</v>
      </c>
      <c r="CA4" s="285" t="s">
        <v>6015</v>
      </c>
      <c r="CB4" s="286" t="s">
        <v>6016</v>
      </c>
      <c r="CC4" s="286" t="s">
        <v>6017</v>
      </c>
      <c r="CD4" s="286" t="s">
        <v>6018</v>
      </c>
      <c r="CE4" s="286" t="s">
        <v>6019</v>
      </c>
      <c r="CF4" s="286" t="s">
        <v>6020</v>
      </c>
      <c r="CG4" s="286" t="s">
        <v>6021</v>
      </c>
      <c r="CH4" s="286" t="s">
        <v>6022</v>
      </c>
      <c r="CI4" s="285" t="s">
        <v>6023</v>
      </c>
    </row>
    <row r="5" spans="1:87">
      <c r="A5" s="287" t="s">
        <v>6465</v>
      </c>
      <c r="B5" s="211" t="s">
        <v>2532</v>
      </c>
      <c r="C5" s="211" t="s">
        <v>2533</v>
      </c>
      <c r="D5" s="211" t="s">
        <v>2534</v>
      </c>
      <c r="E5" s="211" t="s">
        <v>6025</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5899</v>
      </c>
    </row>
    <row r="6" spans="1:87">
      <c r="A6" s="287" t="s">
        <v>892</v>
      </c>
      <c r="B6" s="211" t="s">
        <v>2535</v>
      </c>
      <c r="C6" s="211" t="s">
        <v>2533</v>
      </c>
      <c r="D6" s="211" t="s">
        <v>2536</v>
      </c>
      <c r="E6" s="211" t="s">
        <v>6026</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5899</v>
      </c>
    </row>
    <row r="7" spans="1:87">
      <c r="A7" s="287" t="s">
        <v>893</v>
      </c>
      <c r="B7" s="211" t="s">
        <v>2537</v>
      </c>
      <c r="C7" s="211" t="s">
        <v>2533</v>
      </c>
      <c r="D7" s="211" t="s">
        <v>5451</v>
      </c>
      <c r="E7" s="211" t="s">
        <v>6027</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2560</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2538</v>
      </c>
      <c r="C8" s="211" t="s">
        <v>2533</v>
      </c>
      <c r="D8" s="211" t="s">
        <v>2539</v>
      </c>
      <c r="E8" s="211" t="s">
        <v>2540</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5899</v>
      </c>
    </row>
    <row r="9" spans="1:87">
      <c r="A9" s="287" t="s">
        <v>895</v>
      </c>
      <c r="B9" s="211" t="s">
        <v>2541</v>
      </c>
      <c r="C9" s="211" t="s">
        <v>2595</v>
      </c>
      <c r="D9" s="211" t="s">
        <v>5452</v>
      </c>
      <c r="E9" s="211" t="s">
        <v>5453</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5454</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2542</v>
      </c>
      <c r="C10" s="211" t="s">
        <v>2557</v>
      </c>
      <c r="D10" s="211" t="s">
        <v>5455</v>
      </c>
      <c r="E10" s="211" t="s">
        <v>6028</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2543</v>
      </c>
      <c r="C11" s="211" t="s">
        <v>2557</v>
      </c>
      <c r="D11" s="211" t="s">
        <v>5456</v>
      </c>
      <c r="E11" s="211" t="s">
        <v>6029</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2544</v>
      </c>
      <c r="C12" s="211" t="s">
        <v>2545</v>
      </c>
      <c r="D12" s="211" t="s">
        <v>2546</v>
      </c>
      <c r="E12" s="211" t="s">
        <v>2547</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2548</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5899</v>
      </c>
    </row>
    <row r="13" spans="1:87">
      <c r="A13" s="287" t="s">
        <v>899</v>
      </c>
      <c r="B13" s="211" t="s">
        <v>2549</v>
      </c>
      <c r="C13" s="211" t="s">
        <v>2550</v>
      </c>
      <c r="D13" s="211" t="s">
        <v>2551</v>
      </c>
      <c r="E13" s="211" t="s">
        <v>2552</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2553</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5899</v>
      </c>
    </row>
    <row r="14" spans="1:87">
      <c r="A14" s="287" t="s">
        <v>900</v>
      </c>
      <c r="B14" s="211" t="s">
        <v>2554</v>
      </c>
      <c r="C14" s="211" t="s">
        <v>6448</v>
      </c>
      <c r="D14" s="211" t="s">
        <v>6449</v>
      </c>
      <c r="E14" s="211" t="s">
        <v>6030</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3351</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2555</v>
      </c>
      <c r="C15" s="211" t="s">
        <v>2533</v>
      </c>
      <c r="D15" s="211" t="s">
        <v>5457</v>
      </c>
      <c r="E15" s="211" t="s">
        <v>6031</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2556</v>
      </c>
      <c r="C16" s="211" t="s">
        <v>2557</v>
      </c>
      <c r="D16" s="211" t="s">
        <v>2558</v>
      </c>
      <c r="E16" s="211" t="s">
        <v>2559</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2560</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5899</v>
      </c>
    </row>
    <row r="17" spans="1:87">
      <c r="A17" s="287" t="s">
        <v>902</v>
      </c>
      <c r="B17" s="211" t="s">
        <v>2561</v>
      </c>
      <c r="C17" s="211" t="s">
        <v>2557</v>
      </c>
      <c r="D17" s="211" t="s">
        <v>2562</v>
      </c>
      <c r="E17" s="211" t="s">
        <v>6032</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2563</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5899</v>
      </c>
    </row>
    <row r="18" spans="1:87">
      <c r="A18" s="287" t="s">
        <v>903</v>
      </c>
      <c r="B18" s="211" t="s">
        <v>2564</v>
      </c>
      <c r="C18" s="211" t="s">
        <v>2557</v>
      </c>
      <c r="D18" s="211" t="s">
        <v>2565</v>
      </c>
      <c r="E18" s="211" t="s">
        <v>2566</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5899</v>
      </c>
    </row>
    <row r="19" spans="1:87">
      <c r="A19" s="287" t="s">
        <v>904</v>
      </c>
      <c r="B19" s="211" t="s">
        <v>2567</v>
      </c>
      <c r="C19" s="211" t="s">
        <v>2533</v>
      </c>
      <c r="D19" s="211" t="s">
        <v>5458</v>
      </c>
      <c r="E19" s="211" t="s">
        <v>6033</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2568</v>
      </c>
      <c r="C20" s="211" t="s">
        <v>2557</v>
      </c>
      <c r="D20" s="211" t="s">
        <v>2569</v>
      </c>
      <c r="E20" s="211" t="s">
        <v>2570</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2571</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5899</v>
      </c>
    </row>
    <row r="21" spans="1:87">
      <c r="A21" s="287" t="s">
        <v>906</v>
      </c>
      <c r="B21" s="211" t="s">
        <v>2572</v>
      </c>
      <c r="C21" s="211" t="s">
        <v>2573</v>
      </c>
      <c r="D21" s="211" t="s">
        <v>2574</v>
      </c>
      <c r="E21" s="211" t="s">
        <v>2575</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2572</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5899</v>
      </c>
    </row>
    <row r="22" spans="1:87">
      <c r="A22" s="287" t="s">
        <v>907</v>
      </c>
      <c r="B22" s="211" t="s">
        <v>2576</v>
      </c>
      <c r="C22" s="211" t="s">
        <v>2557</v>
      </c>
      <c r="D22" s="211" t="s">
        <v>2577</v>
      </c>
      <c r="E22" s="211" t="s">
        <v>2578</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5899</v>
      </c>
    </row>
    <row r="23" spans="1:87">
      <c r="A23" s="287" t="s">
        <v>908</v>
      </c>
      <c r="B23" s="211" t="s">
        <v>2579</v>
      </c>
      <c r="C23" s="211" t="s">
        <v>2580</v>
      </c>
      <c r="D23" s="211" t="s">
        <v>2581</v>
      </c>
      <c r="E23" s="211" t="s">
        <v>2582</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2583</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5899</v>
      </c>
    </row>
    <row r="24" spans="1:87">
      <c r="A24" s="287" t="s">
        <v>909</v>
      </c>
      <c r="B24" s="211" t="s">
        <v>2584</v>
      </c>
      <c r="C24" s="211" t="s">
        <v>2557</v>
      </c>
      <c r="D24" s="211" t="s">
        <v>2585</v>
      </c>
      <c r="E24" s="211" t="s">
        <v>2586</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5899</v>
      </c>
    </row>
    <row r="25" spans="1:87">
      <c r="A25" s="287" t="s">
        <v>910</v>
      </c>
      <c r="B25" s="211" t="s">
        <v>2587</v>
      </c>
      <c r="C25" s="211" t="s">
        <v>2557</v>
      </c>
      <c r="D25" s="211" t="s">
        <v>2588</v>
      </c>
      <c r="E25" s="211" t="s">
        <v>2589</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2590</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5899</v>
      </c>
    </row>
    <row r="26" spans="1:87">
      <c r="A26" s="287" t="s">
        <v>911</v>
      </c>
      <c r="B26" s="211" t="s">
        <v>2591</v>
      </c>
      <c r="C26" s="211" t="s">
        <v>2533</v>
      </c>
      <c r="D26" s="211" t="s">
        <v>2592</v>
      </c>
      <c r="E26" s="211" t="s">
        <v>2593</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5899</v>
      </c>
    </row>
    <row r="27" spans="1:87">
      <c r="A27" s="287" t="s">
        <v>912</v>
      </c>
      <c r="B27" s="211" t="s">
        <v>5459</v>
      </c>
      <c r="C27" s="211" t="s">
        <v>2557</v>
      </c>
      <c r="D27" s="211" t="s">
        <v>5460</v>
      </c>
      <c r="E27" s="211" t="s">
        <v>5461</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5899</v>
      </c>
    </row>
    <row r="28" spans="1:87">
      <c r="A28" s="287" t="s">
        <v>913</v>
      </c>
      <c r="B28" s="211" t="s">
        <v>2594</v>
      </c>
      <c r="C28" s="211" t="s">
        <v>2595</v>
      </c>
      <c r="D28" s="211" t="s">
        <v>2596</v>
      </c>
      <c r="E28" s="211" t="s">
        <v>2597</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5899</v>
      </c>
    </row>
    <row r="29" spans="1:87">
      <c r="A29" s="287" t="s">
        <v>914</v>
      </c>
      <c r="B29" s="211" t="s">
        <v>2598</v>
      </c>
      <c r="C29" s="211" t="s">
        <v>2557</v>
      </c>
      <c r="D29" s="211" t="s">
        <v>2599</v>
      </c>
      <c r="E29" s="211" t="s">
        <v>2600</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2601</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5899</v>
      </c>
    </row>
    <row r="30" spans="1:87">
      <c r="A30" s="287" t="s">
        <v>915</v>
      </c>
      <c r="B30" s="211" t="s">
        <v>2602</v>
      </c>
      <c r="C30" s="211" t="s">
        <v>2557</v>
      </c>
      <c r="D30" s="211" t="s">
        <v>2603</v>
      </c>
      <c r="E30" s="211" t="s">
        <v>6034</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2604</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5899</v>
      </c>
    </row>
    <row r="31" spans="1:87">
      <c r="A31" s="287" t="s">
        <v>916</v>
      </c>
      <c r="B31" s="211" t="s">
        <v>2605</v>
      </c>
      <c r="C31" s="211" t="s">
        <v>2557</v>
      </c>
      <c r="D31" s="211" t="s">
        <v>2606</v>
      </c>
      <c r="E31" s="211" t="s">
        <v>2607</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5899</v>
      </c>
    </row>
    <row r="32" spans="1:87">
      <c r="A32" s="287" t="s">
        <v>917</v>
      </c>
      <c r="B32" s="211" t="s">
        <v>2608</v>
      </c>
      <c r="C32" s="211" t="s">
        <v>2557</v>
      </c>
      <c r="D32" s="211" t="s">
        <v>2609</v>
      </c>
      <c r="E32" s="211" t="s">
        <v>2610</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2611</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5899</v>
      </c>
    </row>
    <row r="33" spans="1:87">
      <c r="A33" s="287" t="s">
        <v>918</v>
      </c>
      <c r="B33" s="211" t="s">
        <v>2612</v>
      </c>
      <c r="C33" s="211" t="s">
        <v>2533</v>
      </c>
      <c r="D33" s="211" t="s">
        <v>2613</v>
      </c>
      <c r="E33" s="211" t="s">
        <v>2614</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5899</v>
      </c>
    </row>
    <row r="34" spans="1:87">
      <c r="A34" s="287" t="s">
        <v>919</v>
      </c>
      <c r="B34" s="211" t="s">
        <v>2615</v>
      </c>
      <c r="C34" s="211" t="s">
        <v>2746</v>
      </c>
      <c r="D34" s="211" t="s">
        <v>5462</v>
      </c>
      <c r="E34" s="211" t="s">
        <v>6035</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2616</v>
      </c>
      <c r="C35" s="211" t="s">
        <v>2557</v>
      </c>
      <c r="D35" s="211" t="s">
        <v>2617</v>
      </c>
      <c r="E35" s="211" t="s">
        <v>2618</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2619</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5899</v>
      </c>
    </row>
    <row r="36" spans="1:87">
      <c r="A36" s="287" t="s">
        <v>921</v>
      </c>
      <c r="B36" s="211" t="s">
        <v>2620</v>
      </c>
      <c r="C36" s="211" t="s">
        <v>2557</v>
      </c>
      <c r="D36" s="211" t="s">
        <v>5463</v>
      </c>
      <c r="E36" s="211" t="s">
        <v>5464</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2678</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2621</v>
      </c>
      <c r="C37" s="211" t="s">
        <v>2533</v>
      </c>
      <c r="D37" s="211" t="s">
        <v>2622</v>
      </c>
      <c r="E37" s="211" t="s">
        <v>6036</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5899</v>
      </c>
    </row>
    <row r="38" spans="1:87">
      <c r="A38" s="287" t="s">
        <v>923</v>
      </c>
      <c r="B38" s="211" t="s">
        <v>2623</v>
      </c>
      <c r="C38" s="211" t="s">
        <v>2557</v>
      </c>
      <c r="D38" s="211" t="s">
        <v>2624</v>
      </c>
      <c r="E38" s="211" t="s">
        <v>2625</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2626</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5899</v>
      </c>
    </row>
    <row r="39" spans="1:87">
      <c r="A39" s="287" t="s">
        <v>924</v>
      </c>
      <c r="B39" s="211" t="s">
        <v>6037</v>
      </c>
      <c r="C39" s="211" t="s">
        <v>2545</v>
      </c>
      <c r="D39" s="211" t="s">
        <v>2627</v>
      </c>
      <c r="E39" s="211" t="s">
        <v>6038</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2628</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5899</v>
      </c>
    </row>
    <row r="40" spans="1:87">
      <c r="A40" s="287" t="s">
        <v>925</v>
      </c>
      <c r="B40" s="211" t="s">
        <v>2629</v>
      </c>
      <c r="C40" s="211" t="s">
        <v>2557</v>
      </c>
      <c r="D40" s="211" t="s">
        <v>2630</v>
      </c>
      <c r="E40" s="211" t="s">
        <v>2631</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2632</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5899</v>
      </c>
    </row>
    <row r="41" spans="1:87">
      <c r="A41" s="287" t="s">
        <v>926</v>
      </c>
      <c r="B41" s="211" t="s">
        <v>2633</v>
      </c>
      <c r="C41" s="211" t="s">
        <v>2557</v>
      </c>
      <c r="D41" s="211" t="s">
        <v>2634</v>
      </c>
      <c r="E41" s="211" t="s">
        <v>6039</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5899</v>
      </c>
    </row>
    <row r="42" spans="1:87">
      <c r="A42" s="287" t="s">
        <v>927</v>
      </c>
      <c r="B42" s="211" t="s">
        <v>2635</v>
      </c>
      <c r="C42" s="211" t="s">
        <v>2557</v>
      </c>
      <c r="D42" s="211" t="s">
        <v>5465</v>
      </c>
      <c r="E42" s="211" t="s">
        <v>6040</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4027</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2636</v>
      </c>
      <c r="C43" s="211" t="s">
        <v>2557</v>
      </c>
      <c r="D43" s="211" t="s">
        <v>2637</v>
      </c>
      <c r="E43" s="211" t="s">
        <v>2638</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2639</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5899</v>
      </c>
    </row>
    <row r="44" spans="1:87">
      <c r="A44" s="287" t="s">
        <v>929</v>
      </c>
      <c r="B44" s="211" t="s">
        <v>2640</v>
      </c>
      <c r="C44" s="211" t="s">
        <v>2533</v>
      </c>
      <c r="D44" s="211" t="s">
        <v>5466</v>
      </c>
      <c r="E44" s="211" t="s">
        <v>6041</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2641</v>
      </c>
      <c r="C45" s="211" t="s">
        <v>2533</v>
      </c>
      <c r="D45" s="211" t="s">
        <v>2642</v>
      </c>
      <c r="E45" s="211" t="s">
        <v>2643</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2644</v>
      </c>
      <c r="BS45" s="211" t="s">
        <v>2645</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5899</v>
      </c>
    </row>
    <row r="46" spans="1:87">
      <c r="A46" s="287" t="s">
        <v>931</v>
      </c>
      <c r="B46" s="211" t="s">
        <v>2646</v>
      </c>
      <c r="C46" s="211" t="s">
        <v>2647</v>
      </c>
      <c r="D46" s="211" t="s">
        <v>2648</v>
      </c>
      <c r="E46" s="211" t="s">
        <v>6042</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2649</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5899</v>
      </c>
    </row>
    <row r="47" spans="1:87">
      <c r="A47" s="287" t="s">
        <v>932</v>
      </c>
      <c r="B47" s="211" t="s">
        <v>2650</v>
      </c>
      <c r="C47" s="211" t="s">
        <v>2533</v>
      </c>
      <c r="D47" s="211" t="s">
        <v>2651</v>
      </c>
      <c r="E47" s="211" t="s">
        <v>6043</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5899</v>
      </c>
    </row>
    <row r="48" spans="1:87">
      <c r="A48" s="287" t="s">
        <v>933</v>
      </c>
      <c r="B48" s="211" t="s">
        <v>2652</v>
      </c>
      <c r="C48" s="211" t="s">
        <v>2653</v>
      </c>
      <c r="D48" s="211" t="s">
        <v>2654</v>
      </c>
      <c r="E48" s="211" t="s">
        <v>2655</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2656</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5899</v>
      </c>
    </row>
    <row r="49" spans="1:87">
      <c r="A49" s="287" t="s">
        <v>934</v>
      </c>
      <c r="B49" s="211" t="s">
        <v>2657</v>
      </c>
      <c r="C49" s="211" t="s">
        <v>2533</v>
      </c>
      <c r="D49" s="211" t="s">
        <v>4005</v>
      </c>
      <c r="E49" s="211" t="s">
        <v>6044</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2658</v>
      </c>
      <c r="C50" s="211" t="s">
        <v>2595</v>
      </c>
      <c r="D50" s="211" t="s">
        <v>5467</v>
      </c>
      <c r="E50" s="211" t="s">
        <v>5468</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5469</v>
      </c>
      <c r="C51" s="211" t="s">
        <v>2533</v>
      </c>
      <c r="D51" s="211" t="s">
        <v>2659</v>
      </c>
      <c r="E51" s="211" t="s">
        <v>6045</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2601</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5899</v>
      </c>
    </row>
    <row r="52" spans="1:87">
      <c r="A52" s="287" t="s">
        <v>937</v>
      </c>
      <c r="B52" s="211" t="s">
        <v>2660</v>
      </c>
      <c r="C52" s="211" t="s">
        <v>2533</v>
      </c>
      <c r="D52" s="211" t="s">
        <v>2661</v>
      </c>
      <c r="E52" s="211" t="s">
        <v>6046</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5899</v>
      </c>
    </row>
    <row r="53" spans="1:87">
      <c r="A53" s="287" t="s">
        <v>938</v>
      </c>
      <c r="B53" s="211" t="s">
        <v>2662</v>
      </c>
      <c r="C53" s="211" t="s">
        <v>2647</v>
      </c>
      <c r="D53" s="211" t="s">
        <v>2663</v>
      </c>
      <c r="E53" s="211" t="s">
        <v>2664</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5899</v>
      </c>
    </row>
    <row r="54" spans="1:87">
      <c r="A54" s="287" t="s">
        <v>939</v>
      </c>
      <c r="B54" s="211" t="s">
        <v>2665</v>
      </c>
      <c r="C54" s="211" t="s">
        <v>2557</v>
      </c>
      <c r="D54" s="211" t="s">
        <v>2666</v>
      </c>
      <c r="E54" s="211" t="s">
        <v>2667</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2626</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5899</v>
      </c>
    </row>
    <row r="55" spans="1:87">
      <c r="A55" s="287" t="s">
        <v>940</v>
      </c>
      <c r="B55" s="211" t="s">
        <v>2668</v>
      </c>
      <c r="C55" s="211" t="s">
        <v>2669</v>
      </c>
      <c r="D55" s="211" t="s">
        <v>2670</v>
      </c>
      <c r="E55" s="211" t="s">
        <v>2671</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2672</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5899</v>
      </c>
    </row>
    <row r="56" spans="1:87">
      <c r="A56" s="287" t="s">
        <v>941</v>
      </c>
      <c r="B56" s="211" t="s">
        <v>2673</v>
      </c>
      <c r="C56" s="211" t="s">
        <v>2557</v>
      </c>
      <c r="D56" s="211" t="s">
        <v>5470</v>
      </c>
      <c r="E56" s="211" t="s">
        <v>6047</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2674</v>
      </c>
      <c r="C57" s="211" t="s">
        <v>2557</v>
      </c>
      <c r="D57" s="211" t="s">
        <v>2675</v>
      </c>
      <c r="E57" s="211" t="s">
        <v>6048</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2626</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5899</v>
      </c>
    </row>
    <row r="58" spans="1:87">
      <c r="A58" s="287" t="s">
        <v>943</v>
      </c>
      <c r="B58" s="211" t="s">
        <v>2676</v>
      </c>
      <c r="C58" s="211" t="s">
        <v>2557</v>
      </c>
      <c r="D58" s="211" t="s">
        <v>2677</v>
      </c>
      <c r="E58" s="211" t="s">
        <v>6049</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2678</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5899</v>
      </c>
    </row>
    <row r="59" spans="1:87">
      <c r="A59" s="287" t="s">
        <v>944</v>
      </c>
      <c r="B59" s="211" t="s">
        <v>2679</v>
      </c>
      <c r="C59" s="211" t="s">
        <v>2595</v>
      </c>
      <c r="D59" s="211" t="s">
        <v>2680</v>
      </c>
      <c r="E59" s="211" t="s">
        <v>2681</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5899</v>
      </c>
    </row>
    <row r="60" spans="1:87">
      <c r="A60" s="287" t="s">
        <v>945</v>
      </c>
      <c r="B60" s="211" t="s">
        <v>2682</v>
      </c>
      <c r="C60" s="211" t="s">
        <v>2647</v>
      </c>
      <c r="D60" s="211" t="s">
        <v>5471</v>
      </c>
      <c r="E60" s="211" t="s">
        <v>6050</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5472</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5899</v>
      </c>
    </row>
    <row r="61" spans="1:87">
      <c r="A61" s="287" t="s">
        <v>946</v>
      </c>
      <c r="B61" s="211" t="s">
        <v>2683</v>
      </c>
      <c r="C61" s="211" t="s">
        <v>2557</v>
      </c>
      <c r="D61" s="211" t="s">
        <v>2684</v>
      </c>
      <c r="E61" s="211" t="s">
        <v>2685</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2686</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5899</v>
      </c>
    </row>
    <row r="62" spans="1:87">
      <c r="A62" s="287" t="s">
        <v>947</v>
      </c>
      <c r="B62" s="211" t="s">
        <v>2687</v>
      </c>
      <c r="C62" s="211" t="s">
        <v>2557</v>
      </c>
      <c r="D62" s="211" t="s">
        <v>2688</v>
      </c>
      <c r="E62" s="211" t="s">
        <v>6051</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5899</v>
      </c>
    </row>
    <row r="63" spans="1:87">
      <c r="A63" s="287" t="s">
        <v>948</v>
      </c>
      <c r="B63" s="211" t="s">
        <v>2689</v>
      </c>
      <c r="C63" s="211" t="s">
        <v>2557</v>
      </c>
      <c r="D63" s="211" t="s">
        <v>2690</v>
      </c>
      <c r="E63" s="211" t="s">
        <v>2691</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2689</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5899</v>
      </c>
    </row>
    <row r="64" spans="1:87">
      <c r="A64" s="287" t="s">
        <v>949</v>
      </c>
      <c r="B64" s="211" t="s">
        <v>2692</v>
      </c>
      <c r="C64" s="211" t="s">
        <v>2557</v>
      </c>
      <c r="D64" s="211" t="s">
        <v>5473</v>
      </c>
      <c r="E64" s="211" t="s">
        <v>5474</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5475</v>
      </c>
      <c r="BS64" s="211" t="s">
        <v>5476</v>
      </c>
      <c r="BT64" s="211" t="s">
        <v>5477</v>
      </c>
      <c r="BU64" s="211" t="s">
        <v>5478</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2693</v>
      </c>
      <c r="C65" s="211" t="s">
        <v>2647</v>
      </c>
      <c r="D65" s="211" t="s">
        <v>5479</v>
      </c>
      <c r="E65" s="211" t="s">
        <v>6052</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2694</v>
      </c>
      <c r="C66" s="211" t="s">
        <v>2533</v>
      </c>
      <c r="D66" s="211" t="s">
        <v>5480</v>
      </c>
      <c r="E66" s="211" t="s">
        <v>5481</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2695</v>
      </c>
      <c r="C67" s="211" t="s">
        <v>2557</v>
      </c>
      <c r="D67" s="211" t="s">
        <v>5482</v>
      </c>
      <c r="E67" s="211" t="s">
        <v>5483</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2696</v>
      </c>
      <c r="C68" s="211" t="s">
        <v>2697</v>
      </c>
      <c r="D68" s="211" t="s">
        <v>2698</v>
      </c>
      <c r="E68" s="211" t="s">
        <v>2699</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5899</v>
      </c>
    </row>
    <row r="69" spans="1:87">
      <c r="A69" s="287" t="s">
        <v>954</v>
      </c>
      <c r="B69" s="211" t="s">
        <v>2700</v>
      </c>
      <c r="C69" s="211" t="s">
        <v>2557</v>
      </c>
      <c r="D69" s="211" t="s">
        <v>5484</v>
      </c>
      <c r="E69" s="211" t="s">
        <v>6053</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5485</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2701</v>
      </c>
      <c r="C70" s="211" t="s">
        <v>2557</v>
      </c>
      <c r="D70" s="211" t="s">
        <v>2702</v>
      </c>
      <c r="E70" s="211" t="s">
        <v>2703</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2704</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5899</v>
      </c>
    </row>
    <row r="71" spans="1:87">
      <c r="A71" s="287" t="s">
        <v>956</v>
      </c>
      <c r="B71" s="211" t="s">
        <v>2705</v>
      </c>
      <c r="C71" s="211" t="s">
        <v>2557</v>
      </c>
      <c r="D71" s="211" t="s">
        <v>2706</v>
      </c>
      <c r="E71" s="211" t="s">
        <v>6054</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2705</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5899</v>
      </c>
    </row>
    <row r="72" spans="1:87">
      <c r="A72" s="287" t="s">
        <v>957</v>
      </c>
      <c r="B72" s="211" t="s">
        <v>2707</v>
      </c>
      <c r="C72" s="211" t="s">
        <v>2708</v>
      </c>
      <c r="D72" s="211" t="s">
        <v>2709</v>
      </c>
      <c r="E72" s="211" t="s">
        <v>6055</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5899</v>
      </c>
    </row>
    <row r="73" spans="1:87">
      <c r="A73" s="287" t="s">
        <v>958</v>
      </c>
      <c r="B73" s="211" t="s">
        <v>5486</v>
      </c>
      <c r="C73" s="211" t="s">
        <v>2557</v>
      </c>
      <c r="D73" s="211" t="s">
        <v>2710</v>
      </c>
      <c r="E73" s="211" t="s">
        <v>6056</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5899</v>
      </c>
    </row>
    <row r="74" spans="1:87">
      <c r="A74" s="287" t="s">
        <v>959</v>
      </c>
      <c r="B74" s="211" t="s">
        <v>2711</v>
      </c>
      <c r="C74" s="211" t="s">
        <v>2557</v>
      </c>
      <c r="D74" s="211" t="s">
        <v>2712</v>
      </c>
      <c r="E74" s="211" t="s">
        <v>2713</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1203" t="s">
        <v>547</v>
      </c>
      <c r="AB74" s="1203" t="s">
        <v>547</v>
      </c>
      <c r="AC74" s="1203" t="s">
        <v>547</v>
      </c>
      <c r="AD74" s="1203" t="s">
        <v>547</v>
      </c>
      <c r="AE74" s="1203" t="s">
        <v>547</v>
      </c>
      <c r="AF74" s="1203" t="s">
        <v>547</v>
      </c>
      <c r="AG74" s="1203"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1203">
        <v>0</v>
      </c>
      <c r="BR74" s="1203"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5899</v>
      </c>
    </row>
    <row r="75" spans="1:87" s="8" customFormat="1">
      <c r="A75" s="287" t="s">
        <v>960</v>
      </c>
      <c r="B75" s="1205" t="s">
        <v>2714</v>
      </c>
      <c r="C75" s="1205" t="s">
        <v>2557</v>
      </c>
      <c r="D75" s="1205" t="s">
        <v>5487</v>
      </c>
      <c r="E75" s="1205" t="s">
        <v>6057</v>
      </c>
      <c r="F75" s="1205">
        <v>1</v>
      </c>
      <c r="G75" s="1205" t="s">
        <v>547</v>
      </c>
      <c r="H75" s="1205">
        <v>1</v>
      </c>
      <c r="I75" s="1205" t="s">
        <v>547</v>
      </c>
      <c r="J75" s="1205" t="s">
        <v>547</v>
      </c>
      <c r="K75" s="1205">
        <v>2013</v>
      </c>
      <c r="L75" s="1205" t="b">
        <v>0</v>
      </c>
      <c r="M75" s="1205">
        <v>125000</v>
      </c>
      <c r="N75" s="1205">
        <v>115000</v>
      </c>
      <c r="O75" s="1205" t="b">
        <v>0</v>
      </c>
      <c r="P75" s="1205">
        <v>115000</v>
      </c>
      <c r="Q75" s="1205">
        <v>108000</v>
      </c>
      <c r="R75" s="1205" t="b">
        <v>0</v>
      </c>
      <c r="S75" s="1205">
        <v>117000</v>
      </c>
      <c r="T75" s="1205">
        <v>94000</v>
      </c>
      <c r="U75" s="1206"/>
      <c r="V75" s="1206"/>
      <c r="W75" s="1206"/>
      <c r="X75" s="1206"/>
      <c r="Y75" s="1206"/>
      <c r="Z75" s="1207"/>
      <c r="AA75" s="1205"/>
      <c r="AB75" s="1205" t="s">
        <v>547</v>
      </c>
      <c r="AC75" s="1205"/>
      <c r="AD75" s="1205">
        <v>0</v>
      </c>
      <c r="AE75" s="1205" t="s">
        <v>547</v>
      </c>
      <c r="AF75" s="1205"/>
      <c r="AG75" s="1205">
        <v>0</v>
      </c>
      <c r="AH75" s="1208" t="b">
        <v>0</v>
      </c>
      <c r="AI75" s="1205">
        <v>420</v>
      </c>
      <c r="AJ75" s="1205">
        <v>420</v>
      </c>
      <c r="AK75" s="1206"/>
      <c r="AL75" s="1206"/>
      <c r="AM75" s="1206"/>
      <c r="AN75" s="1206"/>
      <c r="AO75" s="1206"/>
      <c r="AP75" s="1206"/>
      <c r="AQ75" s="1205" t="s">
        <v>547</v>
      </c>
      <c r="AR75" s="1205" t="s">
        <v>547</v>
      </c>
      <c r="AS75" s="1205" t="s">
        <v>547</v>
      </c>
      <c r="AT75" s="1205" t="s">
        <v>547</v>
      </c>
      <c r="AU75" s="1205" t="s">
        <v>547</v>
      </c>
      <c r="AV75" s="1205" t="s">
        <v>547</v>
      </c>
      <c r="AW75" s="1206"/>
      <c r="AX75" s="1206"/>
      <c r="AY75" s="1206"/>
      <c r="AZ75" s="1206"/>
      <c r="BA75" s="1206"/>
      <c r="BB75" s="1206"/>
      <c r="BC75" s="1205" t="s">
        <v>547</v>
      </c>
      <c r="BD75" s="1205" t="s">
        <v>547</v>
      </c>
      <c r="BE75" s="1205" t="s">
        <v>547</v>
      </c>
      <c r="BF75" s="1205" t="s">
        <v>547</v>
      </c>
      <c r="BG75" s="1205" t="s">
        <v>547</v>
      </c>
      <c r="BH75" s="1205" t="s">
        <v>547</v>
      </c>
      <c r="BI75" s="1206"/>
      <c r="BJ75" s="1206"/>
      <c r="BK75" s="1206"/>
      <c r="BL75" s="1206"/>
      <c r="BM75" s="1206"/>
      <c r="BN75" s="1206"/>
      <c r="BO75" s="1205">
        <v>106</v>
      </c>
      <c r="BP75" s="1209">
        <v>85</v>
      </c>
      <c r="BQ75" s="1205">
        <v>1</v>
      </c>
      <c r="BR75" s="1205" t="s">
        <v>2678</v>
      </c>
      <c r="BS75" s="1208" t="s">
        <v>547</v>
      </c>
      <c r="BT75" s="1205" t="s">
        <v>547</v>
      </c>
      <c r="BU75" s="1205" t="s">
        <v>547</v>
      </c>
      <c r="BV75" s="1205" t="s">
        <v>547</v>
      </c>
      <c r="BW75" s="1205" t="s">
        <v>547</v>
      </c>
      <c r="BX75" s="1205" t="s">
        <v>547</v>
      </c>
      <c r="BY75" s="1205" t="s">
        <v>547</v>
      </c>
      <c r="BZ75" s="1205" t="s">
        <v>547</v>
      </c>
      <c r="CA75" s="1205" t="s">
        <v>547</v>
      </c>
      <c r="CB75" s="1206"/>
      <c r="CC75" s="1206"/>
      <c r="CD75" s="1206"/>
      <c r="CE75" s="1206"/>
      <c r="CF75" s="1206"/>
      <c r="CG75" s="1206"/>
      <c r="CH75" s="1206"/>
      <c r="CI75" s="1205" t="s">
        <v>5899</v>
      </c>
    </row>
    <row r="76" spans="1:87">
      <c r="A76" s="287" t="s">
        <v>961</v>
      </c>
      <c r="B76" s="211" t="s">
        <v>2715</v>
      </c>
      <c r="C76" s="211" t="s">
        <v>2533</v>
      </c>
      <c r="D76" s="211" t="s">
        <v>5488</v>
      </c>
      <c r="E76" s="211" t="s">
        <v>5489</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1204" t="s">
        <v>547</v>
      </c>
      <c r="AB76" s="1204" t="s">
        <v>547</v>
      </c>
      <c r="AC76" s="1204" t="s">
        <v>547</v>
      </c>
      <c r="AD76" s="1204" t="s">
        <v>547</v>
      </c>
      <c r="AE76" s="1204" t="s">
        <v>547</v>
      </c>
      <c r="AF76" s="1204" t="s">
        <v>547</v>
      </c>
      <c r="AG76" s="1204"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1204">
        <v>0</v>
      </c>
      <c r="BR76" s="1204"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2716</v>
      </c>
      <c r="C77" s="211" t="s">
        <v>2717</v>
      </c>
      <c r="D77" s="211" t="s">
        <v>2718</v>
      </c>
      <c r="E77" s="211" t="s">
        <v>2719</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2720</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5899</v>
      </c>
    </row>
    <row r="78" spans="1:87">
      <c r="A78" s="287" t="s">
        <v>963</v>
      </c>
      <c r="B78" s="211" t="s">
        <v>2721</v>
      </c>
      <c r="C78" s="211" t="s">
        <v>2533</v>
      </c>
      <c r="D78" s="211" t="s">
        <v>5490</v>
      </c>
      <c r="E78" s="211" t="s">
        <v>5491</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5899</v>
      </c>
    </row>
    <row r="79" spans="1:87">
      <c r="A79" s="287" t="s">
        <v>964</v>
      </c>
      <c r="B79" s="211" t="s">
        <v>2722</v>
      </c>
      <c r="C79" s="211" t="s">
        <v>2557</v>
      </c>
      <c r="D79" s="211" t="s">
        <v>2723</v>
      </c>
      <c r="E79" s="211" t="s">
        <v>2724</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2722</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5899</v>
      </c>
    </row>
    <row r="80" spans="1:87">
      <c r="A80" s="287" t="s">
        <v>965</v>
      </c>
      <c r="B80" s="211" t="s">
        <v>2725</v>
      </c>
      <c r="C80" s="211" t="s">
        <v>2557</v>
      </c>
      <c r="D80" s="211" t="s">
        <v>2726</v>
      </c>
      <c r="E80" s="211" t="s">
        <v>6058</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2727</v>
      </c>
      <c r="BS80" s="211" t="s">
        <v>5492</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5899</v>
      </c>
    </row>
    <row r="81" spans="1:87">
      <c r="A81" s="287" t="s">
        <v>966</v>
      </c>
      <c r="B81" s="211" t="s">
        <v>2728</v>
      </c>
      <c r="C81" s="211" t="s">
        <v>2533</v>
      </c>
      <c r="D81" s="211" t="s">
        <v>5493</v>
      </c>
      <c r="E81" s="211" t="s">
        <v>6059</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2601</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2729</v>
      </c>
      <c r="C82" s="211" t="s">
        <v>2557</v>
      </c>
      <c r="D82" s="211" t="s">
        <v>2730</v>
      </c>
      <c r="E82" s="211" t="s">
        <v>6060</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5899</v>
      </c>
    </row>
    <row r="83" spans="1:87">
      <c r="A83" s="287" t="s">
        <v>968</v>
      </c>
      <c r="B83" s="211" t="s">
        <v>2731</v>
      </c>
      <c r="C83" s="211" t="s">
        <v>2533</v>
      </c>
      <c r="D83" s="211" t="s">
        <v>2732</v>
      </c>
      <c r="E83" s="211" t="s">
        <v>2733</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5899</v>
      </c>
    </row>
    <row r="84" spans="1:87">
      <c r="A84" s="287" t="s">
        <v>969</v>
      </c>
      <c r="B84" s="211" t="s">
        <v>2734</v>
      </c>
      <c r="C84" s="211" t="s">
        <v>2533</v>
      </c>
      <c r="D84" s="211" t="s">
        <v>5494</v>
      </c>
      <c r="E84" s="211" t="s">
        <v>5495</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5496</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2735</v>
      </c>
      <c r="C85" s="211" t="s">
        <v>2595</v>
      </c>
      <c r="D85" s="211" t="s">
        <v>2736</v>
      </c>
      <c r="E85" s="211" t="s">
        <v>2737</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2738</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5899</v>
      </c>
    </row>
    <row r="86" spans="1:87">
      <c r="A86" s="287" t="s">
        <v>971</v>
      </c>
      <c r="B86" s="211" t="s">
        <v>5497</v>
      </c>
      <c r="C86" s="211" t="s">
        <v>2533</v>
      </c>
      <c r="D86" s="211" t="s">
        <v>2739</v>
      </c>
      <c r="E86" s="211" t="s">
        <v>6061</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5899</v>
      </c>
    </row>
    <row r="87" spans="1:87">
      <c r="A87" s="287" t="s">
        <v>972</v>
      </c>
      <c r="B87" s="211" t="s">
        <v>2740</v>
      </c>
      <c r="C87" s="211" t="s">
        <v>2533</v>
      </c>
      <c r="D87" s="211" t="s">
        <v>2741</v>
      </c>
      <c r="E87" s="211" t="s">
        <v>2742</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2743</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5899</v>
      </c>
    </row>
    <row r="88" spans="1:87">
      <c r="A88" s="287" t="s">
        <v>973</v>
      </c>
      <c r="B88" s="211" t="s">
        <v>2744</v>
      </c>
      <c r="C88" s="211" t="s">
        <v>2557</v>
      </c>
      <c r="D88" s="211" t="s">
        <v>5498</v>
      </c>
      <c r="E88" s="211" t="s">
        <v>6062</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5499</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2745</v>
      </c>
      <c r="C89" s="211" t="s">
        <v>2746</v>
      </c>
      <c r="D89" s="211" t="s">
        <v>2747</v>
      </c>
      <c r="E89" s="211" t="s">
        <v>2748</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5899</v>
      </c>
    </row>
    <row r="90" spans="1:87">
      <c r="A90" s="287" t="s">
        <v>975</v>
      </c>
      <c r="B90" s="211" t="s">
        <v>2749</v>
      </c>
      <c r="C90" s="211" t="s">
        <v>2750</v>
      </c>
      <c r="D90" s="211" t="s">
        <v>2751</v>
      </c>
      <c r="E90" s="211" t="s">
        <v>2752</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5899</v>
      </c>
    </row>
    <row r="91" spans="1:87">
      <c r="A91" s="287" t="s">
        <v>976</v>
      </c>
      <c r="B91" s="211" t="s">
        <v>2753</v>
      </c>
      <c r="C91" s="211" t="s">
        <v>2557</v>
      </c>
      <c r="D91" s="211" t="s">
        <v>5500</v>
      </c>
      <c r="E91" s="211" t="s">
        <v>5501</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5502</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2754</v>
      </c>
      <c r="C92" s="211" t="s">
        <v>2533</v>
      </c>
      <c r="D92" s="211" t="s">
        <v>2755</v>
      </c>
      <c r="E92" s="211" t="s">
        <v>2756</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5899</v>
      </c>
    </row>
    <row r="93" spans="1:87">
      <c r="A93" s="287" t="s">
        <v>978</v>
      </c>
      <c r="B93" s="211" t="s">
        <v>2757</v>
      </c>
      <c r="C93" s="211" t="s">
        <v>2533</v>
      </c>
      <c r="D93" s="211" t="s">
        <v>5503</v>
      </c>
      <c r="E93" s="211" t="s">
        <v>6063</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3109</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2758</v>
      </c>
      <c r="C94" s="211" t="s">
        <v>2545</v>
      </c>
      <c r="D94" s="211" t="s">
        <v>2759</v>
      </c>
      <c r="E94" s="211" t="s">
        <v>2760</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5899</v>
      </c>
    </row>
    <row r="95" spans="1:87">
      <c r="A95" s="287" t="s">
        <v>980</v>
      </c>
      <c r="B95" s="211" t="s">
        <v>2761</v>
      </c>
      <c r="C95" s="211" t="s">
        <v>2533</v>
      </c>
      <c r="D95" s="211" t="s">
        <v>5504</v>
      </c>
      <c r="E95" s="211" t="s">
        <v>5505</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2626</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2762</v>
      </c>
      <c r="C96" s="211" t="s">
        <v>2557</v>
      </c>
      <c r="D96" s="211" t="s">
        <v>2763</v>
      </c>
      <c r="E96" s="211" t="s">
        <v>6064</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2764</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5899</v>
      </c>
    </row>
    <row r="97" spans="1:87">
      <c r="A97" s="287" t="s">
        <v>982</v>
      </c>
      <c r="B97" s="211" t="s">
        <v>2765</v>
      </c>
      <c r="C97" s="211" t="s">
        <v>2766</v>
      </c>
      <c r="D97" s="211" t="s">
        <v>2767</v>
      </c>
      <c r="E97" s="211" t="s">
        <v>2768</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2678</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5899</v>
      </c>
    </row>
    <row r="98" spans="1:87">
      <c r="A98" s="287" t="s">
        <v>983</v>
      </c>
      <c r="B98" s="211" t="s">
        <v>2769</v>
      </c>
      <c r="C98" s="211" t="s">
        <v>2545</v>
      </c>
      <c r="D98" s="211" t="s">
        <v>5506</v>
      </c>
      <c r="E98" s="211" t="s">
        <v>5507</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2945</v>
      </c>
      <c r="BS98" s="211" t="s">
        <v>2590</v>
      </c>
      <c r="BT98" s="211" t="s">
        <v>2563</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5899</v>
      </c>
    </row>
    <row r="99" spans="1:87">
      <c r="A99" s="287" t="s">
        <v>984</v>
      </c>
      <c r="B99" s="211" t="s">
        <v>2770</v>
      </c>
      <c r="C99" s="211" t="s">
        <v>2557</v>
      </c>
      <c r="D99" s="211" t="s">
        <v>2771</v>
      </c>
      <c r="E99" s="211" t="s">
        <v>2772</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2628</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5899</v>
      </c>
    </row>
    <row r="100" spans="1:87">
      <c r="A100" s="287" t="s">
        <v>985</v>
      </c>
      <c r="B100" s="211" t="s">
        <v>2773</v>
      </c>
      <c r="C100" s="211" t="s">
        <v>2557</v>
      </c>
      <c r="D100" s="211" t="s">
        <v>2774</v>
      </c>
      <c r="E100" s="211" t="s">
        <v>2775</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2776</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5899</v>
      </c>
    </row>
    <row r="101" spans="1:87">
      <c r="A101" s="287" t="s">
        <v>986</v>
      </c>
      <c r="B101" s="211" t="s">
        <v>2777</v>
      </c>
      <c r="C101" s="211" t="s">
        <v>2557</v>
      </c>
      <c r="D101" s="211" t="s">
        <v>5508</v>
      </c>
      <c r="E101" s="211" t="s">
        <v>5509</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2778</v>
      </c>
      <c r="C102" s="211" t="s">
        <v>2557</v>
      </c>
      <c r="D102" s="211" t="s">
        <v>2779</v>
      </c>
      <c r="E102" s="211" t="s">
        <v>2780</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2781</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5899</v>
      </c>
    </row>
    <row r="103" spans="1:87">
      <c r="A103" s="287" t="s">
        <v>988</v>
      </c>
      <c r="B103" s="211" t="s">
        <v>2782</v>
      </c>
      <c r="C103" s="211" t="s">
        <v>2557</v>
      </c>
      <c r="D103" s="211" t="s">
        <v>2783</v>
      </c>
      <c r="E103" s="211" t="s">
        <v>2784</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2782</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5899</v>
      </c>
    </row>
    <row r="104" spans="1:87">
      <c r="A104" s="287" t="s">
        <v>989</v>
      </c>
      <c r="B104" s="211" t="s">
        <v>2785</v>
      </c>
      <c r="C104" s="211" t="s">
        <v>2557</v>
      </c>
      <c r="D104" s="211" t="s">
        <v>5510</v>
      </c>
      <c r="E104" s="211" t="s">
        <v>6065</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5512</v>
      </c>
      <c r="BS104" s="211" t="s">
        <v>5513</v>
      </c>
      <c r="BT104" s="211" t="s">
        <v>5514</v>
      </c>
      <c r="BU104" s="211" t="s">
        <v>5515</v>
      </c>
      <c r="BV104" s="211" t="s">
        <v>547</v>
      </c>
      <c r="BW104" s="211" t="s">
        <v>547</v>
      </c>
      <c r="BX104" s="211" t="s">
        <v>547</v>
      </c>
      <c r="BY104" s="211" t="s">
        <v>547</v>
      </c>
      <c r="BZ104" s="211" t="s">
        <v>547</v>
      </c>
      <c r="CA104" s="211" t="s">
        <v>547</v>
      </c>
      <c r="CB104" s="288"/>
      <c r="CC104" s="288"/>
      <c r="CD104" s="288"/>
      <c r="CE104" s="288"/>
      <c r="CF104" s="288"/>
      <c r="CG104" s="288"/>
      <c r="CH104" s="288"/>
      <c r="CI104" s="211" t="s">
        <v>5899</v>
      </c>
    </row>
    <row r="105" spans="1:87">
      <c r="A105" s="287" t="s">
        <v>990</v>
      </c>
      <c r="B105" s="211" t="s">
        <v>2786</v>
      </c>
      <c r="C105" s="211" t="s">
        <v>2533</v>
      </c>
      <c r="D105" s="211" t="s">
        <v>2788</v>
      </c>
      <c r="E105" s="211" t="s">
        <v>6066</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2787</v>
      </c>
      <c r="C106" s="211" t="s">
        <v>2533</v>
      </c>
      <c r="D106" s="211" t="s">
        <v>2788</v>
      </c>
      <c r="E106" s="211" t="s">
        <v>6067</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5899</v>
      </c>
    </row>
    <row r="107" spans="1:87">
      <c r="A107" s="287" t="s">
        <v>992</v>
      </c>
      <c r="B107" s="211" t="s">
        <v>2789</v>
      </c>
      <c r="C107" s="211" t="s">
        <v>2557</v>
      </c>
      <c r="D107" s="211" t="s">
        <v>2790</v>
      </c>
      <c r="E107" s="211" t="s">
        <v>6068</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2678</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5899</v>
      </c>
    </row>
    <row r="108" spans="1:87">
      <c r="A108" s="287" t="s">
        <v>993</v>
      </c>
      <c r="B108" s="211" t="s">
        <v>2791</v>
      </c>
      <c r="C108" s="211" t="s">
        <v>2557</v>
      </c>
      <c r="D108" s="211" t="s">
        <v>2792</v>
      </c>
      <c r="E108" s="211" t="s">
        <v>2793</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2678</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5899</v>
      </c>
    </row>
    <row r="109" spans="1:87">
      <c r="A109" s="287" t="s">
        <v>994</v>
      </c>
      <c r="B109" s="211" t="s">
        <v>2794</v>
      </c>
      <c r="C109" s="211" t="s">
        <v>2557</v>
      </c>
      <c r="D109" s="211" t="s">
        <v>2795</v>
      </c>
      <c r="E109" s="211" t="s">
        <v>2796</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5899</v>
      </c>
    </row>
    <row r="110" spans="1:87">
      <c r="A110" s="287" t="s">
        <v>995</v>
      </c>
      <c r="B110" s="211" t="s">
        <v>2797</v>
      </c>
      <c r="C110" s="211" t="s">
        <v>2557</v>
      </c>
      <c r="D110" s="211" t="s">
        <v>5516</v>
      </c>
      <c r="E110" s="211" t="s">
        <v>3198</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5517</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2798</v>
      </c>
      <c r="C111" s="211" t="s">
        <v>2533</v>
      </c>
      <c r="D111" s="211" t="s">
        <v>5518</v>
      </c>
      <c r="E111" s="211" t="s">
        <v>6069</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2799</v>
      </c>
      <c r="C112" s="211" t="s">
        <v>2557</v>
      </c>
      <c r="D112" s="211" t="s">
        <v>2800</v>
      </c>
      <c r="E112" s="211" t="s">
        <v>6070</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2799</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5899</v>
      </c>
    </row>
    <row r="113" spans="1:87">
      <c r="A113" s="287" t="s">
        <v>998</v>
      </c>
      <c r="B113" s="211" t="s">
        <v>2801</v>
      </c>
      <c r="C113" s="211" t="s">
        <v>3019</v>
      </c>
      <c r="D113" s="211" t="s">
        <v>5519</v>
      </c>
      <c r="E113" s="211" t="s">
        <v>6071</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2802</v>
      </c>
      <c r="C114" s="211" t="s">
        <v>2803</v>
      </c>
      <c r="D114" s="211" t="s">
        <v>2804</v>
      </c>
      <c r="E114" s="211" t="s">
        <v>2805</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5454</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5899</v>
      </c>
    </row>
    <row r="115" spans="1:87">
      <c r="A115" s="287" t="s">
        <v>1000</v>
      </c>
      <c r="B115" s="211" t="s">
        <v>2806</v>
      </c>
      <c r="C115" s="211" t="s">
        <v>2533</v>
      </c>
      <c r="D115" s="211" t="s">
        <v>2807</v>
      </c>
      <c r="E115" s="211" t="s">
        <v>2808</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5520</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5899</v>
      </c>
    </row>
    <row r="116" spans="1:87">
      <c r="A116" s="287" t="s">
        <v>1001</v>
      </c>
      <c r="B116" s="211" t="s">
        <v>2809</v>
      </c>
      <c r="C116" s="211" t="s">
        <v>2595</v>
      </c>
      <c r="D116" s="211" t="s">
        <v>2810</v>
      </c>
      <c r="E116" s="211" t="s">
        <v>2811</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2560</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5899</v>
      </c>
    </row>
    <row r="117" spans="1:87">
      <c r="A117" s="287" t="s">
        <v>1002</v>
      </c>
      <c r="B117" s="211" t="s">
        <v>2812</v>
      </c>
      <c r="C117" s="211" t="s">
        <v>2647</v>
      </c>
      <c r="D117" s="211" t="s">
        <v>2813</v>
      </c>
      <c r="E117" s="211" t="s">
        <v>6072</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2814</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5899</v>
      </c>
    </row>
    <row r="118" spans="1:87">
      <c r="A118" s="287" t="s">
        <v>1003</v>
      </c>
      <c r="B118" s="211" t="s">
        <v>2815</v>
      </c>
      <c r="C118" s="211" t="s">
        <v>2557</v>
      </c>
      <c r="D118" s="211" t="s">
        <v>2816</v>
      </c>
      <c r="E118" s="211" t="s">
        <v>2817</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2553</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5899</v>
      </c>
    </row>
    <row r="119" spans="1:87">
      <c r="A119" s="287" t="s">
        <v>1004</v>
      </c>
      <c r="B119" s="211" t="s">
        <v>2818</v>
      </c>
      <c r="C119" s="211" t="s">
        <v>2819</v>
      </c>
      <c r="D119" s="211" t="s">
        <v>2820</v>
      </c>
      <c r="E119" s="211" t="s">
        <v>2821</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5899</v>
      </c>
    </row>
    <row r="120" spans="1:87">
      <c r="A120" s="287" t="s">
        <v>1005</v>
      </c>
      <c r="B120" s="211" t="s">
        <v>2822</v>
      </c>
      <c r="C120" s="211" t="s">
        <v>2595</v>
      </c>
      <c r="D120" s="211" t="s">
        <v>5521</v>
      </c>
      <c r="E120" s="211" t="s">
        <v>5522</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5523</v>
      </c>
      <c r="BS120" s="211" t="s">
        <v>5524</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5899</v>
      </c>
    </row>
    <row r="121" spans="1:87">
      <c r="A121" s="287" t="s">
        <v>1006</v>
      </c>
      <c r="B121" s="211" t="s">
        <v>2823</v>
      </c>
      <c r="C121" s="211" t="s">
        <v>2557</v>
      </c>
      <c r="D121" s="211" t="s">
        <v>5525</v>
      </c>
      <c r="E121" s="211" t="s">
        <v>5526</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5527</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2824</v>
      </c>
      <c r="C122" s="211" t="s">
        <v>2533</v>
      </c>
      <c r="D122" s="211" t="s">
        <v>2825</v>
      </c>
      <c r="E122" s="211" t="s">
        <v>6073</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5899</v>
      </c>
    </row>
    <row r="123" spans="1:87">
      <c r="A123" s="287" t="s">
        <v>1008</v>
      </c>
      <c r="B123" s="211" t="s">
        <v>2826</v>
      </c>
      <c r="C123" s="211" t="s">
        <v>2545</v>
      </c>
      <c r="D123" s="211" t="s">
        <v>2827</v>
      </c>
      <c r="E123" s="211" t="s">
        <v>6074</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2828</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5899</v>
      </c>
    </row>
    <row r="124" spans="1:87">
      <c r="A124" s="287" t="s">
        <v>1009</v>
      </c>
      <c r="B124" s="211" t="s">
        <v>2829</v>
      </c>
      <c r="C124" s="211" t="s">
        <v>2746</v>
      </c>
      <c r="D124" s="211" t="s">
        <v>2830</v>
      </c>
      <c r="E124" s="211" t="s">
        <v>6075</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2678</v>
      </c>
      <c r="BS124" s="211" t="s">
        <v>5528</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5899</v>
      </c>
    </row>
    <row r="125" spans="1:87">
      <c r="A125" s="287" t="s">
        <v>1010</v>
      </c>
      <c r="B125" s="211" t="s">
        <v>5529</v>
      </c>
      <c r="C125" s="211" t="s">
        <v>2831</v>
      </c>
      <c r="D125" s="211" t="s">
        <v>2832</v>
      </c>
      <c r="E125" s="211" t="s">
        <v>6076</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2833</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5899</v>
      </c>
    </row>
    <row r="126" spans="1:87">
      <c r="A126" s="287" t="s">
        <v>1011</v>
      </c>
      <c r="B126" s="211" t="s">
        <v>2834</v>
      </c>
      <c r="C126" s="211" t="s">
        <v>2835</v>
      </c>
      <c r="D126" s="211" t="s">
        <v>2836</v>
      </c>
      <c r="E126" s="211" t="s">
        <v>6077</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2837</v>
      </c>
      <c r="BS126" s="211" t="s">
        <v>2838</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5899</v>
      </c>
    </row>
    <row r="127" spans="1:87">
      <c r="A127" s="287" t="s">
        <v>1012</v>
      </c>
      <c r="B127" s="211" t="s">
        <v>2839</v>
      </c>
      <c r="C127" s="211" t="s">
        <v>2533</v>
      </c>
      <c r="D127" s="211" t="s">
        <v>2840</v>
      </c>
      <c r="E127" s="211" t="s">
        <v>6078</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2590</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5899</v>
      </c>
    </row>
    <row r="128" spans="1:87">
      <c r="A128" s="287" t="s">
        <v>1013</v>
      </c>
      <c r="B128" s="211" t="s">
        <v>2841</v>
      </c>
      <c r="C128" s="211" t="s">
        <v>2557</v>
      </c>
      <c r="D128" s="211" t="s">
        <v>2842</v>
      </c>
      <c r="E128" s="211" t="s">
        <v>2843</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2844</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5899</v>
      </c>
    </row>
    <row r="129" spans="1:87">
      <c r="A129" s="287" t="s">
        <v>1014</v>
      </c>
      <c r="B129" s="211" t="s">
        <v>2845</v>
      </c>
      <c r="C129" s="211" t="s">
        <v>2557</v>
      </c>
      <c r="D129" s="211" t="s">
        <v>5530</v>
      </c>
      <c r="E129" s="211" t="s">
        <v>5531</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5532</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2846</v>
      </c>
      <c r="C130" s="211" t="s">
        <v>5533</v>
      </c>
      <c r="D130" s="211" t="s">
        <v>5534</v>
      </c>
      <c r="E130" s="211" t="s">
        <v>5535</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5536</v>
      </c>
      <c r="C131" s="211" t="s">
        <v>2557</v>
      </c>
      <c r="D131" s="211" t="s">
        <v>2847</v>
      </c>
      <c r="E131" s="211" t="s">
        <v>6079</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2848</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5899</v>
      </c>
    </row>
    <row r="132" spans="1:87">
      <c r="A132" s="287" t="s">
        <v>1017</v>
      </c>
      <c r="B132" s="211" t="s">
        <v>2849</v>
      </c>
      <c r="C132" s="211" t="s">
        <v>2850</v>
      </c>
      <c r="D132" s="211" t="s">
        <v>2851</v>
      </c>
      <c r="E132" s="211" t="s">
        <v>6080</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2852</v>
      </c>
      <c r="BS132" s="211" t="s">
        <v>2853</v>
      </c>
      <c r="BT132" s="211" t="s">
        <v>2854</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5899</v>
      </c>
    </row>
    <row r="133" spans="1:87">
      <c r="A133" s="287" t="s">
        <v>1018</v>
      </c>
      <c r="B133" s="211" t="s">
        <v>2855</v>
      </c>
      <c r="C133" s="211" t="s">
        <v>2557</v>
      </c>
      <c r="D133" s="211" t="s">
        <v>2856</v>
      </c>
      <c r="E133" s="211" t="s">
        <v>6081</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2601</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5899</v>
      </c>
    </row>
    <row r="134" spans="1:87">
      <c r="A134" s="287" t="s">
        <v>1019</v>
      </c>
      <c r="B134" s="211" t="s">
        <v>2857</v>
      </c>
      <c r="C134" s="211" t="s">
        <v>2595</v>
      </c>
      <c r="D134" s="211" t="s">
        <v>5537</v>
      </c>
      <c r="E134" s="211" t="s">
        <v>6082</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2858</v>
      </c>
      <c r="C135" s="211" t="s">
        <v>2533</v>
      </c>
      <c r="D135" s="211" t="s">
        <v>5538</v>
      </c>
      <c r="E135" s="211" t="s">
        <v>6083</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2859</v>
      </c>
      <c r="C136" s="211" t="s">
        <v>2557</v>
      </c>
      <c r="D136" s="211" t="s">
        <v>5539</v>
      </c>
      <c r="E136" s="211" t="s">
        <v>6084</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5540</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2860</v>
      </c>
      <c r="C137" s="211" t="s">
        <v>2557</v>
      </c>
      <c r="D137" s="211" t="s">
        <v>2861</v>
      </c>
      <c r="E137" s="211" t="s">
        <v>2862</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2860</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5899</v>
      </c>
    </row>
    <row r="138" spans="1:87">
      <c r="A138" s="287" t="s">
        <v>1023</v>
      </c>
      <c r="B138" s="211" t="s">
        <v>2863</v>
      </c>
      <c r="C138" s="211" t="s">
        <v>2557</v>
      </c>
      <c r="D138" s="211" t="s">
        <v>2864</v>
      </c>
      <c r="E138" s="211" t="s">
        <v>2865</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2863</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5899</v>
      </c>
    </row>
    <row r="139" spans="1:87">
      <c r="A139" s="287" t="s">
        <v>1024</v>
      </c>
      <c r="B139" s="211" t="s">
        <v>2866</v>
      </c>
      <c r="C139" s="211" t="s">
        <v>2557</v>
      </c>
      <c r="D139" s="211" t="s">
        <v>5541</v>
      </c>
      <c r="E139" s="211" t="s">
        <v>5542</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2917</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2867</v>
      </c>
      <c r="C140" s="211" t="s">
        <v>2557</v>
      </c>
      <c r="D140" s="211" t="s">
        <v>2868</v>
      </c>
      <c r="E140" s="211" t="s">
        <v>6085</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2776</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5899</v>
      </c>
    </row>
    <row r="141" spans="1:87">
      <c r="A141" s="287" t="s">
        <v>1026</v>
      </c>
      <c r="B141" s="211" t="s">
        <v>5543</v>
      </c>
      <c r="C141" s="211" t="s">
        <v>2557</v>
      </c>
      <c r="D141" s="211" t="s">
        <v>5544</v>
      </c>
      <c r="E141" s="211" t="s">
        <v>5545</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2776</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2869</v>
      </c>
      <c r="C142" s="211" t="s">
        <v>2647</v>
      </c>
      <c r="D142" s="211" t="s">
        <v>5546</v>
      </c>
      <c r="E142" s="211" t="s">
        <v>5547</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2870</v>
      </c>
      <c r="C143" s="211" t="s">
        <v>2557</v>
      </c>
      <c r="D143" s="211" t="s">
        <v>2871</v>
      </c>
      <c r="E143" s="211" t="s">
        <v>2872</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5899</v>
      </c>
    </row>
    <row r="144" spans="1:87">
      <c r="A144" s="287" t="s">
        <v>1029</v>
      </c>
      <c r="B144" s="211" t="s">
        <v>2873</v>
      </c>
      <c r="C144" s="211" t="s">
        <v>2669</v>
      </c>
      <c r="D144" s="211" t="s">
        <v>6450</v>
      </c>
      <c r="E144" s="211" t="s">
        <v>5548</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5549</v>
      </c>
      <c r="BS144" s="211" t="s">
        <v>5550</v>
      </c>
      <c r="BT144" s="211" t="s">
        <v>5551</v>
      </c>
      <c r="BU144" s="211" t="s">
        <v>5552</v>
      </c>
      <c r="BV144" s="211" t="s">
        <v>547</v>
      </c>
      <c r="BW144" s="211" t="s">
        <v>547</v>
      </c>
      <c r="BX144" s="211" t="s">
        <v>547</v>
      </c>
      <c r="BY144" s="211" t="s">
        <v>547</v>
      </c>
      <c r="BZ144" s="211" t="s">
        <v>547</v>
      </c>
      <c r="CA144" s="211" t="s">
        <v>547</v>
      </c>
      <c r="CB144" s="288"/>
      <c r="CC144" s="288"/>
      <c r="CD144" s="288"/>
      <c r="CE144" s="288"/>
      <c r="CF144" s="288"/>
      <c r="CG144" s="288"/>
      <c r="CH144" s="288"/>
      <c r="CI144" s="211" t="s">
        <v>5899</v>
      </c>
    </row>
    <row r="145" spans="1:87">
      <c r="A145" s="287" t="s">
        <v>1030</v>
      </c>
      <c r="B145" s="211" t="s">
        <v>2874</v>
      </c>
      <c r="C145" s="211" t="s">
        <v>2595</v>
      </c>
      <c r="D145" s="211" t="s">
        <v>2875</v>
      </c>
      <c r="E145" s="211" t="s">
        <v>2876</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5899</v>
      </c>
    </row>
    <row r="146" spans="1:87">
      <c r="A146" s="287" t="s">
        <v>1031</v>
      </c>
      <c r="B146" s="211" t="s">
        <v>5553</v>
      </c>
      <c r="C146" s="211" t="s">
        <v>2557</v>
      </c>
      <c r="D146" s="211" t="s">
        <v>3955</v>
      </c>
      <c r="E146" s="211" t="s">
        <v>6086</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2877</v>
      </c>
      <c r="C147" s="211" t="s">
        <v>2545</v>
      </c>
      <c r="D147" s="211" t="s">
        <v>5554</v>
      </c>
      <c r="E147" s="211" t="s">
        <v>5555</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5899</v>
      </c>
    </row>
    <row r="148" spans="1:87">
      <c r="A148" s="287" t="s">
        <v>1033</v>
      </c>
      <c r="B148" s="211" t="s">
        <v>2878</v>
      </c>
      <c r="C148" s="211" t="s">
        <v>2647</v>
      </c>
      <c r="D148" s="211" t="s">
        <v>2879</v>
      </c>
      <c r="E148" s="211" t="s">
        <v>5556</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2626</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5899</v>
      </c>
    </row>
    <row r="149" spans="1:87">
      <c r="A149" s="287" t="s">
        <v>1034</v>
      </c>
      <c r="B149" s="211" t="s">
        <v>2880</v>
      </c>
      <c r="C149" s="211" t="s">
        <v>2557</v>
      </c>
      <c r="D149" s="211" t="s">
        <v>5557</v>
      </c>
      <c r="E149" s="211" t="s">
        <v>5558</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2881</v>
      </c>
      <c r="C150" s="211" t="s">
        <v>2557</v>
      </c>
      <c r="D150" s="211" t="s">
        <v>2882</v>
      </c>
      <c r="E150" s="211" t="s">
        <v>2883</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2884</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5899</v>
      </c>
    </row>
    <row r="151" spans="1:87">
      <c r="A151" s="287" t="s">
        <v>1036</v>
      </c>
      <c r="B151" s="211" t="s">
        <v>2885</v>
      </c>
      <c r="C151" s="211" t="s">
        <v>2557</v>
      </c>
      <c r="D151" s="211" t="s">
        <v>5559</v>
      </c>
      <c r="E151" s="211" t="s">
        <v>5560</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3882</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2886</v>
      </c>
      <c r="C152" s="211" t="s">
        <v>2647</v>
      </c>
      <c r="D152" s="211" t="s">
        <v>2887</v>
      </c>
      <c r="E152" s="211" t="s">
        <v>2888</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2889</v>
      </c>
      <c r="BS152" s="211" t="s">
        <v>2890</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5899</v>
      </c>
    </row>
    <row r="153" spans="1:87">
      <c r="A153" s="287" t="s">
        <v>1038</v>
      </c>
      <c r="B153" s="211" t="s">
        <v>2891</v>
      </c>
      <c r="C153" s="211" t="s">
        <v>2892</v>
      </c>
      <c r="D153" s="211" t="s">
        <v>2893</v>
      </c>
      <c r="E153" s="211" t="s">
        <v>2894</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2896</v>
      </c>
      <c r="BS153" s="211" t="s">
        <v>2895</v>
      </c>
      <c r="BT153" s="211" t="s">
        <v>5561</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5899</v>
      </c>
    </row>
    <row r="154" spans="1:87">
      <c r="A154" s="287" t="s">
        <v>1039</v>
      </c>
      <c r="B154" s="211" t="s">
        <v>2897</v>
      </c>
      <c r="C154" s="211" t="s">
        <v>2892</v>
      </c>
      <c r="D154" s="211" t="s">
        <v>2898</v>
      </c>
      <c r="E154" s="211" t="s">
        <v>2899</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5899</v>
      </c>
    </row>
    <row r="155" spans="1:87">
      <c r="A155" s="287" t="s">
        <v>1040</v>
      </c>
      <c r="B155" s="211" t="s">
        <v>2900</v>
      </c>
      <c r="C155" s="211" t="s">
        <v>2595</v>
      </c>
      <c r="D155" s="211" t="s">
        <v>2901</v>
      </c>
      <c r="E155" s="211" t="s">
        <v>6087</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2902</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5899</v>
      </c>
    </row>
    <row r="156" spans="1:87">
      <c r="A156" s="287" t="s">
        <v>1041</v>
      </c>
      <c r="B156" s="211" t="s">
        <v>2903</v>
      </c>
      <c r="C156" s="211" t="s">
        <v>2557</v>
      </c>
      <c r="D156" s="211" t="s">
        <v>2904</v>
      </c>
      <c r="E156" s="211" t="s">
        <v>2905</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2906</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5899</v>
      </c>
    </row>
    <row r="157" spans="1:87">
      <c r="A157" s="287" t="s">
        <v>1042</v>
      </c>
      <c r="B157" s="211" t="s">
        <v>2907</v>
      </c>
      <c r="C157" s="211" t="s">
        <v>2557</v>
      </c>
      <c r="D157" s="211" t="s">
        <v>5562</v>
      </c>
      <c r="E157" s="211" t="s">
        <v>5563</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5564</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2908</v>
      </c>
      <c r="C158" s="211" t="s">
        <v>2750</v>
      </c>
      <c r="D158" s="211" t="s">
        <v>5565</v>
      </c>
      <c r="E158" s="211" t="s">
        <v>5566</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5899</v>
      </c>
    </row>
    <row r="159" spans="1:87">
      <c r="A159" s="287" t="s">
        <v>1044</v>
      </c>
      <c r="B159" s="211" t="s">
        <v>2909</v>
      </c>
      <c r="C159" s="211" t="s">
        <v>2595</v>
      </c>
      <c r="D159" s="211" t="s">
        <v>5567</v>
      </c>
      <c r="E159" s="211" t="s">
        <v>6088</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5568</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2910</v>
      </c>
      <c r="C160" s="211" t="s">
        <v>2533</v>
      </c>
      <c r="D160" s="211" t="s">
        <v>2911</v>
      </c>
      <c r="E160" s="211" t="s">
        <v>2912</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2781</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5899</v>
      </c>
    </row>
    <row r="161" spans="1:87">
      <c r="A161" s="287" t="s">
        <v>1046</v>
      </c>
      <c r="B161" s="211" t="s">
        <v>2913</v>
      </c>
      <c r="C161" s="211" t="s">
        <v>2750</v>
      </c>
      <c r="D161" s="211" t="s">
        <v>2914</v>
      </c>
      <c r="E161" s="211" t="s">
        <v>6080</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5899</v>
      </c>
    </row>
    <row r="162" spans="1:87">
      <c r="A162" s="287" t="s">
        <v>1047</v>
      </c>
      <c r="B162" s="211" t="s">
        <v>2915</v>
      </c>
      <c r="C162" s="211" t="s">
        <v>2557</v>
      </c>
      <c r="D162" s="211" t="s">
        <v>2916</v>
      </c>
      <c r="E162" s="211" t="s">
        <v>6089</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2917</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5899</v>
      </c>
    </row>
    <row r="163" spans="1:87">
      <c r="A163" s="287" t="s">
        <v>1048</v>
      </c>
      <c r="B163" s="211" t="s">
        <v>2918</v>
      </c>
      <c r="C163" s="211" t="s">
        <v>2557</v>
      </c>
      <c r="D163" s="211" t="s">
        <v>2919</v>
      </c>
      <c r="E163" s="211" t="s">
        <v>2920</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5899</v>
      </c>
    </row>
    <row r="164" spans="1:87">
      <c r="A164" s="287" t="s">
        <v>1049</v>
      </c>
      <c r="B164" s="211" t="s">
        <v>2921</v>
      </c>
      <c r="C164" s="211" t="s">
        <v>2557</v>
      </c>
      <c r="D164" s="211" t="s">
        <v>2922</v>
      </c>
      <c r="E164" s="211" t="s">
        <v>2923</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2924</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5899</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2925</v>
      </c>
      <c r="C166" s="211" t="s">
        <v>2746</v>
      </c>
      <c r="D166" s="211" t="s">
        <v>5569</v>
      </c>
      <c r="E166" s="211" t="s">
        <v>6090</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5570</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2926</v>
      </c>
      <c r="C167" s="211" t="s">
        <v>2533</v>
      </c>
      <c r="D167" s="211" t="s">
        <v>5571</v>
      </c>
      <c r="E167" s="211" t="s">
        <v>5572</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5573</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2927</v>
      </c>
      <c r="C168" s="211" t="s">
        <v>2595</v>
      </c>
      <c r="D168" s="211" t="s">
        <v>5574</v>
      </c>
      <c r="E168" s="211" t="s">
        <v>5575</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5576</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2928</v>
      </c>
      <c r="C169" s="211" t="s">
        <v>6451</v>
      </c>
      <c r="D169" s="211" t="s">
        <v>6452</v>
      </c>
      <c r="E169" s="211" t="s">
        <v>2929</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2930</v>
      </c>
      <c r="BS169" s="211" t="s">
        <v>5577</v>
      </c>
      <c r="BT169" s="211" t="s">
        <v>2931</v>
      </c>
      <c r="BU169" s="211" t="s">
        <v>2932</v>
      </c>
      <c r="BV169" s="211" t="s">
        <v>5578</v>
      </c>
      <c r="BW169" s="211" t="s">
        <v>547</v>
      </c>
      <c r="BX169" s="211" t="s">
        <v>547</v>
      </c>
      <c r="BY169" s="211" t="s">
        <v>547</v>
      </c>
      <c r="BZ169" s="211" t="s">
        <v>547</v>
      </c>
      <c r="CA169" s="211" t="s">
        <v>547</v>
      </c>
      <c r="CB169" s="288"/>
      <c r="CC169" s="288"/>
      <c r="CD169" s="288"/>
      <c r="CE169" s="288"/>
      <c r="CF169" s="288"/>
      <c r="CG169" s="288"/>
      <c r="CH169" s="288"/>
      <c r="CI169" s="211" t="s">
        <v>5899</v>
      </c>
    </row>
    <row r="170" spans="1:87">
      <c r="A170" s="287" t="s">
        <v>1055</v>
      </c>
      <c r="B170" s="211" t="s">
        <v>5579</v>
      </c>
      <c r="C170" s="211" t="s">
        <v>2557</v>
      </c>
      <c r="D170" s="211" t="s">
        <v>2933</v>
      </c>
      <c r="E170" s="211" t="s">
        <v>6091</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2776</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5899</v>
      </c>
    </row>
    <row r="171" spans="1:87">
      <c r="A171" s="287" t="s">
        <v>1056</v>
      </c>
      <c r="B171" s="211" t="s">
        <v>5580</v>
      </c>
      <c r="C171" s="211" t="s">
        <v>2533</v>
      </c>
      <c r="D171" s="211" t="s">
        <v>2934</v>
      </c>
      <c r="E171" s="211" t="s">
        <v>6092</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5899</v>
      </c>
    </row>
    <row r="172" spans="1:87">
      <c r="A172" s="287" t="s">
        <v>1057</v>
      </c>
      <c r="B172" s="211" t="s">
        <v>2935</v>
      </c>
      <c r="C172" s="211" t="s">
        <v>2557</v>
      </c>
      <c r="D172" s="211" t="s">
        <v>2936</v>
      </c>
      <c r="E172" s="211" t="s">
        <v>2937</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2560</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5899</v>
      </c>
    </row>
    <row r="173" spans="1:87">
      <c r="A173" s="287" t="s">
        <v>1058</v>
      </c>
      <c r="B173" s="211" t="s">
        <v>2938</v>
      </c>
      <c r="C173" s="211" t="s">
        <v>2557</v>
      </c>
      <c r="D173" s="211" t="s">
        <v>5581</v>
      </c>
      <c r="E173" s="211" t="s">
        <v>6093</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2560</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2939</v>
      </c>
      <c r="C174" s="211" t="s">
        <v>2750</v>
      </c>
      <c r="D174" s="211" t="s">
        <v>2940</v>
      </c>
      <c r="E174" s="211" t="s">
        <v>2941</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5899</v>
      </c>
    </row>
    <row r="175" spans="1:87">
      <c r="A175" s="287" t="s">
        <v>1060</v>
      </c>
      <c r="B175" s="211" t="s">
        <v>2942</v>
      </c>
      <c r="C175" s="211" t="s">
        <v>2746</v>
      </c>
      <c r="D175" s="211" t="s">
        <v>2943</v>
      </c>
      <c r="E175" s="211" t="s">
        <v>6094</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2944</v>
      </c>
      <c r="BS175" s="211" t="s">
        <v>2945</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5899</v>
      </c>
    </row>
    <row r="176" spans="1:87">
      <c r="A176" s="287" t="s">
        <v>1061</v>
      </c>
      <c r="B176" s="211" t="s">
        <v>2946</v>
      </c>
      <c r="C176" s="211" t="s">
        <v>2595</v>
      </c>
      <c r="D176" s="211" t="s">
        <v>6453</v>
      </c>
      <c r="E176" s="211" t="s">
        <v>6095</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2560</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5582</v>
      </c>
      <c r="C177" s="211" t="s">
        <v>2947</v>
      </c>
      <c r="D177" s="211" t="s">
        <v>2948</v>
      </c>
      <c r="E177" s="211" t="s">
        <v>6096</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2949</v>
      </c>
      <c r="BS177" s="211" t="s">
        <v>2950</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5899</v>
      </c>
    </row>
    <row r="178" spans="1:87">
      <c r="A178" s="287" t="s">
        <v>1063</v>
      </c>
      <c r="B178" s="211" t="s">
        <v>2951</v>
      </c>
      <c r="C178" s="211" t="s">
        <v>2557</v>
      </c>
      <c r="D178" s="211" t="s">
        <v>2952</v>
      </c>
      <c r="E178" s="211" t="s">
        <v>2953</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2951</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5899</v>
      </c>
    </row>
    <row r="179" spans="1:87">
      <c r="A179" s="287" t="s">
        <v>1064</v>
      </c>
      <c r="B179" s="211" t="s">
        <v>2954</v>
      </c>
      <c r="C179" s="211" t="s">
        <v>2533</v>
      </c>
      <c r="D179" s="211" t="s">
        <v>5583</v>
      </c>
      <c r="E179" s="211" t="s">
        <v>5584</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2560</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2955</v>
      </c>
      <c r="C180" s="211" t="s">
        <v>2557</v>
      </c>
      <c r="D180" s="211" t="s">
        <v>6097</v>
      </c>
      <c r="E180" s="211" t="s">
        <v>5585</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2956</v>
      </c>
      <c r="C181" s="211" t="s">
        <v>2557</v>
      </c>
      <c r="D181" s="211" t="s">
        <v>2957</v>
      </c>
      <c r="E181" s="211" t="s">
        <v>2958</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2959</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5899</v>
      </c>
    </row>
    <row r="182" spans="1:87">
      <c r="A182" s="287" t="s">
        <v>1067</v>
      </c>
      <c r="B182" s="211" t="s">
        <v>2960</v>
      </c>
      <c r="C182" s="211" t="s">
        <v>2708</v>
      </c>
      <c r="D182" s="211" t="s">
        <v>5586</v>
      </c>
      <c r="E182" s="211" t="s">
        <v>6098</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5587</v>
      </c>
      <c r="BS182" s="211" t="s">
        <v>5588</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5899</v>
      </c>
    </row>
    <row r="183" spans="1:87">
      <c r="A183" s="287" t="s">
        <v>1068</v>
      </c>
      <c r="B183" s="211" t="s">
        <v>2961</v>
      </c>
      <c r="C183" s="211" t="s">
        <v>2962</v>
      </c>
      <c r="D183" s="211" t="s">
        <v>2963</v>
      </c>
      <c r="E183" s="211" t="s">
        <v>6099</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2964</v>
      </c>
      <c r="BS183" s="211" t="s">
        <v>2965</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5899</v>
      </c>
    </row>
    <row r="184" spans="1:87">
      <c r="A184" s="287" t="s">
        <v>1069</v>
      </c>
      <c r="B184" s="211" t="s">
        <v>2966</v>
      </c>
      <c r="C184" s="211" t="s">
        <v>2557</v>
      </c>
      <c r="D184" s="211" t="s">
        <v>2967</v>
      </c>
      <c r="E184" s="211" t="s">
        <v>2968</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2969</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5899</v>
      </c>
    </row>
    <row r="185" spans="1:87">
      <c r="A185" s="287" t="s">
        <v>1070</v>
      </c>
      <c r="B185" s="211" t="s">
        <v>2970</v>
      </c>
      <c r="C185" s="211" t="s">
        <v>2557</v>
      </c>
      <c r="D185" s="211" t="s">
        <v>5589</v>
      </c>
      <c r="E185" s="211" t="s">
        <v>6100</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2970</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2971</v>
      </c>
      <c r="C186" s="211" t="s">
        <v>2557</v>
      </c>
      <c r="D186" s="211" t="s">
        <v>2972</v>
      </c>
      <c r="E186" s="211" t="s">
        <v>2973</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5899</v>
      </c>
    </row>
    <row r="187" spans="1:87">
      <c r="A187" s="287" t="s">
        <v>1072</v>
      </c>
      <c r="B187" s="211" t="s">
        <v>2974</v>
      </c>
      <c r="C187" s="211" t="s">
        <v>2557</v>
      </c>
      <c r="D187" s="211" t="s">
        <v>2975</v>
      </c>
      <c r="E187" s="211" t="s">
        <v>2976</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2974</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5899</v>
      </c>
    </row>
    <row r="188" spans="1:87">
      <c r="A188" s="287" t="s">
        <v>1073</v>
      </c>
      <c r="B188" s="211" t="s">
        <v>2977</v>
      </c>
      <c r="C188" s="211" t="s">
        <v>2892</v>
      </c>
      <c r="D188" s="211" t="s">
        <v>2978</v>
      </c>
      <c r="E188" s="211" t="s">
        <v>2979</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5899</v>
      </c>
    </row>
    <row r="189" spans="1:87">
      <c r="A189" s="287" t="s">
        <v>1074</v>
      </c>
      <c r="B189" s="211" t="s">
        <v>2980</v>
      </c>
      <c r="C189" s="211" t="s">
        <v>2533</v>
      </c>
      <c r="D189" s="211" t="s">
        <v>2981</v>
      </c>
      <c r="E189" s="211" t="s">
        <v>2982</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2980</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5899</v>
      </c>
    </row>
    <row r="190" spans="1:87">
      <c r="A190" s="287" t="s">
        <v>1075</v>
      </c>
      <c r="B190" s="211" t="s">
        <v>2983</v>
      </c>
      <c r="C190" s="211" t="s">
        <v>2533</v>
      </c>
      <c r="D190" s="211" t="s">
        <v>2984</v>
      </c>
      <c r="E190" s="211" t="s">
        <v>6101</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5899</v>
      </c>
    </row>
    <row r="191" spans="1:87">
      <c r="A191" s="287" t="s">
        <v>1076</v>
      </c>
      <c r="B191" s="211" t="s">
        <v>2985</v>
      </c>
      <c r="C191" s="211" t="s">
        <v>2533</v>
      </c>
      <c r="D191" s="211" t="s">
        <v>5590</v>
      </c>
      <c r="E191" s="211" t="s">
        <v>5591</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5899</v>
      </c>
    </row>
    <row r="192" spans="1:87">
      <c r="A192" s="287" t="s">
        <v>1077</v>
      </c>
      <c r="B192" s="211" t="s">
        <v>2986</v>
      </c>
      <c r="C192" s="211" t="s">
        <v>2557</v>
      </c>
      <c r="D192" s="211" t="s">
        <v>2987</v>
      </c>
      <c r="E192" s="211" t="s">
        <v>2988</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2989</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5899</v>
      </c>
    </row>
    <row r="193" spans="1:87">
      <c r="A193" s="287" t="s">
        <v>1078</v>
      </c>
      <c r="B193" s="211" t="s">
        <v>2990</v>
      </c>
      <c r="C193" s="211" t="s">
        <v>2557</v>
      </c>
      <c r="D193" s="211" t="s">
        <v>5592</v>
      </c>
      <c r="E193" s="211" t="s">
        <v>5593</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2991</v>
      </c>
      <c r="C194" s="211" t="s">
        <v>2557</v>
      </c>
      <c r="D194" s="211" t="s">
        <v>5594</v>
      </c>
      <c r="E194" s="211" t="s">
        <v>6102</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2992</v>
      </c>
      <c r="C195" s="211" t="s">
        <v>5595</v>
      </c>
      <c r="D195" s="211" t="s">
        <v>5596</v>
      </c>
      <c r="E195" s="211" t="s">
        <v>6103</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5597</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2993</v>
      </c>
      <c r="C196" s="211" t="s">
        <v>2533</v>
      </c>
      <c r="D196" s="211" t="s">
        <v>5598</v>
      </c>
      <c r="E196" s="211" t="s">
        <v>6104</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2994</v>
      </c>
      <c r="C197" s="211" t="s">
        <v>2557</v>
      </c>
      <c r="D197" s="211" t="s">
        <v>2995</v>
      </c>
      <c r="E197" s="211" t="s">
        <v>2996</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5899</v>
      </c>
    </row>
    <row r="198" spans="1:87">
      <c r="A198" s="287" t="s">
        <v>1083</v>
      </c>
      <c r="B198" s="211" t="s">
        <v>2997</v>
      </c>
      <c r="C198" s="211" t="s">
        <v>2533</v>
      </c>
      <c r="D198" s="211" t="s">
        <v>2998</v>
      </c>
      <c r="E198" s="211" t="s">
        <v>2999</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5599</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5899</v>
      </c>
    </row>
    <row r="199" spans="1:87">
      <c r="A199" s="287" t="s">
        <v>1084</v>
      </c>
      <c r="B199" s="211" t="s">
        <v>5600</v>
      </c>
      <c r="C199" s="211" t="s">
        <v>2533</v>
      </c>
      <c r="D199" s="211" t="s">
        <v>3000</v>
      </c>
      <c r="E199" s="211" t="s">
        <v>6105</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5899</v>
      </c>
    </row>
    <row r="200" spans="1:87">
      <c r="A200" s="287" t="s">
        <v>1085</v>
      </c>
      <c r="B200" s="211" t="s">
        <v>3001</v>
      </c>
      <c r="C200" s="211" t="s">
        <v>2533</v>
      </c>
      <c r="D200" s="211" t="s">
        <v>3002</v>
      </c>
      <c r="E200" s="211" t="s">
        <v>6106</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5899</v>
      </c>
    </row>
    <row r="201" spans="1:87">
      <c r="A201" s="287" t="s">
        <v>1086</v>
      </c>
      <c r="B201" s="211" t="s">
        <v>3003</v>
      </c>
      <c r="C201" s="211" t="s">
        <v>2746</v>
      </c>
      <c r="D201" s="211" t="s">
        <v>5601</v>
      </c>
      <c r="E201" s="211" t="s">
        <v>6107</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2833</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5899</v>
      </c>
    </row>
    <row r="202" spans="1:87">
      <c r="A202" s="287" t="s">
        <v>1087</v>
      </c>
      <c r="B202" s="211" t="s">
        <v>3004</v>
      </c>
      <c r="C202" s="211" t="s">
        <v>2595</v>
      </c>
      <c r="D202" s="211" t="s">
        <v>3005</v>
      </c>
      <c r="E202" s="211" t="s">
        <v>3006</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5602</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5899</v>
      </c>
    </row>
    <row r="203" spans="1:87">
      <c r="A203" s="287" t="s">
        <v>1088</v>
      </c>
      <c r="B203" s="211" t="s">
        <v>3007</v>
      </c>
      <c r="C203" s="211" t="s">
        <v>5603</v>
      </c>
      <c r="D203" s="211" t="s">
        <v>5604</v>
      </c>
      <c r="E203" s="211" t="s">
        <v>5605</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5899</v>
      </c>
    </row>
    <row r="204" spans="1:87">
      <c r="A204" s="287" t="s">
        <v>1089</v>
      </c>
      <c r="B204" s="211" t="s">
        <v>3008</v>
      </c>
      <c r="C204" s="211" t="s">
        <v>2557</v>
      </c>
      <c r="D204" s="211" t="s">
        <v>3009</v>
      </c>
      <c r="E204" s="211" t="s">
        <v>3010</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5606</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5899</v>
      </c>
    </row>
    <row r="205" spans="1:87">
      <c r="A205" s="287" t="s">
        <v>1090</v>
      </c>
      <c r="B205" s="211" t="s">
        <v>3011</v>
      </c>
      <c r="C205" s="211" t="s">
        <v>2557</v>
      </c>
      <c r="D205" s="211" t="s">
        <v>3012</v>
      </c>
      <c r="E205" s="211" t="s">
        <v>6108</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2590</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5899</v>
      </c>
    </row>
    <row r="206" spans="1:87">
      <c r="A206" s="287" t="s">
        <v>1091</v>
      </c>
      <c r="B206" s="211" t="s">
        <v>3013</v>
      </c>
      <c r="C206" s="211" t="s">
        <v>2533</v>
      </c>
      <c r="D206" s="211" t="s">
        <v>3014</v>
      </c>
      <c r="E206" s="211" t="s">
        <v>3015</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2619</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5899</v>
      </c>
    </row>
    <row r="207" spans="1:87">
      <c r="A207" s="287" t="s">
        <v>1092</v>
      </c>
      <c r="B207" s="211" t="s">
        <v>3016</v>
      </c>
      <c r="C207" s="211" t="s">
        <v>2647</v>
      </c>
      <c r="D207" s="211" t="s">
        <v>5607</v>
      </c>
      <c r="E207" s="211" t="s">
        <v>6109</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5608</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3017</v>
      </c>
      <c r="C208" s="211" t="s">
        <v>2533</v>
      </c>
      <c r="D208" s="211" t="s">
        <v>5609</v>
      </c>
      <c r="E208" s="211" t="s">
        <v>6110</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3018</v>
      </c>
      <c r="C209" s="211" t="s">
        <v>3019</v>
      </c>
      <c r="D209" s="211" t="s">
        <v>3020</v>
      </c>
      <c r="E209" s="211" t="s">
        <v>6111</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3018</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5899</v>
      </c>
    </row>
    <row r="210" spans="1:87">
      <c r="A210" s="287" t="s">
        <v>1095</v>
      </c>
      <c r="B210" s="211" t="s">
        <v>3021</v>
      </c>
      <c r="C210" s="211" t="s">
        <v>2557</v>
      </c>
      <c r="D210" s="211" t="s">
        <v>5610</v>
      </c>
      <c r="E210" s="211" t="s">
        <v>6112</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2590</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3022</v>
      </c>
      <c r="C211" s="211" t="s">
        <v>2647</v>
      </c>
      <c r="D211" s="211" t="s">
        <v>3023</v>
      </c>
      <c r="E211" s="211" t="s">
        <v>3024</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5899</v>
      </c>
    </row>
    <row r="212" spans="1:87">
      <c r="A212" s="287" t="s">
        <v>1097</v>
      </c>
      <c r="B212" s="211" t="s">
        <v>3025</v>
      </c>
      <c r="C212" s="211" t="s">
        <v>3026</v>
      </c>
      <c r="D212" s="211" t="s">
        <v>3027</v>
      </c>
      <c r="E212" s="211" t="s">
        <v>3028</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5899</v>
      </c>
    </row>
    <row r="213" spans="1:87">
      <c r="A213" s="287" t="s">
        <v>1098</v>
      </c>
      <c r="B213" s="211" t="s">
        <v>3029</v>
      </c>
      <c r="C213" s="211" t="s">
        <v>2750</v>
      </c>
      <c r="D213" s="211" t="s">
        <v>5611</v>
      </c>
      <c r="E213" s="211" t="s">
        <v>6113</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3030</v>
      </c>
      <c r="C214" s="211" t="s">
        <v>2557</v>
      </c>
      <c r="D214" s="211" t="s">
        <v>5612</v>
      </c>
      <c r="E214" s="211" t="s">
        <v>5613</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2553</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5899</v>
      </c>
    </row>
    <row r="215" spans="1:87">
      <c r="A215" s="287" t="s">
        <v>1100</v>
      </c>
      <c r="B215" s="211" t="s">
        <v>3031</v>
      </c>
      <c r="C215" s="211" t="s">
        <v>2557</v>
      </c>
      <c r="D215" s="211" t="s">
        <v>3032</v>
      </c>
      <c r="E215" s="211" t="s">
        <v>6114</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3033</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5899</v>
      </c>
    </row>
    <row r="216" spans="1:87">
      <c r="A216" s="287" t="s">
        <v>1101</v>
      </c>
      <c r="B216" s="211" t="s">
        <v>5614</v>
      </c>
      <c r="C216" s="211" t="s">
        <v>2557</v>
      </c>
      <c r="D216" s="211" t="s">
        <v>3034</v>
      </c>
      <c r="E216" s="211" t="s">
        <v>3035</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2548</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5899</v>
      </c>
    </row>
    <row r="217" spans="1:87">
      <c r="A217" s="287" t="s">
        <v>1102</v>
      </c>
      <c r="B217" s="211" t="s">
        <v>3036</v>
      </c>
      <c r="C217" s="211" t="s">
        <v>2647</v>
      </c>
      <c r="D217" s="211" t="s">
        <v>5615</v>
      </c>
      <c r="E217" s="211" t="s">
        <v>5616</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5617</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3037</v>
      </c>
      <c r="C218" s="211" t="s">
        <v>2557</v>
      </c>
      <c r="D218" s="211" t="s">
        <v>3038</v>
      </c>
      <c r="E218" s="211" t="s">
        <v>3039</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3040</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5899</v>
      </c>
    </row>
    <row r="219" spans="1:87">
      <c r="A219" s="287" t="s">
        <v>1104</v>
      </c>
      <c r="B219" s="211" t="s">
        <v>3041</v>
      </c>
      <c r="C219" s="211" t="s">
        <v>2557</v>
      </c>
      <c r="D219" s="211" t="s">
        <v>3042</v>
      </c>
      <c r="E219" s="211" t="s">
        <v>3043</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2844</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5899</v>
      </c>
    </row>
    <row r="220" spans="1:87">
      <c r="A220" s="287" t="s">
        <v>1105</v>
      </c>
      <c r="B220" s="211" t="s">
        <v>3044</v>
      </c>
      <c r="C220" s="211" t="s">
        <v>2533</v>
      </c>
      <c r="D220" s="211" t="s">
        <v>3045</v>
      </c>
      <c r="E220" s="211" t="s">
        <v>3046</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5899</v>
      </c>
    </row>
    <row r="221" spans="1:87">
      <c r="A221" s="287" t="s">
        <v>1106</v>
      </c>
      <c r="B221" s="211" t="s">
        <v>3047</v>
      </c>
      <c r="C221" s="211" t="s">
        <v>2647</v>
      </c>
      <c r="D221" s="211" t="s">
        <v>3048</v>
      </c>
      <c r="E221" s="211" t="s">
        <v>6115</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3049</v>
      </c>
      <c r="BS221" s="211" t="s">
        <v>3050</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5899</v>
      </c>
    </row>
    <row r="222" spans="1:87">
      <c r="A222" s="287" t="s">
        <v>1107</v>
      </c>
      <c r="B222" s="211" t="s">
        <v>3051</v>
      </c>
      <c r="C222" s="211" t="s">
        <v>3052</v>
      </c>
      <c r="D222" s="211" t="s">
        <v>3053</v>
      </c>
      <c r="E222" s="211" t="s">
        <v>3054</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5899</v>
      </c>
    </row>
    <row r="223" spans="1:87">
      <c r="A223" s="287" t="s">
        <v>1108</v>
      </c>
      <c r="B223" s="211" t="s">
        <v>3055</v>
      </c>
      <c r="C223" s="211" t="s">
        <v>2533</v>
      </c>
      <c r="D223" s="211" t="s">
        <v>3056</v>
      </c>
      <c r="E223" s="211" t="s">
        <v>3057</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5899</v>
      </c>
    </row>
    <row r="224" spans="1:87">
      <c r="A224" s="287" t="s">
        <v>1109</v>
      </c>
      <c r="B224" s="211" t="s">
        <v>3058</v>
      </c>
      <c r="C224" s="211" t="s">
        <v>2533</v>
      </c>
      <c r="D224" s="211" t="s">
        <v>3059</v>
      </c>
      <c r="E224" s="211" t="s">
        <v>6116</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3060</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5899</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3061</v>
      </c>
      <c r="C226" s="211" t="s">
        <v>2533</v>
      </c>
      <c r="D226" s="211" t="s">
        <v>3062</v>
      </c>
      <c r="E226" s="211" t="s">
        <v>3063</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5899</v>
      </c>
    </row>
    <row r="227" spans="1:87">
      <c r="A227" s="287" t="s">
        <v>1112</v>
      </c>
      <c r="B227" s="211" t="s">
        <v>3064</v>
      </c>
      <c r="C227" s="211" t="s">
        <v>2557</v>
      </c>
      <c r="D227" s="211" t="s">
        <v>3065</v>
      </c>
      <c r="E227" s="211" t="s">
        <v>3066</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3067</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5899</v>
      </c>
    </row>
    <row r="228" spans="1:87">
      <c r="A228" s="287" t="s">
        <v>1113</v>
      </c>
      <c r="B228" s="211" t="s">
        <v>3068</v>
      </c>
      <c r="C228" s="211" t="s">
        <v>2557</v>
      </c>
      <c r="D228" s="211" t="s">
        <v>3069</v>
      </c>
      <c r="E228" s="211" t="s">
        <v>3070</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3071</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5899</v>
      </c>
    </row>
    <row r="229" spans="1:87">
      <c r="A229" s="287" t="s">
        <v>1114</v>
      </c>
      <c r="B229" s="211" t="s">
        <v>3072</v>
      </c>
      <c r="C229" s="211" t="s">
        <v>2557</v>
      </c>
      <c r="D229" s="211" t="s">
        <v>3073</v>
      </c>
      <c r="E229" s="211" t="s">
        <v>3074</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2833</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5899</v>
      </c>
    </row>
    <row r="230" spans="1:87">
      <c r="A230" s="287" t="s">
        <v>1115</v>
      </c>
      <c r="B230" s="211" t="s">
        <v>3075</v>
      </c>
      <c r="C230" s="211" t="s">
        <v>2557</v>
      </c>
      <c r="D230" s="211" t="s">
        <v>5618</v>
      </c>
      <c r="E230" s="211" t="s">
        <v>6117</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5619</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3076</v>
      </c>
      <c r="C231" s="211" t="s">
        <v>2557</v>
      </c>
      <c r="D231" s="211" t="s">
        <v>3077</v>
      </c>
      <c r="E231" s="211" t="s">
        <v>3078</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5899</v>
      </c>
    </row>
    <row r="232" spans="1:87">
      <c r="A232" s="287" t="s">
        <v>1117</v>
      </c>
      <c r="B232" s="211" t="s">
        <v>3079</v>
      </c>
      <c r="C232" s="211" t="s">
        <v>3080</v>
      </c>
      <c r="D232" s="211" t="s">
        <v>3081</v>
      </c>
      <c r="E232" s="211" t="s">
        <v>3082</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3083</v>
      </c>
      <c r="BS232" s="211" t="s">
        <v>3084</v>
      </c>
      <c r="BT232" s="211" t="s">
        <v>3085</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5899</v>
      </c>
    </row>
    <row r="233" spans="1:87">
      <c r="A233" s="287" t="s">
        <v>1118</v>
      </c>
      <c r="B233" s="211" t="s">
        <v>3086</v>
      </c>
      <c r="C233" s="211" t="s">
        <v>2557</v>
      </c>
      <c r="D233" s="211" t="s">
        <v>5620</v>
      </c>
      <c r="E233" s="211" t="s">
        <v>6118</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3913</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3087</v>
      </c>
      <c r="C234" s="211" t="s">
        <v>2557</v>
      </c>
      <c r="D234" s="211" t="s">
        <v>3088</v>
      </c>
      <c r="E234" s="211" t="s">
        <v>3089</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2848</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5899</v>
      </c>
    </row>
    <row r="235" spans="1:87">
      <c r="A235" s="287" t="s">
        <v>1120</v>
      </c>
      <c r="B235" s="211" t="s">
        <v>3090</v>
      </c>
      <c r="C235" s="211" t="s">
        <v>2533</v>
      </c>
      <c r="D235" s="211" t="s">
        <v>3091</v>
      </c>
      <c r="E235" s="211" t="s">
        <v>6119</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5899</v>
      </c>
    </row>
    <row r="236" spans="1:87">
      <c r="A236" s="287" t="s">
        <v>1121</v>
      </c>
      <c r="B236" s="211" t="s">
        <v>3092</v>
      </c>
      <c r="C236" s="211" t="s">
        <v>2557</v>
      </c>
      <c r="D236" s="211" t="s">
        <v>5621</v>
      </c>
      <c r="E236" s="211" t="s">
        <v>5622</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3093</v>
      </c>
      <c r="C237" s="211" t="s">
        <v>6454</v>
      </c>
      <c r="D237" s="211" t="s">
        <v>6455</v>
      </c>
      <c r="E237" s="211" t="s">
        <v>3094</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3095</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5899</v>
      </c>
    </row>
    <row r="238" spans="1:87">
      <c r="A238" s="287" t="s">
        <v>1123</v>
      </c>
      <c r="B238" s="211" t="s">
        <v>3096</v>
      </c>
      <c r="C238" s="211" t="s">
        <v>2557</v>
      </c>
      <c r="D238" s="211" t="s">
        <v>3097</v>
      </c>
      <c r="E238" s="211" t="s">
        <v>6120</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3098</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5899</v>
      </c>
    </row>
    <row r="239" spans="1:87">
      <c r="A239" s="287" t="s">
        <v>1124</v>
      </c>
      <c r="B239" s="211" t="s">
        <v>3099</v>
      </c>
      <c r="C239" s="211" t="s">
        <v>2533</v>
      </c>
      <c r="D239" s="211" t="s">
        <v>3100</v>
      </c>
      <c r="E239" s="211" t="s">
        <v>3101</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5899</v>
      </c>
    </row>
    <row r="240" spans="1:87">
      <c r="A240" s="287" t="s">
        <v>1125</v>
      </c>
      <c r="B240" s="211" t="s">
        <v>3102</v>
      </c>
      <c r="C240" s="211" t="s">
        <v>2647</v>
      </c>
      <c r="D240" s="211" t="s">
        <v>3103</v>
      </c>
      <c r="E240" s="211" t="s">
        <v>3104</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5623</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5899</v>
      </c>
    </row>
    <row r="241" spans="1:87">
      <c r="A241" s="287" t="s">
        <v>1126</v>
      </c>
      <c r="B241" s="211" t="s">
        <v>3105</v>
      </c>
      <c r="C241" s="211" t="s">
        <v>2595</v>
      </c>
      <c r="D241" s="211" t="s">
        <v>3106</v>
      </c>
      <c r="E241" s="211" t="s">
        <v>3107</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3351</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5899</v>
      </c>
    </row>
    <row r="242" spans="1:87">
      <c r="A242" s="287" t="s">
        <v>1127</v>
      </c>
      <c r="B242" s="211" t="s">
        <v>5624</v>
      </c>
      <c r="C242" s="211" t="s">
        <v>2557</v>
      </c>
      <c r="D242" s="211" t="s">
        <v>3108</v>
      </c>
      <c r="E242" s="211" t="s">
        <v>6121</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3109</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5899</v>
      </c>
    </row>
    <row r="243" spans="1:87">
      <c r="A243" s="287" t="s">
        <v>1128</v>
      </c>
      <c r="B243" s="211" t="s">
        <v>3110</v>
      </c>
      <c r="C243" s="211" t="s">
        <v>2557</v>
      </c>
      <c r="D243" s="211" t="s">
        <v>5625</v>
      </c>
      <c r="E243" s="211" t="s">
        <v>5626</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3111</v>
      </c>
      <c r="C244" s="211" t="s">
        <v>2557</v>
      </c>
      <c r="D244" s="211" t="s">
        <v>3112</v>
      </c>
      <c r="E244" s="211" t="s">
        <v>3113</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2848</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5899</v>
      </c>
    </row>
    <row r="245" spans="1:87">
      <c r="A245" s="287" t="s">
        <v>1130</v>
      </c>
      <c r="B245" s="211" t="s">
        <v>3114</v>
      </c>
      <c r="C245" s="211" t="s">
        <v>3115</v>
      </c>
      <c r="D245" s="211" t="s">
        <v>3116</v>
      </c>
      <c r="E245" s="211" t="s">
        <v>3117</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5627</v>
      </c>
      <c r="BS245" s="211" t="s">
        <v>5628</v>
      </c>
      <c r="BT245" s="211" t="s">
        <v>3109</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5899</v>
      </c>
    </row>
    <row r="246" spans="1:87">
      <c r="A246" s="287" t="s">
        <v>1131</v>
      </c>
      <c r="B246" s="211" t="s">
        <v>3118</v>
      </c>
      <c r="C246" s="211" t="s">
        <v>2557</v>
      </c>
      <c r="D246" s="211" t="s">
        <v>5629</v>
      </c>
      <c r="E246" s="211" t="s">
        <v>5630</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3316</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3119</v>
      </c>
      <c r="C247" s="211" t="s">
        <v>2557</v>
      </c>
      <c r="D247" s="211" t="s">
        <v>3120</v>
      </c>
      <c r="E247" s="211" t="s">
        <v>3121</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5899</v>
      </c>
    </row>
    <row r="248" spans="1:87">
      <c r="A248" s="287" t="s">
        <v>1133</v>
      </c>
      <c r="B248" s="211" t="s">
        <v>3122</v>
      </c>
      <c r="C248" s="211" t="s">
        <v>2557</v>
      </c>
      <c r="D248" s="211" t="s">
        <v>3123</v>
      </c>
      <c r="E248" s="211" t="s">
        <v>6122</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5899</v>
      </c>
    </row>
    <row r="249" spans="1:87">
      <c r="A249" s="287" t="s">
        <v>1134</v>
      </c>
      <c r="B249" s="211" t="s">
        <v>5631</v>
      </c>
      <c r="C249" s="211" t="s">
        <v>2533</v>
      </c>
      <c r="D249" s="211" t="s">
        <v>5632</v>
      </c>
      <c r="E249" s="211" t="s">
        <v>5633</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3124</v>
      </c>
      <c r="C250" s="211" t="s">
        <v>2533</v>
      </c>
      <c r="D250" s="211" t="s">
        <v>5634</v>
      </c>
      <c r="E250" s="211" t="s">
        <v>5635</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5636</v>
      </c>
      <c r="C251" s="211" t="s">
        <v>2595</v>
      </c>
      <c r="D251" s="211" t="s">
        <v>5637</v>
      </c>
      <c r="E251" s="211" t="s">
        <v>6123</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3125</v>
      </c>
      <c r="C252" s="211" t="s">
        <v>2557</v>
      </c>
      <c r="D252" s="211" t="s">
        <v>3126</v>
      </c>
      <c r="E252" s="211" t="s">
        <v>3127</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2560</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5899</v>
      </c>
    </row>
    <row r="253" spans="1:87">
      <c r="A253" s="287" t="s">
        <v>1138</v>
      </c>
      <c r="B253" s="211" t="s">
        <v>3128</v>
      </c>
      <c r="C253" s="211" t="s">
        <v>5638</v>
      </c>
      <c r="D253" s="211" t="s">
        <v>5639</v>
      </c>
      <c r="E253" s="211" t="s">
        <v>6124</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3129</v>
      </c>
      <c r="C254" s="211" t="s">
        <v>2557</v>
      </c>
      <c r="D254" s="211" t="s">
        <v>3130</v>
      </c>
      <c r="E254" s="211" t="s">
        <v>3131</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3132</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5899</v>
      </c>
    </row>
    <row r="255" spans="1:87">
      <c r="A255" s="287" t="s">
        <v>1140</v>
      </c>
      <c r="B255" s="211" t="s">
        <v>3133</v>
      </c>
      <c r="C255" s="211" t="s">
        <v>2533</v>
      </c>
      <c r="D255" s="211" t="s">
        <v>5640</v>
      </c>
      <c r="E255" s="211" t="s">
        <v>5641</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5642</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3134</v>
      </c>
      <c r="C256" s="211" t="s">
        <v>6456</v>
      </c>
      <c r="D256" s="211" t="s">
        <v>6457</v>
      </c>
      <c r="E256" s="211" t="s">
        <v>5643</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2628</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3135</v>
      </c>
      <c r="C257" s="211" t="s">
        <v>3168</v>
      </c>
      <c r="D257" s="211" t="s">
        <v>6458</v>
      </c>
      <c r="E257" s="211" t="s">
        <v>3136</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3137</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5899</v>
      </c>
    </row>
    <row r="258" spans="1:87">
      <c r="A258" s="287" t="s">
        <v>1143</v>
      </c>
      <c r="B258" s="211" t="s">
        <v>3138</v>
      </c>
      <c r="C258" s="211" t="s">
        <v>2557</v>
      </c>
      <c r="D258" s="211" t="s">
        <v>5644</v>
      </c>
      <c r="E258" s="211" t="s">
        <v>5645</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5646</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5647</v>
      </c>
      <c r="C259" s="211" t="s">
        <v>2595</v>
      </c>
      <c r="D259" s="211" t="s">
        <v>3139</v>
      </c>
      <c r="E259" s="211" t="s">
        <v>6125</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3140</v>
      </c>
      <c r="BS259" s="211" t="s">
        <v>3141</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5899</v>
      </c>
    </row>
    <row r="260" spans="1:87">
      <c r="A260" s="287" t="s">
        <v>1145</v>
      </c>
      <c r="B260" s="211" t="s">
        <v>3142</v>
      </c>
      <c r="C260" s="211" t="s">
        <v>2557</v>
      </c>
      <c r="D260" s="211" t="s">
        <v>3143</v>
      </c>
      <c r="E260" s="211" t="s">
        <v>3144</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3145</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5899</v>
      </c>
    </row>
    <row r="261" spans="1:87">
      <c r="A261" s="287" t="s">
        <v>1146</v>
      </c>
      <c r="B261" s="211" t="s">
        <v>3146</v>
      </c>
      <c r="C261" s="211" t="s">
        <v>2557</v>
      </c>
      <c r="D261" s="211" t="s">
        <v>3147</v>
      </c>
      <c r="E261" s="211" t="s">
        <v>6126</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2945</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5899</v>
      </c>
    </row>
    <row r="262" spans="1:87">
      <c r="A262" s="287" t="s">
        <v>1147</v>
      </c>
      <c r="B262" s="211" t="s">
        <v>3148</v>
      </c>
      <c r="C262" s="211" t="s">
        <v>3149</v>
      </c>
      <c r="D262" s="211" t="s">
        <v>3150</v>
      </c>
      <c r="E262" s="211" t="s">
        <v>3151</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5899</v>
      </c>
    </row>
    <row r="263" spans="1:87">
      <c r="A263" s="287" t="s">
        <v>1148</v>
      </c>
      <c r="B263" s="211" t="s">
        <v>3152</v>
      </c>
      <c r="C263" s="211" t="s">
        <v>2557</v>
      </c>
      <c r="D263" s="211" t="s">
        <v>3153</v>
      </c>
      <c r="E263" s="211" t="s">
        <v>3154</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5899</v>
      </c>
    </row>
    <row r="264" spans="1:87">
      <c r="A264" s="287" t="s">
        <v>1149</v>
      </c>
      <c r="B264" s="211" t="s">
        <v>3155</v>
      </c>
      <c r="C264" s="211" t="s">
        <v>2595</v>
      </c>
      <c r="D264" s="211" t="s">
        <v>5648</v>
      </c>
      <c r="E264" s="211" t="s">
        <v>6127</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4027</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3156</v>
      </c>
      <c r="C265" s="211" t="s">
        <v>2647</v>
      </c>
      <c r="D265" s="211" t="s">
        <v>3157</v>
      </c>
      <c r="E265" s="211" t="s">
        <v>3158</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3159</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5899</v>
      </c>
    </row>
    <row r="266" spans="1:87">
      <c r="A266" s="287" t="s">
        <v>1151</v>
      </c>
      <c r="B266" s="211" t="s">
        <v>3160</v>
      </c>
      <c r="C266" s="211" t="s">
        <v>2533</v>
      </c>
      <c r="D266" s="211" t="s">
        <v>3161</v>
      </c>
      <c r="E266" s="211" t="s">
        <v>3162</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2848</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5899</v>
      </c>
    </row>
    <row r="267" spans="1:87">
      <c r="A267" s="287" t="s">
        <v>1152</v>
      </c>
      <c r="B267" s="211" t="s">
        <v>3163</v>
      </c>
      <c r="C267" s="211" t="s">
        <v>2557</v>
      </c>
      <c r="D267" s="211" t="s">
        <v>3164</v>
      </c>
      <c r="E267" s="211" t="s">
        <v>6128</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5899</v>
      </c>
    </row>
    <row r="268" spans="1:87">
      <c r="A268" s="287" t="s">
        <v>1153</v>
      </c>
      <c r="B268" s="211" t="s">
        <v>3165</v>
      </c>
      <c r="C268" s="211" t="s">
        <v>2595</v>
      </c>
      <c r="D268" s="211" t="s">
        <v>3166</v>
      </c>
      <c r="E268" s="211" t="s">
        <v>6129</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5899</v>
      </c>
    </row>
    <row r="269" spans="1:87">
      <c r="A269" s="287" t="s">
        <v>1154</v>
      </c>
      <c r="B269" s="211" t="s">
        <v>3167</v>
      </c>
      <c r="C269" s="211" t="s">
        <v>3168</v>
      </c>
      <c r="D269" s="211" t="s">
        <v>3169</v>
      </c>
      <c r="E269" s="211" t="s">
        <v>3170</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5899</v>
      </c>
    </row>
    <row r="270" spans="1:87">
      <c r="A270" s="287" t="s">
        <v>1155</v>
      </c>
      <c r="B270" s="211" t="s">
        <v>3171</v>
      </c>
      <c r="C270" s="211" t="s">
        <v>3172</v>
      </c>
      <c r="D270" s="211" t="s">
        <v>3173</v>
      </c>
      <c r="E270" s="211" t="s">
        <v>2752</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3174</v>
      </c>
      <c r="BS270" s="211" t="s">
        <v>3175</v>
      </c>
      <c r="BT270" s="211" t="s">
        <v>3176</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5899</v>
      </c>
    </row>
    <row r="271" spans="1:87">
      <c r="A271" s="287" t="s">
        <v>1156</v>
      </c>
      <c r="B271" s="211" t="s">
        <v>3177</v>
      </c>
      <c r="C271" s="211" t="s">
        <v>2557</v>
      </c>
      <c r="D271" s="211" t="s">
        <v>3178</v>
      </c>
      <c r="E271" s="211" t="s">
        <v>3179</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2601</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5899</v>
      </c>
    </row>
    <row r="272" spans="1:87">
      <c r="A272" s="287" t="s">
        <v>1157</v>
      </c>
      <c r="B272" s="211" t="s">
        <v>3180</v>
      </c>
      <c r="C272" s="211" t="s">
        <v>2533</v>
      </c>
      <c r="D272" s="211" t="s">
        <v>3181</v>
      </c>
      <c r="E272" s="211" t="s">
        <v>3182</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3183</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5899</v>
      </c>
    </row>
    <row r="273" spans="1:87">
      <c r="A273" s="287" t="s">
        <v>1158</v>
      </c>
      <c r="B273" s="211" t="s">
        <v>3184</v>
      </c>
      <c r="C273" s="211" t="s">
        <v>2595</v>
      </c>
      <c r="D273" s="211" t="s">
        <v>5649</v>
      </c>
      <c r="E273" s="211" t="s">
        <v>6130</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3185</v>
      </c>
      <c r="C274" s="211" t="s">
        <v>2557</v>
      </c>
      <c r="D274" s="211" t="s">
        <v>3186</v>
      </c>
      <c r="E274" s="211" t="s">
        <v>3187</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2553</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5899</v>
      </c>
    </row>
    <row r="275" spans="1:87">
      <c r="A275" s="287" t="s">
        <v>1160</v>
      </c>
      <c r="B275" s="211" t="s">
        <v>3188</v>
      </c>
      <c r="C275" s="211" t="s">
        <v>2557</v>
      </c>
      <c r="D275" s="211" t="s">
        <v>3189</v>
      </c>
      <c r="E275" s="211" t="s">
        <v>6131</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2628</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5899</v>
      </c>
    </row>
    <row r="276" spans="1:87">
      <c r="A276" s="287" t="s">
        <v>1161</v>
      </c>
      <c r="B276" s="211" t="s">
        <v>3190</v>
      </c>
      <c r="C276" s="211" t="s">
        <v>2557</v>
      </c>
      <c r="D276" s="211" t="s">
        <v>5650</v>
      </c>
      <c r="E276" s="211" t="s">
        <v>5651</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3316</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3191</v>
      </c>
      <c r="C277" s="211" t="s">
        <v>3803</v>
      </c>
      <c r="D277" s="211" t="s">
        <v>5652</v>
      </c>
      <c r="E277" s="211" t="s">
        <v>6132</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5653</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3192</v>
      </c>
      <c r="C278" s="211" t="s">
        <v>2533</v>
      </c>
      <c r="D278" s="211" t="s">
        <v>3193</v>
      </c>
      <c r="E278" s="211" t="s">
        <v>3194</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3195</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5899</v>
      </c>
    </row>
    <row r="279" spans="1:87">
      <c r="A279" s="287" t="s">
        <v>1164</v>
      </c>
      <c r="B279" s="211" t="s">
        <v>3196</v>
      </c>
      <c r="C279" s="211" t="s">
        <v>2557</v>
      </c>
      <c r="D279" s="211" t="s">
        <v>3197</v>
      </c>
      <c r="E279" s="211" t="s">
        <v>3198</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3199</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5899</v>
      </c>
    </row>
    <row r="280" spans="1:87">
      <c r="A280" s="287" t="s">
        <v>1165</v>
      </c>
      <c r="B280" s="211" t="s">
        <v>3200</v>
      </c>
      <c r="C280" s="211" t="s">
        <v>2557</v>
      </c>
      <c r="D280" s="211" t="s">
        <v>3201</v>
      </c>
      <c r="E280" s="211" t="s">
        <v>3202</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3203</v>
      </c>
      <c r="BS280" s="211" t="s">
        <v>3204</v>
      </c>
      <c r="BT280" s="211" t="s">
        <v>3205</v>
      </c>
      <c r="BU280" s="211" t="s">
        <v>3206</v>
      </c>
      <c r="BV280" s="211" t="s">
        <v>547</v>
      </c>
      <c r="BW280" s="211" t="s">
        <v>547</v>
      </c>
      <c r="BX280" s="211" t="s">
        <v>547</v>
      </c>
      <c r="BY280" s="211" t="s">
        <v>547</v>
      </c>
      <c r="BZ280" s="211" t="s">
        <v>547</v>
      </c>
      <c r="CA280" s="211" t="s">
        <v>547</v>
      </c>
      <c r="CB280" s="288"/>
      <c r="CC280" s="288"/>
      <c r="CD280" s="288"/>
      <c r="CE280" s="288"/>
      <c r="CF280" s="288"/>
      <c r="CG280" s="288"/>
      <c r="CH280" s="288"/>
      <c r="CI280" s="211" t="s">
        <v>5899</v>
      </c>
    </row>
    <row r="281" spans="1:87">
      <c r="A281" s="287" t="s">
        <v>1166</v>
      </c>
      <c r="B281" s="211" t="s">
        <v>3207</v>
      </c>
      <c r="C281" s="211" t="s">
        <v>3208</v>
      </c>
      <c r="D281" s="211" t="s">
        <v>3209</v>
      </c>
      <c r="E281" s="211" t="s">
        <v>3210</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3207</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5899</v>
      </c>
    </row>
    <row r="282" spans="1:87">
      <c r="A282" s="287" t="s">
        <v>1167</v>
      </c>
      <c r="B282" s="211" t="s">
        <v>3211</v>
      </c>
      <c r="C282" s="211" t="s">
        <v>2746</v>
      </c>
      <c r="D282" s="211" t="s">
        <v>3212</v>
      </c>
      <c r="E282" s="211" t="s">
        <v>3213</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5899</v>
      </c>
    </row>
    <row r="283" spans="1:87">
      <c r="A283" s="287" t="s">
        <v>1168</v>
      </c>
      <c r="B283" s="211" t="s">
        <v>3214</v>
      </c>
      <c r="C283" s="211" t="s">
        <v>2533</v>
      </c>
      <c r="D283" s="211" t="s">
        <v>5654</v>
      </c>
      <c r="E283" s="211" t="s">
        <v>6133</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3215</v>
      </c>
      <c r="C284" s="211" t="s">
        <v>2533</v>
      </c>
      <c r="D284" s="211" t="s">
        <v>4005</v>
      </c>
      <c r="E284" s="211" t="s">
        <v>4006</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5655</v>
      </c>
      <c r="C285" s="211" t="s">
        <v>2545</v>
      </c>
      <c r="D285" s="211" t="s">
        <v>3216</v>
      </c>
      <c r="E285" s="211" t="s">
        <v>6134</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2601</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5899</v>
      </c>
    </row>
    <row r="286" spans="1:87">
      <c r="A286" s="287" t="s">
        <v>1171</v>
      </c>
      <c r="B286" s="211" t="s">
        <v>3217</v>
      </c>
      <c r="C286" s="211" t="s">
        <v>2595</v>
      </c>
      <c r="D286" s="211" t="s">
        <v>3218</v>
      </c>
      <c r="E286" s="211" t="s">
        <v>3219</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5899</v>
      </c>
    </row>
    <row r="287" spans="1:87">
      <c r="A287" s="287" t="s">
        <v>1172</v>
      </c>
      <c r="B287" s="211" t="s">
        <v>3220</v>
      </c>
      <c r="C287" s="211" t="s">
        <v>2533</v>
      </c>
      <c r="D287" s="211" t="s">
        <v>3221</v>
      </c>
      <c r="E287" s="211" t="s">
        <v>6135</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2628</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5899</v>
      </c>
    </row>
    <row r="288" spans="1:87">
      <c r="A288" s="287" t="s">
        <v>1173</v>
      </c>
      <c r="B288" s="211" t="s">
        <v>3222</v>
      </c>
      <c r="C288" s="211" t="s">
        <v>3223</v>
      </c>
      <c r="D288" s="211" t="s">
        <v>3224</v>
      </c>
      <c r="E288" s="211" t="s">
        <v>6136</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5899</v>
      </c>
    </row>
    <row r="289" spans="1:87">
      <c r="A289" s="287" t="s">
        <v>1174</v>
      </c>
      <c r="B289" s="211" t="s">
        <v>5656</v>
      </c>
      <c r="C289" s="211" t="s">
        <v>2595</v>
      </c>
      <c r="D289" s="211" t="s">
        <v>3225</v>
      </c>
      <c r="E289" s="211" t="s">
        <v>3226</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5899</v>
      </c>
    </row>
    <row r="290" spans="1:87">
      <c r="A290" s="287" t="s">
        <v>1175</v>
      </c>
      <c r="B290" s="211" t="s">
        <v>3227</v>
      </c>
      <c r="C290" s="211" t="s">
        <v>2533</v>
      </c>
      <c r="D290" s="211" t="s">
        <v>3228</v>
      </c>
      <c r="E290" s="211" t="s">
        <v>3229</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3230</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5899</v>
      </c>
    </row>
    <row r="291" spans="1:87">
      <c r="A291" s="287" t="s">
        <v>1176</v>
      </c>
      <c r="B291" s="211" t="s">
        <v>3231</v>
      </c>
      <c r="C291" s="211" t="s">
        <v>5657</v>
      </c>
      <c r="D291" s="211" t="s">
        <v>5658</v>
      </c>
      <c r="E291" s="211" t="s">
        <v>3546</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5659</v>
      </c>
      <c r="BS291" s="211" t="s">
        <v>5660</v>
      </c>
      <c r="BT291" s="211" t="s">
        <v>5661</v>
      </c>
      <c r="BU291" s="211" t="s">
        <v>5662</v>
      </c>
      <c r="BV291" s="211" t="s">
        <v>5663</v>
      </c>
      <c r="BW291" s="211" t="s">
        <v>547</v>
      </c>
      <c r="BX291" s="211" t="s">
        <v>547</v>
      </c>
      <c r="BY291" s="211" t="s">
        <v>547</v>
      </c>
      <c r="BZ291" s="211" t="s">
        <v>547</v>
      </c>
      <c r="CA291" s="211" t="s">
        <v>547</v>
      </c>
      <c r="CB291" s="288"/>
      <c r="CC291" s="288"/>
      <c r="CD291" s="288"/>
      <c r="CE291" s="288"/>
      <c r="CF291" s="288"/>
      <c r="CG291" s="288"/>
      <c r="CH291" s="288"/>
      <c r="CI291" s="211" t="s">
        <v>5899</v>
      </c>
    </row>
    <row r="292" spans="1:87">
      <c r="A292" s="287" t="s">
        <v>1177</v>
      </c>
      <c r="B292" s="211" t="s">
        <v>3232</v>
      </c>
      <c r="C292" s="211" t="s">
        <v>2557</v>
      </c>
      <c r="D292" s="211" t="s">
        <v>5664</v>
      </c>
      <c r="E292" s="211" t="s">
        <v>5665</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5666</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3233</v>
      </c>
      <c r="C293" s="211" t="s">
        <v>2647</v>
      </c>
      <c r="D293" s="211" t="s">
        <v>3234</v>
      </c>
      <c r="E293" s="211" t="s">
        <v>6137</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3235</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5899</v>
      </c>
    </row>
    <row r="294" spans="1:87">
      <c r="A294" s="287" t="s">
        <v>1179</v>
      </c>
      <c r="B294" s="211" t="s">
        <v>3236</v>
      </c>
      <c r="C294" s="211" t="s">
        <v>2557</v>
      </c>
      <c r="D294" s="211" t="s">
        <v>3237</v>
      </c>
      <c r="E294" s="211" t="s">
        <v>3238</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3239</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5899</v>
      </c>
    </row>
    <row r="295" spans="1:87">
      <c r="A295" s="287" t="s">
        <v>1180</v>
      </c>
      <c r="B295" s="211" t="s">
        <v>3240</v>
      </c>
      <c r="C295" s="211" t="s">
        <v>2557</v>
      </c>
      <c r="D295" s="211" t="s">
        <v>3241</v>
      </c>
      <c r="E295" s="211" t="s">
        <v>6138</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5899</v>
      </c>
    </row>
    <row r="296" spans="1:87">
      <c r="A296" s="287" t="s">
        <v>1181</v>
      </c>
      <c r="B296" s="211" t="s">
        <v>3242</v>
      </c>
      <c r="C296" s="211" t="s">
        <v>6459</v>
      </c>
      <c r="D296" s="211" t="s">
        <v>6460</v>
      </c>
      <c r="E296" s="211" t="s">
        <v>3546</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5667</v>
      </c>
      <c r="BS296" s="211" t="s">
        <v>5668</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5899</v>
      </c>
    </row>
    <row r="297" spans="1:87">
      <c r="A297" s="287" t="s">
        <v>1182</v>
      </c>
      <c r="B297" s="211" t="s">
        <v>3243</v>
      </c>
      <c r="C297" s="211" t="s">
        <v>2557</v>
      </c>
      <c r="D297" s="211" t="s">
        <v>3244</v>
      </c>
      <c r="E297" s="211" t="s">
        <v>6139</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3245</v>
      </c>
      <c r="BS297" s="211" t="s">
        <v>3246</v>
      </c>
      <c r="BT297" s="211" t="s">
        <v>3247</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5899</v>
      </c>
    </row>
    <row r="298" spans="1:87">
      <c r="A298" s="287" t="s">
        <v>1183</v>
      </c>
      <c r="B298" s="211" t="s">
        <v>3248</v>
      </c>
      <c r="C298" s="211" t="s">
        <v>2557</v>
      </c>
      <c r="D298" s="211" t="s">
        <v>3249</v>
      </c>
      <c r="E298" s="211" t="s">
        <v>6140</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5669</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5899</v>
      </c>
    </row>
    <row r="299" spans="1:87">
      <c r="A299" s="287" t="s">
        <v>1184</v>
      </c>
      <c r="B299" s="211" t="s">
        <v>3250</v>
      </c>
      <c r="C299" s="211" t="s">
        <v>3251</v>
      </c>
      <c r="D299" s="211" t="s">
        <v>3252</v>
      </c>
      <c r="E299" s="211" t="s">
        <v>3253</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3254</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5899</v>
      </c>
    </row>
    <row r="300" spans="1:87">
      <c r="A300" s="287" t="s">
        <v>1185</v>
      </c>
      <c r="B300" s="211" t="s">
        <v>3255</v>
      </c>
      <c r="C300" s="211" t="s">
        <v>2557</v>
      </c>
      <c r="D300" s="211" t="s">
        <v>5670</v>
      </c>
      <c r="E300" s="211" t="s">
        <v>6141</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2560</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5899</v>
      </c>
    </row>
    <row r="301" spans="1:87">
      <c r="A301" s="287" t="s">
        <v>1186</v>
      </c>
      <c r="B301" s="211" t="s">
        <v>3256</v>
      </c>
      <c r="C301" s="211" t="s">
        <v>2533</v>
      </c>
      <c r="D301" s="211" t="s">
        <v>6142</v>
      </c>
      <c r="E301" s="211" t="s">
        <v>3257</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5899</v>
      </c>
    </row>
    <row r="302" spans="1:87">
      <c r="A302" s="287" t="s">
        <v>1187</v>
      </c>
      <c r="B302" s="211" t="s">
        <v>3258</v>
      </c>
      <c r="C302" s="211" t="s">
        <v>6143</v>
      </c>
      <c r="D302" s="211" t="s">
        <v>3259</v>
      </c>
      <c r="E302" s="211" t="s">
        <v>3260</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5899</v>
      </c>
    </row>
    <row r="303" spans="1:87">
      <c r="A303" s="287" t="s">
        <v>1188</v>
      </c>
      <c r="B303" s="211" t="s">
        <v>3261</v>
      </c>
      <c r="C303" s="211" t="s">
        <v>6144</v>
      </c>
      <c r="D303" s="211" t="s">
        <v>3262</v>
      </c>
      <c r="E303" s="211" t="s">
        <v>6145</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5671</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5899</v>
      </c>
    </row>
    <row r="304" spans="1:87">
      <c r="A304" s="287" t="s">
        <v>1189</v>
      </c>
      <c r="B304" s="211" t="s">
        <v>3263</v>
      </c>
      <c r="C304" s="211" t="s">
        <v>3168</v>
      </c>
      <c r="D304" s="211" t="s">
        <v>3264</v>
      </c>
      <c r="E304" s="211" t="s">
        <v>3265</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5899</v>
      </c>
    </row>
    <row r="305" spans="1:87">
      <c r="A305" s="287" t="s">
        <v>1190</v>
      </c>
      <c r="B305" s="211" t="s">
        <v>3266</v>
      </c>
      <c r="C305" s="211" t="s">
        <v>2557</v>
      </c>
      <c r="D305" s="211" t="s">
        <v>5672</v>
      </c>
      <c r="E305" s="211" t="s">
        <v>5673</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2590</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3267</v>
      </c>
      <c r="C306" s="211" t="s">
        <v>5674</v>
      </c>
      <c r="D306" s="211" t="s">
        <v>6146</v>
      </c>
      <c r="E306" s="211" t="s">
        <v>5675</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3268</v>
      </c>
      <c r="C307" s="211" t="s">
        <v>2557</v>
      </c>
      <c r="D307" s="211" t="s">
        <v>6147</v>
      </c>
      <c r="E307" s="211" t="s">
        <v>3269</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5899</v>
      </c>
    </row>
    <row r="308" spans="1:87">
      <c r="A308" s="287" t="s">
        <v>1193</v>
      </c>
      <c r="B308" s="211" t="s">
        <v>3270</v>
      </c>
      <c r="C308" s="211" t="s">
        <v>2647</v>
      </c>
      <c r="D308" s="211" t="s">
        <v>6148</v>
      </c>
      <c r="E308" s="211" t="s">
        <v>3271</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3235</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5899</v>
      </c>
    </row>
    <row r="309" spans="1:87">
      <c r="A309" s="287" t="s">
        <v>1194</v>
      </c>
      <c r="B309" s="211" t="s">
        <v>3272</v>
      </c>
      <c r="C309" s="211" t="s">
        <v>2557</v>
      </c>
      <c r="D309" s="211" t="s">
        <v>6149</v>
      </c>
      <c r="E309" s="211" t="s">
        <v>3273</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5899</v>
      </c>
    </row>
    <row r="310" spans="1:87">
      <c r="A310" s="287" t="s">
        <v>1195</v>
      </c>
      <c r="B310" s="211" t="s">
        <v>3274</v>
      </c>
      <c r="C310" s="211" t="s">
        <v>2557</v>
      </c>
      <c r="D310" s="211" t="s">
        <v>6150</v>
      </c>
      <c r="E310" s="211" t="s">
        <v>5676</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3275</v>
      </c>
      <c r="C311" s="211" t="s">
        <v>2595</v>
      </c>
      <c r="D311" s="211" t="s">
        <v>5677</v>
      </c>
      <c r="E311" s="211" t="s">
        <v>6151</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3343</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5899</v>
      </c>
    </row>
    <row r="312" spans="1:87">
      <c r="A312" s="287" t="s">
        <v>1197</v>
      </c>
      <c r="B312" s="211" t="s">
        <v>3276</v>
      </c>
      <c r="C312" s="211" t="s">
        <v>2647</v>
      </c>
      <c r="D312" s="211" t="s">
        <v>6152</v>
      </c>
      <c r="E312" s="211" t="s">
        <v>3277</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3276</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5899</v>
      </c>
    </row>
    <row r="313" spans="1:87">
      <c r="A313" s="287" t="s">
        <v>1198</v>
      </c>
      <c r="B313" s="211" t="s">
        <v>3278</v>
      </c>
      <c r="C313" s="211" t="s">
        <v>2533</v>
      </c>
      <c r="D313" s="211" t="s">
        <v>5678</v>
      </c>
      <c r="E313" s="211" t="s">
        <v>5679</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5680</v>
      </c>
      <c r="BS313" s="211" t="s">
        <v>5502</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5899</v>
      </c>
    </row>
    <row r="314" spans="1:87">
      <c r="A314" s="287" t="s">
        <v>1199</v>
      </c>
      <c r="B314" s="211" t="s">
        <v>3279</v>
      </c>
      <c r="C314" s="211" t="s">
        <v>2557</v>
      </c>
      <c r="D314" s="211" t="s">
        <v>6153</v>
      </c>
      <c r="E314" s="211" t="s">
        <v>3280</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3109</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5899</v>
      </c>
    </row>
    <row r="315" spans="1:87">
      <c r="A315" s="287" t="s">
        <v>1200</v>
      </c>
      <c r="B315" s="211" t="s">
        <v>3281</v>
      </c>
      <c r="C315" s="211" t="s">
        <v>2557</v>
      </c>
      <c r="D315" s="211" t="s">
        <v>3282</v>
      </c>
      <c r="E315" s="211" t="s">
        <v>3283</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3284</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5899</v>
      </c>
    </row>
    <row r="316" spans="1:87">
      <c r="A316" s="287" t="s">
        <v>1201</v>
      </c>
      <c r="B316" s="211" t="s">
        <v>3285</v>
      </c>
      <c r="C316" s="211" t="s">
        <v>3052</v>
      </c>
      <c r="D316" s="211" t="s">
        <v>6154</v>
      </c>
      <c r="E316" s="211" t="s">
        <v>5681</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2604</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3286</v>
      </c>
      <c r="C317" s="211" t="s">
        <v>2557</v>
      </c>
      <c r="D317" s="211" t="s">
        <v>6155</v>
      </c>
      <c r="E317" s="211" t="s">
        <v>3287</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2601</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5899</v>
      </c>
    </row>
    <row r="318" spans="1:87">
      <c r="A318" s="287" t="s">
        <v>1203</v>
      </c>
      <c r="B318" s="211" t="s">
        <v>3288</v>
      </c>
      <c r="C318" s="211" t="s">
        <v>2557</v>
      </c>
      <c r="D318" s="211" t="s">
        <v>3289</v>
      </c>
      <c r="E318" s="211" t="s">
        <v>6156</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2678</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5899</v>
      </c>
    </row>
    <row r="319" spans="1:87">
      <c r="A319" s="287" t="s">
        <v>1204</v>
      </c>
      <c r="B319" s="211" t="s">
        <v>3290</v>
      </c>
      <c r="C319" s="211" t="s">
        <v>2595</v>
      </c>
      <c r="D319" s="211" t="s">
        <v>6157</v>
      </c>
      <c r="E319" s="211" t="s">
        <v>6158</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2590</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3291</v>
      </c>
      <c r="C320" s="211" t="s">
        <v>6159</v>
      </c>
      <c r="D320" s="211" t="s">
        <v>6160</v>
      </c>
      <c r="E320" s="211" t="s">
        <v>2586</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3292</v>
      </c>
      <c r="C321" s="211" t="s">
        <v>2557</v>
      </c>
      <c r="D321" s="211" t="s">
        <v>6161</v>
      </c>
      <c r="E321" s="211" t="s">
        <v>6162</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5899</v>
      </c>
    </row>
    <row r="322" spans="1:87">
      <c r="A322" s="287" t="s">
        <v>1207</v>
      </c>
      <c r="B322" s="211" t="s">
        <v>3293</v>
      </c>
      <c r="C322" s="211" t="s">
        <v>3294</v>
      </c>
      <c r="D322" s="211" t="s">
        <v>3295</v>
      </c>
      <c r="E322" s="211" t="s">
        <v>6163</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2945</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5899</v>
      </c>
    </row>
    <row r="323" spans="1:87">
      <c r="A323" s="287" t="s">
        <v>1208</v>
      </c>
      <c r="B323" s="211" t="s">
        <v>3296</v>
      </c>
      <c r="C323" s="211" t="s">
        <v>2533</v>
      </c>
      <c r="D323" s="211" t="s">
        <v>6164</v>
      </c>
      <c r="E323" s="211" t="s">
        <v>6165</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5899</v>
      </c>
    </row>
    <row r="324" spans="1:87">
      <c r="A324" s="287" t="s">
        <v>1209</v>
      </c>
      <c r="B324" s="211" t="s">
        <v>3297</v>
      </c>
      <c r="C324" s="211" t="s">
        <v>2595</v>
      </c>
      <c r="D324" s="211" t="s">
        <v>6166</v>
      </c>
      <c r="E324" s="211" t="s">
        <v>2920</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3298</v>
      </c>
      <c r="C325" s="211" t="s">
        <v>2557</v>
      </c>
      <c r="D325" s="211" t="s">
        <v>6167</v>
      </c>
      <c r="E325" s="211" t="s">
        <v>3299</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3316</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5899</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3300</v>
      </c>
      <c r="C327" s="211" t="s">
        <v>2557</v>
      </c>
      <c r="D327" s="211" t="s">
        <v>3301</v>
      </c>
      <c r="E327" s="211" t="s">
        <v>3302</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5899</v>
      </c>
    </row>
    <row r="328" spans="1:87">
      <c r="A328" s="287" t="s">
        <v>1213</v>
      </c>
      <c r="B328" s="211" t="s">
        <v>3303</v>
      </c>
      <c r="C328" s="211" t="s">
        <v>2557</v>
      </c>
      <c r="D328" s="211" t="s">
        <v>3304</v>
      </c>
      <c r="E328" s="211" t="s">
        <v>3305</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3306</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5899</v>
      </c>
    </row>
    <row r="329" spans="1:87">
      <c r="A329" s="287" t="s">
        <v>1214</v>
      </c>
      <c r="B329" s="211" t="s">
        <v>3307</v>
      </c>
      <c r="C329" s="211" t="s">
        <v>2708</v>
      </c>
      <c r="D329" s="211" t="s">
        <v>6168</v>
      </c>
      <c r="E329" s="211" t="s">
        <v>6169</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5682</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3308</v>
      </c>
      <c r="C330" s="211" t="s">
        <v>2533</v>
      </c>
      <c r="D330" s="211" t="s">
        <v>6170</v>
      </c>
      <c r="E330" s="211" t="s">
        <v>3309</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3310</v>
      </c>
      <c r="BS330" s="211" t="s">
        <v>3311</v>
      </c>
      <c r="BT330" s="211" t="s">
        <v>3312</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5899</v>
      </c>
    </row>
    <row r="331" spans="1:87">
      <c r="A331" s="287" t="s">
        <v>1216</v>
      </c>
      <c r="B331" s="211" t="s">
        <v>3313</v>
      </c>
      <c r="C331" s="211" t="s">
        <v>2557</v>
      </c>
      <c r="D331" s="211" t="s">
        <v>5683</v>
      </c>
      <c r="E331" s="211" t="s">
        <v>5684</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3316</v>
      </c>
      <c r="BS331" s="211" t="s">
        <v>2945</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5899</v>
      </c>
    </row>
    <row r="332" spans="1:87">
      <c r="A332" s="287" t="s">
        <v>1217</v>
      </c>
      <c r="B332" s="211" t="s">
        <v>3314</v>
      </c>
      <c r="C332" s="211" t="s">
        <v>2557</v>
      </c>
      <c r="D332" s="211" t="s">
        <v>6171</v>
      </c>
      <c r="E332" s="211" t="s">
        <v>3315</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3316</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5899</v>
      </c>
    </row>
    <row r="333" spans="1:87">
      <c r="A333" s="287" t="s">
        <v>1218</v>
      </c>
      <c r="B333" s="211" t="s">
        <v>3317</v>
      </c>
      <c r="C333" s="211" t="s">
        <v>2557</v>
      </c>
      <c r="D333" s="211" t="s">
        <v>3318</v>
      </c>
      <c r="E333" s="211" t="s">
        <v>3319</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5899</v>
      </c>
    </row>
    <row r="334" spans="1:87">
      <c r="A334" s="287" t="s">
        <v>1219</v>
      </c>
      <c r="B334" s="211" t="s">
        <v>3320</v>
      </c>
      <c r="C334" s="211" t="s">
        <v>2557</v>
      </c>
      <c r="D334" s="211" t="s">
        <v>3321</v>
      </c>
      <c r="E334" s="211" t="s">
        <v>3322</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5899</v>
      </c>
    </row>
    <row r="335" spans="1:87">
      <c r="A335" s="287" t="s">
        <v>1220</v>
      </c>
      <c r="B335" s="211" t="s">
        <v>3323</v>
      </c>
      <c r="C335" s="211" t="s">
        <v>2595</v>
      </c>
      <c r="D335" s="211" t="s">
        <v>3324</v>
      </c>
      <c r="E335" s="211" t="s">
        <v>6172</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3325</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5899</v>
      </c>
    </row>
    <row r="336" spans="1:87">
      <c r="A336" s="287" t="s">
        <v>1221</v>
      </c>
      <c r="B336" s="211" t="s">
        <v>3326</v>
      </c>
      <c r="C336" s="211" t="s">
        <v>2557</v>
      </c>
      <c r="D336" s="211" t="s">
        <v>6173</v>
      </c>
      <c r="E336" s="211" t="s">
        <v>3327</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5899</v>
      </c>
    </row>
    <row r="337" spans="1:87">
      <c r="A337" s="287" t="s">
        <v>1222</v>
      </c>
      <c r="B337" s="211" t="s">
        <v>3328</v>
      </c>
      <c r="C337" s="211" t="s">
        <v>2557</v>
      </c>
      <c r="D337" s="211" t="s">
        <v>5685</v>
      </c>
      <c r="E337" s="211" t="s">
        <v>5686</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3329</v>
      </c>
      <c r="C338" s="211" t="s">
        <v>3330</v>
      </c>
      <c r="D338" s="211" t="s">
        <v>3331</v>
      </c>
      <c r="E338" s="211" t="s">
        <v>3332</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5899</v>
      </c>
    </row>
    <row r="339" spans="1:87">
      <c r="A339" s="287" t="s">
        <v>1224</v>
      </c>
      <c r="B339" s="211" t="s">
        <v>3333</v>
      </c>
      <c r="C339" s="211" t="s">
        <v>2557</v>
      </c>
      <c r="D339" s="211" t="s">
        <v>6174</v>
      </c>
      <c r="E339" s="211" t="s">
        <v>3334</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5899</v>
      </c>
    </row>
    <row r="340" spans="1:87">
      <c r="A340" s="287" t="s">
        <v>1225</v>
      </c>
      <c r="B340" s="211" t="s">
        <v>3335</v>
      </c>
      <c r="C340" s="211" t="s">
        <v>2557</v>
      </c>
      <c r="D340" s="211" t="s">
        <v>6175</v>
      </c>
      <c r="E340" s="211" t="s">
        <v>6176</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3336</v>
      </c>
      <c r="BS340" s="211" t="s">
        <v>3337</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5899</v>
      </c>
    </row>
    <row r="341" spans="1:87">
      <c r="A341" s="287" t="s">
        <v>1226</v>
      </c>
      <c r="B341" s="211" t="s">
        <v>3338</v>
      </c>
      <c r="C341" s="211" t="s">
        <v>2557</v>
      </c>
      <c r="D341" s="211" t="s">
        <v>6177</v>
      </c>
      <c r="E341" s="211" t="s">
        <v>3339</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3340</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5899</v>
      </c>
    </row>
    <row r="342" spans="1:87">
      <c r="A342" s="287" t="s">
        <v>1227</v>
      </c>
      <c r="B342" s="211" t="s">
        <v>3341</v>
      </c>
      <c r="C342" s="211" t="s">
        <v>6178</v>
      </c>
      <c r="D342" s="211" t="s">
        <v>3342</v>
      </c>
      <c r="E342" s="211" t="s">
        <v>6179</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3343</v>
      </c>
      <c r="BS342" s="211" t="s">
        <v>3344</v>
      </c>
      <c r="BT342" s="211" t="s">
        <v>3345</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5899</v>
      </c>
    </row>
    <row r="343" spans="1:87">
      <c r="A343" s="287" t="s">
        <v>1228</v>
      </c>
      <c r="B343" s="211" t="s">
        <v>3346</v>
      </c>
      <c r="C343" s="211" t="s">
        <v>2750</v>
      </c>
      <c r="D343" s="211" t="s">
        <v>6180</v>
      </c>
      <c r="E343" s="211" t="s">
        <v>6181</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3347</v>
      </c>
      <c r="C344" s="211" t="s">
        <v>2557</v>
      </c>
      <c r="D344" s="211" t="s">
        <v>5687</v>
      </c>
      <c r="E344" s="211" t="s">
        <v>5688</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3348</v>
      </c>
      <c r="C345" s="211" t="s">
        <v>2595</v>
      </c>
      <c r="D345" s="211" t="s">
        <v>3349</v>
      </c>
      <c r="E345" s="211" t="s">
        <v>3350</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3351</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5899</v>
      </c>
    </row>
    <row r="346" spans="1:87">
      <c r="A346" s="287" t="s">
        <v>1231</v>
      </c>
      <c r="B346" s="211" t="s">
        <v>5689</v>
      </c>
      <c r="C346" s="211" t="s">
        <v>3352</v>
      </c>
      <c r="D346" s="211" t="s">
        <v>6182</v>
      </c>
      <c r="E346" s="211" t="s">
        <v>6183</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5899</v>
      </c>
    </row>
    <row r="347" spans="1:87">
      <c r="A347" s="287" t="s">
        <v>1232</v>
      </c>
      <c r="B347" s="211" t="s">
        <v>3353</v>
      </c>
      <c r="C347" s="211" t="s">
        <v>2557</v>
      </c>
      <c r="D347" s="211" t="s">
        <v>5690</v>
      </c>
      <c r="E347" s="211" t="s">
        <v>6184</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3353</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3354</v>
      </c>
      <c r="C348" s="211" t="s">
        <v>2647</v>
      </c>
      <c r="D348" s="211" t="s">
        <v>5691</v>
      </c>
      <c r="E348" s="211" t="s">
        <v>6185</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3411</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3355</v>
      </c>
      <c r="C349" s="211" t="s">
        <v>2595</v>
      </c>
      <c r="D349" s="211" t="s">
        <v>5692</v>
      </c>
      <c r="E349" s="211" t="s">
        <v>5693</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3356</v>
      </c>
      <c r="C350" s="211" t="s">
        <v>2533</v>
      </c>
      <c r="D350" s="211" t="s">
        <v>3357</v>
      </c>
      <c r="E350" s="211" t="s">
        <v>3358</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3359</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5899</v>
      </c>
    </row>
    <row r="351" spans="1:87">
      <c r="A351" s="287" t="s">
        <v>1236</v>
      </c>
      <c r="B351" s="211" t="s">
        <v>3360</v>
      </c>
      <c r="C351" s="211" t="s">
        <v>2557</v>
      </c>
      <c r="D351" s="211" t="s">
        <v>3361</v>
      </c>
      <c r="E351" s="211" t="s">
        <v>3362</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5899</v>
      </c>
    </row>
    <row r="352" spans="1:87">
      <c r="A352" s="287" t="s">
        <v>1237</v>
      </c>
      <c r="B352" s="211" t="s">
        <v>3363</v>
      </c>
      <c r="C352" s="211" t="s">
        <v>2557</v>
      </c>
      <c r="D352" s="211" t="s">
        <v>6186</v>
      </c>
      <c r="E352" s="211" t="s">
        <v>3364</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3316</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5899</v>
      </c>
    </row>
    <row r="353" spans="1:87">
      <c r="A353" s="287" t="s">
        <v>1238</v>
      </c>
      <c r="B353" s="211" t="s">
        <v>3365</v>
      </c>
      <c r="C353" s="211" t="s">
        <v>2557</v>
      </c>
      <c r="D353" s="211" t="s">
        <v>5694</v>
      </c>
      <c r="E353" s="211" t="s">
        <v>6187</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3366</v>
      </c>
      <c r="C354" s="211" t="s">
        <v>6461</v>
      </c>
      <c r="D354" s="211" t="s">
        <v>6462</v>
      </c>
      <c r="E354" s="211" t="s">
        <v>5695</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3592</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3367</v>
      </c>
      <c r="C355" s="211" t="s">
        <v>2595</v>
      </c>
      <c r="D355" s="211" t="s">
        <v>5696</v>
      </c>
      <c r="E355" s="211" t="s">
        <v>5697</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5698</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5899</v>
      </c>
    </row>
    <row r="356" spans="1:87">
      <c r="A356" s="287" t="s">
        <v>1241</v>
      </c>
      <c r="B356" s="211" t="s">
        <v>3368</v>
      </c>
      <c r="C356" s="211" t="s">
        <v>2557</v>
      </c>
      <c r="D356" s="211" t="s">
        <v>3369</v>
      </c>
      <c r="E356" s="211" t="s">
        <v>6188</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2601</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5899</v>
      </c>
    </row>
    <row r="357" spans="1:87">
      <c r="A357" s="287" t="s">
        <v>1242</v>
      </c>
      <c r="B357" s="211" t="s">
        <v>3370</v>
      </c>
      <c r="C357" s="211" t="s">
        <v>6189</v>
      </c>
      <c r="D357" s="211" t="s">
        <v>6190</v>
      </c>
      <c r="E357" s="211" t="s">
        <v>6191</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3371</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5899</v>
      </c>
    </row>
    <row r="358" spans="1:87">
      <c r="A358" s="287" t="s">
        <v>1243</v>
      </c>
      <c r="B358" s="211" t="s">
        <v>3372</v>
      </c>
      <c r="C358" s="211" t="s">
        <v>2557</v>
      </c>
      <c r="D358" s="211" t="s">
        <v>6192</v>
      </c>
      <c r="E358" s="211" t="s">
        <v>6193</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3592</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3373</v>
      </c>
      <c r="C359" s="211" t="s">
        <v>2533</v>
      </c>
      <c r="D359" s="211" t="s">
        <v>4005</v>
      </c>
      <c r="E359" s="211" t="s">
        <v>5699</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3374</v>
      </c>
      <c r="C360" s="211" t="s">
        <v>2557</v>
      </c>
      <c r="D360" s="211" t="s">
        <v>3375</v>
      </c>
      <c r="E360" s="211" t="s">
        <v>3376</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5700</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5899</v>
      </c>
    </row>
    <row r="361" spans="1:87">
      <c r="A361" s="287" t="s">
        <v>1246</v>
      </c>
      <c r="B361" s="211" t="s">
        <v>3377</v>
      </c>
      <c r="C361" s="211" t="s">
        <v>2557</v>
      </c>
      <c r="D361" s="211" t="s">
        <v>5701</v>
      </c>
      <c r="E361" s="211" t="s">
        <v>5702</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5703</v>
      </c>
      <c r="C362" s="211" t="s">
        <v>2557</v>
      </c>
      <c r="D362" s="211" t="s">
        <v>6194</v>
      </c>
      <c r="E362" s="211" t="s">
        <v>6195</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2776</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5899</v>
      </c>
    </row>
    <row r="363" spans="1:87">
      <c r="A363" s="287" t="s">
        <v>1248</v>
      </c>
      <c r="B363" s="211" t="s">
        <v>3378</v>
      </c>
      <c r="C363" s="211" t="s">
        <v>2557</v>
      </c>
      <c r="D363" s="211" t="s">
        <v>6196</v>
      </c>
      <c r="E363" s="211" t="s">
        <v>6197</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3379</v>
      </c>
      <c r="BS363" s="211" t="s">
        <v>3380</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5899</v>
      </c>
    </row>
    <row r="364" spans="1:87">
      <c r="A364" s="287" t="s">
        <v>1249</v>
      </c>
      <c r="B364" s="211" t="s">
        <v>3381</v>
      </c>
      <c r="C364" s="211" t="s">
        <v>2647</v>
      </c>
      <c r="D364" s="211" t="s">
        <v>3382</v>
      </c>
      <c r="E364" s="211" t="s">
        <v>3383</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5899</v>
      </c>
    </row>
    <row r="365" spans="1:87">
      <c r="A365" s="287" t="s">
        <v>1250</v>
      </c>
      <c r="B365" s="211" t="s">
        <v>3384</v>
      </c>
      <c r="C365" s="211" t="s">
        <v>2595</v>
      </c>
      <c r="D365" s="211" t="s">
        <v>6198</v>
      </c>
      <c r="E365" s="211" t="s">
        <v>6199</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3385</v>
      </c>
      <c r="C366" s="211" t="s">
        <v>3168</v>
      </c>
      <c r="D366" s="211" t="s">
        <v>3386</v>
      </c>
      <c r="E366" s="211" t="s">
        <v>3387</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2945</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5899</v>
      </c>
    </row>
    <row r="367" spans="1:87">
      <c r="A367" s="287" t="s">
        <v>1252</v>
      </c>
      <c r="B367" s="211" t="s">
        <v>3388</v>
      </c>
      <c r="C367" s="211" t="s">
        <v>2533</v>
      </c>
      <c r="D367" s="211" t="s">
        <v>6200</v>
      </c>
      <c r="E367" s="211" t="s">
        <v>6201</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5704</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5899</v>
      </c>
    </row>
    <row r="368" spans="1:87">
      <c r="A368" s="287" t="s">
        <v>1253</v>
      </c>
      <c r="B368" s="211" t="s">
        <v>3389</v>
      </c>
      <c r="C368" s="211" t="s">
        <v>2557</v>
      </c>
      <c r="D368" s="211" t="s">
        <v>6202</v>
      </c>
      <c r="E368" s="211" t="s">
        <v>6203</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2628</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5899</v>
      </c>
    </row>
    <row r="369" spans="1:87">
      <c r="A369" s="287" t="s">
        <v>1254</v>
      </c>
      <c r="B369" s="211" t="s">
        <v>3390</v>
      </c>
      <c r="C369" s="211" t="s">
        <v>2533</v>
      </c>
      <c r="D369" s="211" t="s">
        <v>6204</v>
      </c>
      <c r="E369" s="211" t="s">
        <v>6205</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5705</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3391</v>
      </c>
      <c r="C370" s="211" t="s">
        <v>2595</v>
      </c>
      <c r="D370" s="211" t="s">
        <v>6206</v>
      </c>
      <c r="E370" s="211" t="s">
        <v>6207</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3392</v>
      </c>
      <c r="C371" s="211" t="s">
        <v>2557</v>
      </c>
      <c r="D371" s="211" t="s">
        <v>6208</v>
      </c>
      <c r="E371" s="211" t="s">
        <v>5706</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5682</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3393</v>
      </c>
      <c r="C372" s="211" t="s">
        <v>2533</v>
      </c>
      <c r="D372" s="211" t="s">
        <v>3394</v>
      </c>
      <c r="E372" s="211" t="s">
        <v>3395</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2601</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5899</v>
      </c>
    </row>
    <row r="373" spans="1:87">
      <c r="A373" s="287" t="s">
        <v>1258</v>
      </c>
      <c r="B373" s="211" t="s">
        <v>3396</v>
      </c>
      <c r="C373" s="211" t="s">
        <v>2557</v>
      </c>
      <c r="D373" s="211" t="s">
        <v>3397</v>
      </c>
      <c r="E373" s="211" t="s">
        <v>3398</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5899</v>
      </c>
    </row>
    <row r="374" spans="1:87">
      <c r="A374" s="287" t="s">
        <v>1259</v>
      </c>
      <c r="B374" s="211" t="s">
        <v>3399</v>
      </c>
      <c r="C374" s="211" t="s">
        <v>3400</v>
      </c>
      <c r="D374" s="211" t="s">
        <v>6209</v>
      </c>
      <c r="E374" s="211" t="s">
        <v>6210</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5899</v>
      </c>
    </row>
    <row r="375" spans="1:87">
      <c r="A375" s="287" t="s">
        <v>1260</v>
      </c>
      <c r="B375" s="211" t="s">
        <v>3401</v>
      </c>
      <c r="C375" s="211" t="s">
        <v>6211</v>
      </c>
      <c r="D375" s="211" t="s">
        <v>6212</v>
      </c>
      <c r="E375" s="211" t="s">
        <v>6213</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5899</v>
      </c>
    </row>
    <row r="376" spans="1:87">
      <c r="A376" s="287" t="s">
        <v>1261</v>
      </c>
      <c r="B376" s="211" t="s">
        <v>3402</v>
      </c>
      <c r="C376" s="211" t="s">
        <v>2533</v>
      </c>
      <c r="D376" s="211" t="s">
        <v>6214</v>
      </c>
      <c r="E376" s="211" t="s">
        <v>6215</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5899</v>
      </c>
    </row>
    <row r="377" spans="1:87">
      <c r="A377" s="287" t="s">
        <v>1262</v>
      </c>
      <c r="B377" s="211" t="s">
        <v>3403</v>
      </c>
      <c r="C377" s="211" t="s">
        <v>3404</v>
      </c>
      <c r="D377" s="211" t="s">
        <v>3405</v>
      </c>
      <c r="E377" s="211" t="s">
        <v>6216</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5899</v>
      </c>
    </row>
    <row r="378" spans="1:87">
      <c r="A378" s="287" t="s">
        <v>1263</v>
      </c>
      <c r="B378" s="211" t="s">
        <v>3406</v>
      </c>
      <c r="C378" s="211" t="s">
        <v>2533</v>
      </c>
      <c r="D378" s="211" t="s">
        <v>3407</v>
      </c>
      <c r="E378" s="211" t="s">
        <v>6217</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5899</v>
      </c>
    </row>
    <row r="379" spans="1:87">
      <c r="A379" s="287" t="s">
        <v>1264</v>
      </c>
      <c r="B379" s="211" t="s">
        <v>3408</v>
      </c>
      <c r="C379" s="211" t="s">
        <v>2647</v>
      </c>
      <c r="D379" s="211" t="s">
        <v>3409</v>
      </c>
      <c r="E379" s="211" t="s">
        <v>3410</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3411</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5899</v>
      </c>
    </row>
    <row r="380" spans="1:87">
      <c r="A380" s="287" t="s">
        <v>1265</v>
      </c>
      <c r="B380" s="211" t="s">
        <v>5707</v>
      </c>
      <c r="C380" s="211" t="s">
        <v>5708</v>
      </c>
      <c r="D380" s="211" t="s">
        <v>6218</v>
      </c>
      <c r="E380" s="211" t="s">
        <v>6219</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5707</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5899</v>
      </c>
    </row>
    <row r="381" spans="1:87">
      <c r="A381" s="287" t="s">
        <v>1266</v>
      </c>
      <c r="B381" s="211" t="s">
        <v>5709</v>
      </c>
      <c r="C381" s="211" t="s">
        <v>5710</v>
      </c>
      <c r="D381" s="211" t="s">
        <v>6220</v>
      </c>
      <c r="E381" s="211" t="s">
        <v>6221</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5712</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5899</v>
      </c>
    </row>
    <row r="382" spans="1:87">
      <c r="A382" s="287" t="s">
        <v>1267</v>
      </c>
      <c r="B382" s="211" t="s">
        <v>5709</v>
      </c>
      <c r="C382" s="211" t="s">
        <v>6222</v>
      </c>
      <c r="D382" s="211" t="s">
        <v>6223</v>
      </c>
      <c r="E382" s="211" t="s">
        <v>5711</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5713</v>
      </c>
      <c r="BS382" s="211" t="s">
        <v>5714</v>
      </c>
      <c r="BT382" s="211" t="s">
        <v>5715</v>
      </c>
      <c r="BU382" s="211" t="s">
        <v>5716</v>
      </c>
      <c r="BV382" s="211" t="s">
        <v>5717</v>
      </c>
      <c r="BW382" s="211" t="s">
        <v>547</v>
      </c>
      <c r="BX382" s="211" t="s">
        <v>547</v>
      </c>
      <c r="BY382" s="211" t="s">
        <v>547</v>
      </c>
      <c r="BZ382" s="211" t="s">
        <v>547</v>
      </c>
      <c r="CA382" s="211" t="s">
        <v>547</v>
      </c>
      <c r="CB382" s="288"/>
      <c r="CC382" s="288"/>
      <c r="CD382" s="288"/>
      <c r="CE382" s="288"/>
      <c r="CF382" s="288"/>
      <c r="CG382" s="288"/>
      <c r="CH382" s="288"/>
      <c r="CI382" s="211" t="s">
        <v>5899</v>
      </c>
    </row>
    <row r="383" spans="1:87">
      <c r="A383" s="287" t="s">
        <v>1268</v>
      </c>
      <c r="B383" s="211" t="s">
        <v>5709</v>
      </c>
      <c r="C383" s="211" t="s">
        <v>6224</v>
      </c>
      <c r="D383" s="211" t="s">
        <v>6225</v>
      </c>
      <c r="E383" s="211" t="s">
        <v>6226</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5899</v>
      </c>
    </row>
    <row r="384" spans="1:87">
      <c r="A384" s="287" t="s">
        <v>1269</v>
      </c>
      <c r="B384" s="211" t="s">
        <v>5718</v>
      </c>
      <c r="C384" s="211" t="s">
        <v>6227</v>
      </c>
      <c r="D384" s="211" t="s">
        <v>6228</v>
      </c>
      <c r="E384" s="211" t="s">
        <v>6229</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5899</v>
      </c>
    </row>
    <row r="385" spans="1:87">
      <c r="A385" s="287" t="s">
        <v>1270</v>
      </c>
      <c r="B385" s="211" t="s">
        <v>5709</v>
      </c>
      <c r="C385" s="211" t="s">
        <v>6230</v>
      </c>
      <c r="D385" s="211" t="s">
        <v>6231</v>
      </c>
      <c r="E385" s="211" t="s">
        <v>6232</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5899</v>
      </c>
    </row>
    <row r="386" spans="1:87">
      <c r="A386" s="287" t="s">
        <v>1271</v>
      </c>
      <c r="B386" s="211" t="s">
        <v>3412</v>
      </c>
      <c r="C386" s="211" t="s">
        <v>2533</v>
      </c>
      <c r="D386" s="211" t="s">
        <v>6233</v>
      </c>
      <c r="E386" s="211" t="s">
        <v>3413</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2560</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5899</v>
      </c>
    </row>
    <row r="387" spans="1:87">
      <c r="A387" s="287" t="s">
        <v>1272</v>
      </c>
      <c r="B387" s="211" t="s">
        <v>3414</v>
      </c>
      <c r="C387" s="211" t="s">
        <v>2557</v>
      </c>
      <c r="D387" s="211" t="s">
        <v>5719</v>
      </c>
      <c r="E387" s="211" t="s">
        <v>2586</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5720</v>
      </c>
      <c r="BS387" s="211" t="s">
        <v>5721</v>
      </c>
      <c r="BT387" s="211" t="s">
        <v>5722</v>
      </c>
      <c r="BU387" s="211" t="s">
        <v>5723</v>
      </c>
      <c r="BV387" s="211" t="s">
        <v>5724</v>
      </c>
      <c r="BW387" s="211" t="s">
        <v>5725</v>
      </c>
      <c r="BX387" s="211" t="s">
        <v>5726</v>
      </c>
      <c r="BY387" s="211" t="s">
        <v>547</v>
      </c>
      <c r="BZ387" s="211" t="s">
        <v>547</v>
      </c>
      <c r="CA387" s="211" t="s">
        <v>547</v>
      </c>
      <c r="CB387" s="288"/>
      <c r="CC387" s="288"/>
      <c r="CD387" s="288"/>
      <c r="CE387" s="288"/>
      <c r="CF387" s="288"/>
      <c r="CG387" s="288"/>
      <c r="CH387" s="288"/>
      <c r="CI387" s="211" t="s">
        <v>5899</v>
      </c>
    </row>
    <row r="388" spans="1:87">
      <c r="A388" s="287" t="s">
        <v>1273</v>
      </c>
      <c r="B388" s="211" t="s">
        <v>3415</v>
      </c>
      <c r="C388" s="211" t="s">
        <v>2647</v>
      </c>
      <c r="D388" s="211" t="s">
        <v>6234</v>
      </c>
      <c r="E388" s="211" t="s">
        <v>6235</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3416</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5899</v>
      </c>
    </row>
    <row r="389" spans="1:87">
      <c r="A389" s="287" t="s">
        <v>1274</v>
      </c>
      <c r="B389" s="211" t="s">
        <v>3417</v>
      </c>
      <c r="C389" s="211" t="s">
        <v>2545</v>
      </c>
      <c r="D389" s="211" t="s">
        <v>6236</v>
      </c>
      <c r="E389" s="211" t="s">
        <v>6237</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5899</v>
      </c>
    </row>
    <row r="390" spans="1:87">
      <c r="A390" s="287" t="s">
        <v>1275</v>
      </c>
      <c r="B390" s="211" t="s">
        <v>3418</v>
      </c>
      <c r="C390" s="211" t="s">
        <v>2557</v>
      </c>
      <c r="D390" s="211" t="s">
        <v>3419</v>
      </c>
      <c r="E390" s="211" t="s">
        <v>3420</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5899</v>
      </c>
    </row>
    <row r="391" spans="1:87">
      <c r="A391" s="287" t="s">
        <v>1276</v>
      </c>
      <c r="B391" s="211" t="s">
        <v>3421</v>
      </c>
      <c r="C391" s="211" t="s">
        <v>2557</v>
      </c>
      <c r="D391" s="211" t="s">
        <v>6238</v>
      </c>
      <c r="E391" s="211" t="s">
        <v>3422</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3098</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5899</v>
      </c>
    </row>
    <row r="392" spans="1:87">
      <c r="A392" s="287" t="s">
        <v>1277</v>
      </c>
      <c r="B392" s="211" t="s">
        <v>3423</v>
      </c>
      <c r="C392" s="211" t="s">
        <v>3168</v>
      </c>
      <c r="D392" s="211" t="s">
        <v>5727</v>
      </c>
      <c r="E392" s="211" t="s">
        <v>5728</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3424</v>
      </c>
      <c r="C393" s="211" t="s">
        <v>2750</v>
      </c>
      <c r="D393" s="211" t="s">
        <v>3425</v>
      </c>
      <c r="E393" s="211" t="s">
        <v>2979</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5899</v>
      </c>
    </row>
    <row r="394" spans="1:87">
      <c r="A394" s="287" t="s">
        <v>1279</v>
      </c>
      <c r="B394" s="211" t="s">
        <v>3426</v>
      </c>
      <c r="C394" s="211" t="s">
        <v>2750</v>
      </c>
      <c r="D394" s="211" t="s">
        <v>3427</v>
      </c>
      <c r="E394" s="211" t="s">
        <v>2894</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5899</v>
      </c>
    </row>
    <row r="395" spans="1:87">
      <c r="A395" s="287" t="s">
        <v>1280</v>
      </c>
      <c r="B395" s="211" t="s">
        <v>3428</v>
      </c>
      <c r="C395" s="211" t="s">
        <v>2533</v>
      </c>
      <c r="D395" s="211" t="s">
        <v>5729</v>
      </c>
      <c r="E395" s="211" t="s">
        <v>5730</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2619</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5731</v>
      </c>
      <c r="C396" s="211" t="s">
        <v>2557</v>
      </c>
      <c r="D396" s="211" t="s">
        <v>3429</v>
      </c>
      <c r="E396" s="211" t="s">
        <v>6239</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5899</v>
      </c>
    </row>
    <row r="397" spans="1:87">
      <c r="A397" s="287" t="s">
        <v>1282</v>
      </c>
      <c r="B397" s="211" t="s">
        <v>3430</v>
      </c>
      <c r="C397" s="211" t="s">
        <v>2557</v>
      </c>
      <c r="D397" s="211" t="s">
        <v>3431</v>
      </c>
      <c r="E397" s="211" t="s">
        <v>6240</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5899</v>
      </c>
    </row>
    <row r="398" spans="1:87">
      <c r="A398" s="287" t="s">
        <v>1283</v>
      </c>
      <c r="B398" s="211" t="s">
        <v>3432</v>
      </c>
      <c r="C398" s="211" t="s">
        <v>2533</v>
      </c>
      <c r="D398" s="211" t="s">
        <v>3433</v>
      </c>
      <c r="E398" s="211" t="s">
        <v>3434</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5899</v>
      </c>
    </row>
    <row r="399" spans="1:87">
      <c r="A399" s="287" t="s">
        <v>1284</v>
      </c>
      <c r="B399" s="211" t="s">
        <v>3435</v>
      </c>
      <c r="C399" s="211" t="s">
        <v>2557</v>
      </c>
      <c r="D399" s="211" t="s">
        <v>6241</v>
      </c>
      <c r="E399" s="211" t="s">
        <v>5732</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5899</v>
      </c>
    </row>
    <row r="400" spans="1:87">
      <c r="A400" s="287" t="s">
        <v>1285</v>
      </c>
      <c r="B400" s="211" t="s">
        <v>3436</v>
      </c>
      <c r="C400" s="211" t="s">
        <v>2557</v>
      </c>
      <c r="D400" s="211" t="s">
        <v>6242</v>
      </c>
      <c r="E400" s="211" t="s">
        <v>6243</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5899</v>
      </c>
    </row>
    <row r="401" spans="1:87">
      <c r="A401" s="287" t="s">
        <v>1286</v>
      </c>
      <c r="B401" s="211" t="s">
        <v>3437</v>
      </c>
      <c r="C401" s="211" t="s">
        <v>2557</v>
      </c>
      <c r="D401" s="211" t="s">
        <v>6244</v>
      </c>
      <c r="E401" s="211" t="s">
        <v>6245</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5733</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5899</v>
      </c>
    </row>
    <row r="402" spans="1:87">
      <c r="A402" s="287" t="s">
        <v>1287</v>
      </c>
      <c r="B402" s="211" t="s">
        <v>3438</v>
      </c>
      <c r="C402" s="211" t="s">
        <v>2557</v>
      </c>
      <c r="D402" s="211" t="s">
        <v>3439</v>
      </c>
      <c r="E402" s="211" t="s">
        <v>6246</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3109</v>
      </c>
      <c r="BS402" s="211" t="s">
        <v>2590</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5899</v>
      </c>
    </row>
    <row r="403" spans="1:87">
      <c r="A403" s="287" t="s">
        <v>1288</v>
      </c>
      <c r="B403" s="211" t="s">
        <v>3440</v>
      </c>
      <c r="C403" s="211" t="s">
        <v>2533</v>
      </c>
      <c r="D403" s="211" t="s">
        <v>3441</v>
      </c>
      <c r="E403" s="211" t="s">
        <v>3442</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5899</v>
      </c>
    </row>
    <row r="404" spans="1:87">
      <c r="A404" s="287" t="s">
        <v>1289</v>
      </c>
      <c r="B404" s="211" t="s">
        <v>3443</v>
      </c>
      <c r="C404" s="211" t="s">
        <v>2557</v>
      </c>
      <c r="D404" s="211" t="s">
        <v>3444</v>
      </c>
      <c r="E404" s="211" t="s">
        <v>6247</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3445</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5899</v>
      </c>
    </row>
    <row r="405" spans="1:87">
      <c r="A405" s="287" t="s">
        <v>1290</v>
      </c>
      <c r="B405" s="211" t="s">
        <v>3446</v>
      </c>
      <c r="C405" s="211" t="s">
        <v>2750</v>
      </c>
      <c r="D405" s="211" t="s">
        <v>3447</v>
      </c>
      <c r="E405" s="211" t="s">
        <v>3448</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5899</v>
      </c>
    </row>
    <row r="406" spans="1:87">
      <c r="A406" s="287" t="s">
        <v>1291</v>
      </c>
      <c r="B406" s="211" t="s">
        <v>3449</v>
      </c>
      <c r="C406" s="211" t="s">
        <v>2892</v>
      </c>
      <c r="D406" s="211" t="s">
        <v>6248</v>
      </c>
      <c r="E406" s="211" t="s">
        <v>6249</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5899</v>
      </c>
    </row>
    <row r="407" spans="1:87">
      <c r="A407" s="287" t="s">
        <v>1292</v>
      </c>
      <c r="B407" s="211" t="s">
        <v>3450</v>
      </c>
      <c r="C407" s="211" t="s">
        <v>2533</v>
      </c>
      <c r="D407" s="211" t="s">
        <v>6250</v>
      </c>
      <c r="E407" s="211" t="s">
        <v>6251</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5899</v>
      </c>
    </row>
    <row r="408" spans="1:87">
      <c r="A408" s="287" t="s">
        <v>1293</v>
      </c>
      <c r="B408" s="211" t="s">
        <v>5734</v>
      </c>
      <c r="C408" s="211" t="s">
        <v>2557</v>
      </c>
      <c r="D408" s="211" t="s">
        <v>6252</v>
      </c>
      <c r="E408" s="211" t="s">
        <v>5735</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2906</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3451</v>
      </c>
      <c r="C409" s="211" t="s">
        <v>2533</v>
      </c>
      <c r="D409" s="211" t="s">
        <v>6253</v>
      </c>
      <c r="E409" s="211" t="s">
        <v>3452</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5899</v>
      </c>
    </row>
    <row r="410" spans="1:87">
      <c r="A410" s="287" t="s">
        <v>1295</v>
      </c>
      <c r="B410" s="211" t="s">
        <v>3453</v>
      </c>
      <c r="C410" s="211" t="s">
        <v>2750</v>
      </c>
      <c r="D410" s="211" t="s">
        <v>6254</v>
      </c>
      <c r="E410" s="211" t="s">
        <v>6255</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5899</v>
      </c>
    </row>
    <row r="411" spans="1:87">
      <c r="A411" s="287" t="s">
        <v>1296</v>
      </c>
      <c r="B411" s="211" t="s">
        <v>3454</v>
      </c>
      <c r="C411" s="211" t="s">
        <v>6256</v>
      </c>
      <c r="D411" s="211" t="s">
        <v>3455</v>
      </c>
      <c r="E411" s="211" t="s">
        <v>3456</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3457</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5899</v>
      </c>
    </row>
    <row r="412" spans="1:87">
      <c r="A412" s="287" t="s">
        <v>1297</v>
      </c>
      <c r="B412" s="211" t="s">
        <v>3458</v>
      </c>
      <c r="C412" s="211" t="s">
        <v>2545</v>
      </c>
      <c r="D412" s="211" t="s">
        <v>3459</v>
      </c>
      <c r="E412" s="211" t="s">
        <v>3460</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2619</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5899</v>
      </c>
    </row>
    <row r="413" spans="1:87">
      <c r="A413" s="287" t="s">
        <v>1298</v>
      </c>
      <c r="B413" s="211" t="s">
        <v>3461</v>
      </c>
      <c r="C413" s="211" t="s">
        <v>2557</v>
      </c>
      <c r="D413" s="211" t="s">
        <v>5736</v>
      </c>
      <c r="E413" s="211" t="s">
        <v>6257</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2848</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3462</v>
      </c>
      <c r="C414" s="211" t="s">
        <v>2557</v>
      </c>
      <c r="D414" s="211" t="s">
        <v>3463</v>
      </c>
      <c r="E414" s="211" t="s">
        <v>3464</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5899</v>
      </c>
    </row>
    <row r="415" spans="1:87">
      <c r="A415" s="287" t="s">
        <v>1300</v>
      </c>
      <c r="B415" s="211" t="s">
        <v>3465</v>
      </c>
      <c r="C415" s="211" t="s">
        <v>2533</v>
      </c>
      <c r="D415" s="211" t="s">
        <v>3466</v>
      </c>
      <c r="E415" s="211" t="s">
        <v>3467</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3468</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5899</v>
      </c>
    </row>
    <row r="416" spans="1:87">
      <c r="A416" s="287" t="s">
        <v>1301</v>
      </c>
      <c r="B416" s="211" t="s">
        <v>3469</v>
      </c>
      <c r="C416" s="211" t="s">
        <v>2557</v>
      </c>
      <c r="D416" s="211" t="s">
        <v>6258</v>
      </c>
      <c r="E416" s="211" t="s">
        <v>3470</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2619</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5899</v>
      </c>
    </row>
    <row r="417" spans="1:87">
      <c r="A417" s="287" t="s">
        <v>1302</v>
      </c>
      <c r="B417" s="211" t="s">
        <v>3471</v>
      </c>
      <c r="C417" s="211" t="s">
        <v>2557</v>
      </c>
      <c r="D417" s="211" t="s">
        <v>3472</v>
      </c>
      <c r="E417" s="211" t="s">
        <v>3473</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4027</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5899</v>
      </c>
    </row>
    <row r="418" spans="1:87">
      <c r="A418" s="287" t="s">
        <v>1303</v>
      </c>
      <c r="B418" s="211" t="s">
        <v>3474</v>
      </c>
      <c r="C418" s="211" t="s">
        <v>2557</v>
      </c>
      <c r="D418" s="211" t="s">
        <v>3475</v>
      </c>
      <c r="E418" s="211" t="s">
        <v>3476</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2560</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5899</v>
      </c>
    </row>
    <row r="419" spans="1:87">
      <c r="A419" s="287" t="s">
        <v>1304</v>
      </c>
      <c r="B419" s="211" t="s">
        <v>3477</v>
      </c>
      <c r="C419" s="211" t="s">
        <v>6259</v>
      </c>
      <c r="D419" s="211" t="s">
        <v>5737</v>
      </c>
      <c r="E419" s="211" t="s">
        <v>6260</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5738</v>
      </c>
      <c r="BS419" s="211" t="s">
        <v>5739</v>
      </c>
      <c r="BT419" s="211" t="s">
        <v>5740</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5899</v>
      </c>
    </row>
    <row r="420" spans="1:87">
      <c r="A420" s="287" t="s">
        <v>1305</v>
      </c>
      <c r="B420" s="211" t="s">
        <v>3478</v>
      </c>
      <c r="C420" s="211" t="s">
        <v>2557</v>
      </c>
      <c r="D420" s="211" t="s">
        <v>6261</v>
      </c>
      <c r="E420" s="211" t="s">
        <v>6262</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2776</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5899</v>
      </c>
    </row>
    <row r="421" spans="1:87">
      <c r="A421" s="287" t="s">
        <v>1306</v>
      </c>
      <c r="B421" s="211" t="s">
        <v>3479</v>
      </c>
      <c r="C421" s="211" t="s">
        <v>2557</v>
      </c>
      <c r="D421" s="211" t="s">
        <v>6263</v>
      </c>
      <c r="E421" s="211" t="s">
        <v>3480</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2601</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5899</v>
      </c>
    </row>
    <row r="422" spans="1:87">
      <c r="A422" s="287" t="s">
        <v>1307</v>
      </c>
      <c r="B422" s="211" t="s">
        <v>3481</v>
      </c>
      <c r="C422" s="211" t="s">
        <v>2533</v>
      </c>
      <c r="D422" s="211" t="s">
        <v>3482</v>
      </c>
      <c r="E422" s="211" t="s">
        <v>3483</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3484</v>
      </c>
      <c r="BS422" s="211" t="s">
        <v>3485</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5899</v>
      </c>
    </row>
    <row r="423" spans="1:87">
      <c r="A423" s="287" t="s">
        <v>1308</v>
      </c>
      <c r="B423" s="211" t="s">
        <v>3486</v>
      </c>
      <c r="C423" s="211" t="s">
        <v>2595</v>
      </c>
      <c r="D423" s="211" t="s">
        <v>6264</v>
      </c>
      <c r="E423" s="211" t="s">
        <v>6265</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3487</v>
      </c>
      <c r="C424" s="211" t="s">
        <v>2557</v>
      </c>
      <c r="D424" s="211" t="s">
        <v>6266</v>
      </c>
      <c r="E424" s="211" t="s">
        <v>6267</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5899</v>
      </c>
    </row>
    <row r="425" spans="1:87">
      <c r="A425" s="287" t="s">
        <v>1310</v>
      </c>
      <c r="B425" s="211" t="s">
        <v>3488</v>
      </c>
      <c r="C425" s="211" t="s">
        <v>2557</v>
      </c>
      <c r="D425" s="211" t="s">
        <v>6268</v>
      </c>
      <c r="E425" s="211" t="s">
        <v>3489</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2945</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5899</v>
      </c>
    </row>
    <row r="426" spans="1:87">
      <c r="A426" s="287" t="s">
        <v>1311</v>
      </c>
      <c r="B426" s="211" t="s">
        <v>3490</v>
      </c>
      <c r="C426" s="211" t="s">
        <v>2533</v>
      </c>
      <c r="D426" s="211" t="s">
        <v>3491</v>
      </c>
      <c r="E426" s="211" t="s">
        <v>6269</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5899</v>
      </c>
    </row>
    <row r="427" spans="1:87">
      <c r="A427" s="287" t="s">
        <v>1312</v>
      </c>
      <c r="B427" s="211" t="s">
        <v>3492</v>
      </c>
      <c r="C427" s="211" t="s">
        <v>2557</v>
      </c>
      <c r="D427" s="211" t="s">
        <v>6270</v>
      </c>
      <c r="E427" s="211" t="s">
        <v>6271</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3098</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3493</v>
      </c>
      <c r="C428" s="211" t="s">
        <v>2557</v>
      </c>
      <c r="D428" s="211" t="s">
        <v>6272</v>
      </c>
      <c r="E428" s="211" t="s">
        <v>3494</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5899</v>
      </c>
    </row>
    <row r="429" spans="1:87">
      <c r="A429" s="287" t="s">
        <v>1314</v>
      </c>
      <c r="B429" s="211" t="s">
        <v>3495</v>
      </c>
      <c r="C429" s="211" t="s">
        <v>2533</v>
      </c>
      <c r="D429" s="211" t="s">
        <v>3496</v>
      </c>
      <c r="E429" s="211" t="s">
        <v>3497</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5899</v>
      </c>
    </row>
    <row r="430" spans="1:87">
      <c r="A430" s="287" t="s">
        <v>1315</v>
      </c>
      <c r="B430" s="211" t="s">
        <v>3498</v>
      </c>
      <c r="C430" s="211" t="s">
        <v>2533</v>
      </c>
      <c r="D430" s="211" t="s">
        <v>6273</v>
      </c>
      <c r="E430" s="211" t="s">
        <v>6274</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2601</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3499</v>
      </c>
      <c r="C431" s="211" t="s">
        <v>2557</v>
      </c>
      <c r="D431" s="211" t="s">
        <v>3500</v>
      </c>
      <c r="E431" s="211" t="s">
        <v>6275</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5899</v>
      </c>
    </row>
    <row r="432" spans="1:87">
      <c r="A432" s="287" t="s">
        <v>1317</v>
      </c>
      <c r="B432" s="211" t="s">
        <v>3501</v>
      </c>
      <c r="C432" s="211" t="s">
        <v>2557</v>
      </c>
      <c r="D432" s="211" t="s">
        <v>3502</v>
      </c>
      <c r="E432" s="211" t="s">
        <v>2586</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5899</v>
      </c>
    </row>
    <row r="433" spans="1:87">
      <c r="A433" s="287" t="s">
        <v>1318</v>
      </c>
      <c r="B433" s="211" t="s">
        <v>3503</v>
      </c>
      <c r="C433" s="211" t="s">
        <v>3504</v>
      </c>
      <c r="D433" s="211" t="s">
        <v>3505</v>
      </c>
      <c r="E433" s="211" t="s">
        <v>3506</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5899</v>
      </c>
    </row>
    <row r="434" spans="1:87">
      <c r="A434" s="287" t="s">
        <v>1319</v>
      </c>
      <c r="B434" s="211" t="s">
        <v>3507</v>
      </c>
      <c r="C434" s="211" t="s">
        <v>2557</v>
      </c>
      <c r="D434" s="211" t="s">
        <v>6276</v>
      </c>
      <c r="E434" s="211" t="s">
        <v>5741</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3508</v>
      </c>
      <c r="C435" s="211" t="s">
        <v>2557</v>
      </c>
      <c r="D435" s="211" t="s">
        <v>6277</v>
      </c>
      <c r="E435" s="211" t="s">
        <v>6278</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5899</v>
      </c>
    </row>
    <row r="436" spans="1:87">
      <c r="A436" s="287" t="s">
        <v>1321</v>
      </c>
      <c r="B436" s="211" t="s">
        <v>3509</v>
      </c>
      <c r="C436" s="211" t="s">
        <v>2533</v>
      </c>
      <c r="D436" s="211" t="s">
        <v>6279</v>
      </c>
      <c r="E436" s="211" t="s">
        <v>6280</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5899</v>
      </c>
    </row>
    <row r="437" spans="1:87">
      <c r="A437" s="287" t="s">
        <v>1322</v>
      </c>
      <c r="B437" s="211" t="s">
        <v>3510</v>
      </c>
      <c r="C437" s="211" t="s">
        <v>2557</v>
      </c>
      <c r="D437" s="211" t="s">
        <v>6281</v>
      </c>
      <c r="E437" s="211" t="s">
        <v>3238</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5899</v>
      </c>
    </row>
    <row r="438" spans="1:87">
      <c r="A438" s="287" t="s">
        <v>1323</v>
      </c>
      <c r="B438" s="211" t="s">
        <v>3511</v>
      </c>
      <c r="C438" s="211" t="s">
        <v>2557</v>
      </c>
      <c r="D438" s="211" t="s">
        <v>5883</v>
      </c>
      <c r="E438" s="211" t="s">
        <v>5742</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2590</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3512</v>
      </c>
      <c r="C439" s="211" t="s">
        <v>2557</v>
      </c>
      <c r="D439" s="211" t="s">
        <v>6282</v>
      </c>
      <c r="E439" s="211" t="s">
        <v>6283</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2560</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5899</v>
      </c>
    </row>
    <row r="440" spans="1:87">
      <c r="A440" s="287" t="s">
        <v>1325</v>
      </c>
      <c r="B440" s="211" t="s">
        <v>3513</v>
      </c>
      <c r="C440" s="211" t="s">
        <v>2557</v>
      </c>
      <c r="D440" s="211" t="s">
        <v>5743</v>
      </c>
      <c r="E440" s="211" t="s">
        <v>5744</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3514</v>
      </c>
      <c r="C441" s="211" t="s">
        <v>2557</v>
      </c>
      <c r="D441" s="211" t="s">
        <v>3515</v>
      </c>
      <c r="E441" s="211" t="s">
        <v>6284</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2553</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5899</v>
      </c>
    </row>
    <row r="442" spans="1:87">
      <c r="A442" s="287" t="s">
        <v>1327</v>
      </c>
      <c r="B442" s="211" t="s">
        <v>5745</v>
      </c>
      <c r="C442" s="211" t="s">
        <v>2557</v>
      </c>
      <c r="D442" s="211" t="s">
        <v>5880</v>
      </c>
      <c r="E442" s="211" t="s">
        <v>6285</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3959</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3516</v>
      </c>
      <c r="C443" s="211" t="s">
        <v>2595</v>
      </c>
      <c r="D443" s="211" t="s">
        <v>6286</v>
      </c>
      <c r="E443" s="211" t="s">
        <v>5746</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5899</v>
      </c>
    </row>
    <row r="444" spans="1:87">
      <c r="A444" s="287" t="s">
        <v>1329</v>
      </c>
      <c r="B444" s="211" t="s">
        <v>3517</v>
      </c>
      <c r="C444" s="211" t="s">
        <v>2557</v>
      </c>
      <c r="D444" s="211" t="s">
        <v>3518</v>
      </c>
      <c r="E444" s="211" t="s">
        <v>3519</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5899</v>
      </c>
    </row>
    <row r="445" spans="1:87">
      <c r="A445" s="287" t="s">
        <v>1330</v>
      </c>
      <c r="B445" s="211" t="s">
        <v>3520</v>
      </c>
      <c r="C445" s="211" t="s">
        <v>2533</v>
      </c>
      <c r="D445" s="211" t="s">
        <v>6287</v>
      </c>
      <c r="E445" s="211" t="s">
        <v>6288</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5899</v>
      </c>
    </row>
    <row r="446" spans="1:87">
      <c r="A446" s="287" t="s">
        <v>1331</v>
      </c>
      <c r="B446" s="211" t="s">
        <v>3521</v>
      </c>
      <c r="C446" s="211" t="s">
        <v>2557</v>
      </c>
      <c r="D446" s="211" t="s">
        <v>5747</v>
      </c>
      <c r="E446" s="211" t="s">
        <v>6289</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3522</v>
      </c>
      <c r="C447" s="211" t="s">
        <v>3523</v>
      </c>
      <c r="D447" s="211" t="s">
        <v>3524</v>
      </c>
      <c r="E447" s="211" t="s">
        <v>3525</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5899</v>
      </c>
    </row>
    <row r="448" spans="1:87">
      <c r="A448" s="287" t="s">
        <v>1333</v>
      </c>
      <c r="B448" s="211" t="s">
        <v>3526</v>
      </c>
      <c r="C448" s="211" t="s">
        <v>6290</v>
      </c>
      <c r="D448" s="211" t="s">
        <v>6291</v>
      </c>
      <c r="E448" s="211" t="s">
        <v>3527</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5899</v>
      </c>
    </row>
    <row r="449" spans="1:87">
      <c r="A449" s="287" t="s">
        <v>1334</v>
      </c>
      <c r="B449" s="211" t="s">
        <v>3528</v>
      </c>
      <c r="C449" s="211" t="s">
        <v>2750</v>
      </c>
      <c r="D449" s="211" t="s">
        <v>6292</v>
      </c>
      <c r="E449" s="211" t="s">
        <v>3527</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5899</v>
      </c>
    </row>
    <row r="450" spans="1:87">
      <c r="A450" s="287" t="s">
        <v>1335</v>
      </c>
      <c r="B450" s="211" t="s">
        <v>3529</v>
      </c>
      <c r="C450" s="211" t="s">
        <v>2595</v>
      </c>
      <c r="D450" s="211" t="s">
        <v>3530</v>
      </c>
      <c r="E450" s="211" t="s">
        <v>3531</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2604</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5899</v>
      </c>
    </row>
    <row r="451" spans="1:87">
      <c r="A451" s="287" t="s">
        <v>1336</v>
      </c>
      <c r="B451" s="211" t="s">
        <v>3532</v>
      </c>
      <c r="C451" s="211" t="s">
        <v>2533</v>
      </c>
      <c r="D451" s="211" t="s">
        <v>6293</v>
      </c>
      <c r="E451" s="211" t="s">
        <v>6294</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5899</v>
      </c>
    </row>
    <row r="452" spans="1:87">
      <c r="A452" s="287" t="s">
        <v>1337</v>
      </c>
      <c r="B452" s="211" t="s">
        <v>3533</v>
      </c>
      <c r="C452" s="211" t="s">
        <v>2647</v>
      </c>
      <c r="D452" s="211" t="s">
        <v>6295</v>
      </c>
      <c r="E452" s="211" t="s">
        <v>6296</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3533</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3534</v>
      </c>
      <c r="C453" s="211" t="s">
        <v>2533</v>
      </c>
      <c r="D453" s="211" t="s">
        <v>6297</v>
      </c>
      <c r="E453" s="211" t="s">
        <v>3535</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5899</v>
      </c>
    </row>
    <row r="454" spans="1:87">
      <c r="A454" s="287" t="s">
        <v>1339</v>
      </c>
      <c r="B454" s="211" t="s">
        <v>3536</v>
      </c>
      <c r="C454" s="211" t="s">
        <v>2557</v>
      </c>
      <c r="D454" s="211" t="s">
        <v>6298</v>
      </c>
      <c r="E454" s="211" t="s">
        <v>3537</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5899</v>
      </c>
    </row>
    <row r="455" spans="1:87">
      <c r="A455" s="287" t="s">
        <v>1340</v>
      </c>
      <c r="B455" s="211" t="s">
        <v>3538</v>
      </c>
      <c r="C455" s="211" t="s">
        <v>2557</v>
      </c>
      <c r="D455" s="211" t="s">
        <v>3539</v>
      </c>
      <c r="E455" s="211" t="s">
        <v>3540</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5899</v>
      </c>
    </row>
    <row r="456" spans="1:87">
      <c r="A456" s="287" t="s">
        <v>1341</v>
      </c>
      <c r="B456" s="211" t="s">
        <v>3541</v>
      </c>
      <c r="C456" s="211" t="s">
        <v>2533</v>
      </c>
      <c r="D456" s="211" t="s">
        <v>3542</v>
      </c>
      <c r="E456" s="211" t="s">
        <v>3543</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5899</v>
      </c>
    </row>
    <row r="457" spans="1:87">
      <c r="A457" s="287" t="s">
        <v>1342</v>
      </c>
      <c r="B457" s="211" t="s">
        <v>3544</v>
      </c>
      <c r="C457" s="211" t="s">
        <v>2647</v>
      </c>
      <c r="D457" s="211" t="s">
        <v>5748</v>
      </c>
      <c r="E457" s="211" t="s">
        <v>5749</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5899</v>
      </c>
    </row>
    <row r="458" spans="1:87">
      <c r="A458" s="287" t="s">
        <v>1343</v>
      </c>
      <c r="B458" s="211" t="s">
        <v>3545</v>
      </c>
      <c r="C458" s="211" t="s">
        <v>2750</v>
      </c>
      <c r="D458" s="211" t="s">
        <v>6299</v>
      </c>
      <c r="E458" s="211" t="s">
        <v>3546</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5899</v>
      </c>
    </row>
    <row r="459" spans="1:87">
      <c r="A459" s="287" t="s">
        <v>1344</v>
      </c>
      <c r="B459" s="211" t="s">
        <v>3547</v>
      </c>
      <c r="C459" s="211" t="s">
        <v>2545</v>
      </c>
      <c r="D459" s="211" t="s">
        <v>3548</v>
      </c>
      <c r="E459" s="211" t="s">
        <v>3549</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5899</v>
      </c>
    </row>
    <row r="460" spans="1:87">
      <c r="A460" s="287" t="s">
        <v>1345</v>
      </c>
      <c r="B460" s="211" t="s">
        <v>3550</v>
      </c>
      <c r="C460" s="211" t="s">
        <v>2557</v>
      </c>
      <c r="D460" s="211" t="s">
        <v>6300</v>
      </c>
      <c r="E460" s="211" t="s">
        <v>3551</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3550</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5899</v>
      </c>
    </row>
    <row r="461" spans="1:87">
      <c r="A461" s="287" t="s">
        <v>1346</v>
      </c>
      <c r="B461" s="211" t="s">
        <v>3552</v>
      </c>
      <c r="C461" s="211" t="s">
        <v>2557</v>
      </c>
      <c r="D461" s="211" t="s">
        <v>3553</v>
      </c>
      <c r="E461" s="211" t="s">
        <v>6301</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5899</v>
      </c>
    </row>
    <row r="462" spans="1:87">
      <c r="A462" s="287" t="s">
        <v>1347</v>
      </c>
      <c r="B462" s="211" t="s">
        <v>3554</v>
      </c>
      <c r="C462" s="211" t="s">
        <v>2533</v>
      </c>
      <c r="D462" s="211" t="s">
        <v>3555</v>
      </c>
      <c r="E462" s="211" t="s">
        <v>3556</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5899</v>
      </c>
    </row>
    <row r="463" spans="1:87">
      <c r="A463" s="287" t="s">
        <v>1348</v>
      </c>
      <c r="B463" s="211" t="s">
        <v>3557</v>
      </c>
      <c r="C463" s="211" t="s">
        <v>2557</v>
      </c>
      <c r="D463" s="211" t="s">
        <v>5750</v>
      </c>
      <c r="E463" s="211" t="s">
        <v>6302</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3558</v>
      </c>
      <c r="C464" s="211" t="s">
        <v>3803</v>
      </c>
      <c r="D464" s="211" t="s">
        <v>5751</v>
      </c>
      <c r="E464" s="211" t="s">
        <v>5752</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3559</v>
      </c>
      <c r="C465" s="211" t="s">
        <v>3717</v>
      </c>
      <c r="D465" s="211" t="s">
        <v>5753</v>
      </c>
      <c r="E465" s="211" t="s">
        <v>5754</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3560</v>
      </c>
      <c r="C466" s="211" t="s">
        <v>2533</v>
      </c>
      <c r="D466" s="211" t="s">
        <v>6303</v>
      </c>
      <c r="E466" s="211" t="s">
        <v>6304</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5899</v>
      </c>
    </row>
    <row r="467" spans="1:87">
      <c r="A467" s="287" t="s">
        <v>1352</v>
      </c>
      <c r="B467" s="211" t="s">
        <v>3561</v>
      </c>
      <c r="C467" s="211" t="s">
        <v>2557</v>
      </c>
      <c r="D467" s="211" t="s">
        <v>5755</v>
      </c>
      <c r="E467" s="211" t="s">
        <v>5756</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2628</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5899</v>
      </c>
    </row>
    <row r="468" spans="1:87">
      <c r="A468" s="287" t="s">
        <v>1353</v>
      </c>
      <c r="B468" s="211" t="s">
        <v>3562</v>
      </c>
      <c r="C468" s="211" t="s">
        <v>2595</v>
      </c>
      <c r="D468" s="211" t="s">
        <v>6305</v>
      </c>
      <c r="E468" s="211" t="s">
        <v>5757</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3563</v>
      </c>
      <c r="C469" s="211" t="s">
        <v>2533</v>
      </c>
      <c r="D469" s="211" t="s">
        <v>3564</v>
      </c>
      <c r="E469" s="211" t="s">
        <v>6306</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3316</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5899</v>
      </c>
    </row>
    <row r="470" spans="1:87">
      <c r="A470" s="287" t="s">
        <v>1355</v>
      </c>
      <c r="B470" s="211" t="s">
        <v>3565</v>
      </c>
      <c r="C470" s="211" t="s">
        <v>2647</v>
      </c>
      <c r="D470" s="211" t="s">
        <v>6307</v>
      </c>
      <c r="E470" s="211" t="s">
        <v>6308</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3566</v>
      </c>
      <c r="C471" s="211" t="s">
        <v>2647</v>
      </c>
      <c r="D471" s="211" t="s">
        <v>6309</v>
      </c>
      <c r="E471" s="211" t="s">
        <v>3567</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3568</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5899</v>
      </c>
    </row>
    <row r="472" spans="1:87">
      <c r="A472" s="287" t="s">
        <v>1357</v>
      </c>
      <c r="B472" s="211" t="s">
        <v>3569</v>
      </c>
      <c r="C472" s="211" t="s">
        <v>5758</v>
      </c>
      <c r="D472" s="211" t="s">
        <v>5759</v>
      </c>
      <c r="E472" s="211" t="s">
        <v>5760</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5899</v>
      </c>
    </row>
    <row r="473" spans="1:87">
      <c r="A473" s="287" t="s">
        <v>1358</v>
      </c>
      <c r="B473" s="211" t="s">
        <v>3570</v>
      </c>
      <c r="C473" s="211" t="s">
        <v>2533</v>
      </c>
      <c r="D473" s="211" t="s">
        <v>5761</v>
      </c>
      <c r="E473" s="211" t="s">
        <v>6310</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3571</v>
      </c>
      <c r="C474" s="211" t="s">
        <v>2557</v>
      </c>
      <c r="D474" s="211" t="s">
        <v>6311</v>
      </c>
      <c r="E474" s="211" t="s">
        <v>6312</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2553</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3572</v>
      </c>
      <c r="C475" s="211" t="s">
        <v>2647</v>
      </c>
      <c r="D475" s="211" t="s">
        <v>5762</v>
      </c>
      <c r="E475" s="211" t="s">
        <v>5763</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3235</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5899</v>
      </c>
    </row>
    <row r="476" spans="1:87">
      <c r="A476" s="287" t="s">
        <v>1361</v>
      </c>
      <c r="B476" s="211" t="s">
        <v>3573</v>
      </c>
      <c r="C476" s="211" t="s">
        <v>5764</v>
      </c>
      <c r="D476" s="211" t="s">
        <v>6313</v>
      </c>
      <c r="E476" s="211" t="s">
        <v>6314</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5765</v>
      </c>
      <c r="BS476" s="211" t="s">
        <v>5766</v>
      </c>
      <c r="BT476" s="211" t="s">
        <v>5767</v>
      </c>
      <c r="BU476" s="211" t="s">
        <v>5768</v>
      </c>
      <c r="BV476" s="211" t="s">
        <v>5769</v>
      </c>
      <c r="BW476" s="211" t="s">
        <v>5770</v>
      </c>
      <c r="BX476" s="211" t="s">
        <v>547</v>
      </c>
      <c r="BY476" s="211" t="s">
        <v>547</v>
      </c>
      <c r="BZ476" s="211" t="s">
        <v>547</v>
      </c>
      <c r="CA476" s="211" t="s">
        <v>547</v>
      </c>
      <c r="CB476" s="288"/>
      <c r="CC476" s="288"/>
      <c r="CD476" s="288"/>
      <c r="CE476" s="288"/>
      <c r="CF476" s="288"/>
      <c r="CG476" s="288"/>
      <c r="CH476" s="288"/>
      <c r="CI476" s="211" t="s">
        <v>5899</v>
      </c>
    </row>
    <row r="477" spans="1:87">
      <c r="A477" s="287" t="s">
        <v>1362</v>
      </c>
      <c r="B477" s="211" t="s">
        <v>3574</v>
      </c>
      <c r="C477" s="211" t="s">
        <v>6463</v>
      </c>
      <c r="D477" s="211" t="s">
        <v>6464</v>
      </c>
      <c r="E477" s="211" t="s">
        <v>5771</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3574</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3575</v>
      </c>
      <c r="C478" s="211" t="s">
        <v>3576</v>
      </c>
      <c r="D478" s="211" t="s">
        <v>3577</v>
      </c>
      <c r="E478" s="211" t="s">
        <v>3578</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3316</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5899</v>
      </c>
    </row>
    <row r="479" spans="1:87">
      <c r="A479" s="287" t="s">
        <v>1364</v>
      </c>
      <c r="B479" s="211" t="s">
        <v>3579</v>
      </c>
      <c r="C479" s="211" t="s">
        <v>2557</v>
      </c>
      <c r="D479" s="211" t="s">
        <v>6315</v>
      </c>
      <c r="E479" s="211" t="s">
        <v>5772</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2848</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3580</v>
      </c>
      <c r="C480" s="211" t="s">
        <v>2533</v>
      </c>
      <c r="D480" s="211" t="s">
        <v>3581</v>
      </c>
      <c r="E480" s="211" t="s">
        <v>3582</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5899</v>
      </c>
    </row>
    <row r="481" spans="1:87">
      <c r="A481" s="287" t="s">
        <v>1366</v>
      </c>
      <c r="B481" s="211" t="s">
        <v>3583</v>
      </c>
      <c r="C481" s="211" t="s">
        <v>2557</v>
      </c>
      <c r="D481" s="211" t="s">
        <v>3584</v>
      </c>
      <c r="E481" s="211" t="s">
        <v>6316</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2930</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5899</v>
      </c>
    </row>
    <row r="482" spans="1:87">
      <c r="A482" s="287" t="s">
        <v>1367</v>
      </c>
      <c r="B482" s="211" t="s">
        <v>3585</v>
      </c>
      <c r="C482" s="211" t="s">
        <v>2557</v>
      </c>
      <c r="D482" s="211" t="s">
        <v>6317</v>
      </c>
      <c r="E482" s="211" t="s">
        <v>6318</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5773</v>
      </c>
      <c r="C483" s="211" t="s">
        <v>2557</v>
      </c>
      <c r="D483" s="211" t="s">
        <v>3586</v>
      </c>
      <c r="E483" s="211" t="s">
        <v>3587</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2848</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5899</v>
      </c>
    </row>
    <row r="484" spans="1:87">
      <c r="A484" s="287" t="s">
        <v>1369</v>
      </c>
      <c r="B484" s="211" t="s">
        <v>3588</v>
      </c>
      <c r="C484" s="211" t="s">
        <v>2533</v>
      </c>
      <c r="D484" s="211" t="s">
        <v>3589</v>
      </c>
      <c r="E484" s="211" t="s">
        <v>3590</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3109</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5899</v>
      </c>
    </row>
    <row r="485" spans="1:87">
      <c r="A485" s="287" t="s">
        <v>1370</v>
      </c>
      <c r="B485" s="211" t="s">
        <v>3591</v>
      </c>
      <c r="C485" s="211" t="s">
        <v>2557</v>
      </c>
      <c r="D485" s="211" t="s">
        <v>6319</v>
      </c>
      <c r="E485" s="211" t="s">
        <v>6320</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3592</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5899</v>
      </c>
    </row>
    <row r="486" spans="1:87">
      <c r="A486" s="287" t="s">
        <v>1371</v>
      </c>
      <c r="B486" s="211" t="s">
        <v>3593</v>
      </c>
      <c r="C486" s="211" t="s">
        <v>2557</v>
      </c>
      <c r="D486" s="211" t="s">
        <v>5774</v>
      </c>
      <c r="E486" s="211" t="s">
        <v>5775</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5776</v>
      </c>
      <c r="BS486" s="211" t="s">
        <v>5777</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5899</v>
      </c>
    </row>
    <row r="487" spans="1:87">
      <c r="A487" s="287" t="s">
        <v>1372</v>
      </c>
      <c r="B487" s="211" t="s">
        <v>3594</v>
      </c>
      <c r="C487" s="211" t="s">
        <v>2557</v>
      </c>
      <c r="D487" s="211" t="s">
        <v>6321</v>
      </c>
      <c r="E487" s="211" t="s">
        <v>6322</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5899</v>
      </c>
    </row>
    <row r="488" spans="1:87">
      <c r="A488" s="287" t="s">
        <v>1373</v>
      </c>
      <c r="B488" s="211" t="s">
        <v>3595</v>
      </c>
      <c r="C488" s="211" t="s">
        <v>3576</v>
      </c>
      <c r="D488" s="211" t="s">
        <v>3596</v>
      </c>
      <c r="E488" s="211" t="s">
        <v>3597</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2601</v>
      </c>
      <c r="BS488" s="211" t="s">
        <v>5778</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5899</v>
      </c>
    </row>
    <row r="489" spans="1:87">
      <c r="A489" s="287" t="s">
        <v>1374</v>
      </c>
      <c r="B489" s="211" t="s">
        <v>3598</v>
      </c>
      <c r="C489" s="211" t="s">
        <v>2557</v>
      </c>
      <c r="D489" s="211" t="s">
        <v>5779</v>
      </c>
      <c r="E489" s="211" t="s">
        <v>5780</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3316</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3599</v>
      </c>
      <c r="C490" s="211" t="s">
        <v>2557</v>
      </c>
      <c r="D490" s="211" t="s">
        <v>6323</v>
      </c>
      <c r="E490" s="211" t="s">
        <v>6324</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3913</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3600</v>
      </c>
      <c r="C491" s="211" t="s">
        <v>2557</v>
      </c>
      <c r="D491" s="211" t="s">
        <v>3601</v>
      </c>
      <c r="E491" s="211" t="s">
        <v>3602</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5781</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5899</v>
      </c>
    </row>
    <row r="492" spans="1:87">
      <c r="A492" s="287" t="s">
        <v>1377</v>
      </c>
      <c r="B492" s="211" t="s">
        <v>3603</v>
      </c>
      <c r="C492" s="211" t="s">
        <v>2557</v>
      </c>
      <c r="D492" s="211" t="s">
        <v>3604</v>
      </c>
      <c r="E492" s="211" t="s">
        <v>6325</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3605</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5899</v>
      </c>
    </row>
    <row r="493" spans="1:87">
      <c r="A493" s="287" t="s">
        <v>1378</v>
      </c>
      <c r="B493" s="211" t="s">
        <v>3606</v>
      </c>
      <c r="C493" s="211" t="s">
        <v>5782</v>
      </c>
      <c r="D493" s="211" t="s">
        <v>6326</v>
      </c>
      <c r="E493" s="211" t="s">
        <v>3238</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3607</v>
      </c>
      <c r="C494" s="211" t="s">
        <v>2557</v>
      </c>
      <c r="D494" s="211" t="s">
        <v>5783</v>
      </c>
      <c r="E494" s="211" t="s">
        <v>5784</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3608</v>
      </c>
      <c r="C495" s="211" t="s">
        <v>2557</v>
      </c>
      <c r="D495" s="211" t="s">
        <v>3609</v>
      </c>
      <c r="E495" s="211" t="s">
        <v>3610</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5785</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5899</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3611</v>
      </c>
      <c r="C497" s="211" t="s">
        <v>2533</v>
      </c>
      <c r="D497" s="211" t="s">
        <v>6327</v>
      </c>
      <c r="E497" s="211" t="s">
        <v>6328</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2560</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3612</v>
      </c>
      <c r="C498" s="211" t="s">
        <v>2595</v>
      </c>
      <c r="D498" s="211" t="s">
        <v>6329</v>
      </c>
      <c r="E498" s="211" t="s">
        <v>5786</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2678</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3613</v>
      </c>
      <c r="C499" s="211" t="s">
        <v>2557</v>
      </c>
      <c r="D499" s="211" t="s">
        <v>6330</v>
      </c>
      <c r="E499" s="211" t="s">
        <v>3614</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2560</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5899</v>
      </c>
    </row>
    <row r="500" spans="1:87">
      <c r="A500" s="287" t="s">
        <v>1385</v>
      </c>
      <c r="B500" s="211" t="s">
        <v>3615</v>
      </c>
      <c r="C500" s="211" t="s">
        <v>2557</v>
      </c>
      <c r="D500" s="211" t="s">
        <v>3616</v>
      </c>
      <c r="E500" s="211" t="s">
        <v>3617</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5899</v>
      </c>
    </row>
    <row r="501" spans="1:87">
      <c r="A501" s="287" t="s">
        <v>1386</v>
      </c>
      <c r="B501" s="211" t="s">
        <v>5787</v>
      </c>
      <c r="C501" s="211" t="s">
        <v>2557</v>
      </c>
      <c r="D501" s="211" t="s">
        <v>6331</v>
      </c>
      <c r="E501" s="211" t="s">
        <v>6332</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2560</v>
      </c>
      <c r="BS501" s="211" t="s">
        <v>3618</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5899</v>
      </c>
    </row>
    <row r="502" spans="1:87">
      <c r="A502" s="287" t="s">
        <v>1387</v>
      </c>
      <c r="B502" s="211" t="s">
        <v>3619</v>
      </c>
      <c r="C502" s="211" t="s">
        <v>3620</v>
      </c>
      <c r="D502" s="211" t="s">
        <v>3621</v>
      </c>
      <c r="E502" s="211" t="s">
        <v>3622</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5899</v>
      </c>
    </row>
    <row r="503" spans="1:87">
      <c r="A503" s="287" t="s">
        <v>1388</v>
      </c>
      <c r="B503" s="211" t="s">
        <v>3623</v>
      </c>
      <c r="C503" s="211" t="s">
        <v>2533</v>
      </c>
      <c r="D503" s="211" t="s">
        <v>3624</v>
      </c>
      <c r="E503" s="211" t="s">
        <v>3625</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5788</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5899</v>
      </c>
    </row>
    <row r="504" spans="1:87">
      <c r="A504" s="287" t="s">
        <v>1389</v>
      </c>
      <c r="B504" s="211" t="s">
        <v>3626</v>
      </c>
      <c r="C504" s="211" t="s">
        <v>2557</v>
      </c>
      <c r="D504" s="211" t="s">
        <v>3627</v>
      </c>
      <c r="E504" s="211" t="s">
        <v>6333</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3628</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5899</v>
      </c>
    </row>
    <row r="505" spans="1:87">
      <c r="A505" s="287" t="s">
        <v>1390</v>
      </c>
      <c r="B505" s="211" t="s">
        <v>3629</v>
      </c>
      <c r="C505" s="211" t="s">
        <v>3630</v>
      </c>
      <c r="D505" s="211" t="s">
        <v>6334</v>
      </c>
      <c r="E505" s="211" t="s">
        <v>3631</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5899</v>
      </c>
    </row>
    <row r="506" spans="1:87">
      <c r="A506" s="287" t="s">
        <v>1391</v>
      </c>
      <c r="B506" s="211" t="s">
        <v>3632</v>
      </c>
      <c r="C506" s="211" t="s">
        <v>3168</v>
      </c>
      <c r="D506" s="211" t="s">
        <v>5789</v>
      </c>
      <c r="E506" s="211" t="s">
        <v>5790</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5791</v>
      </c>
      <c r="BS506" s="211" t="s">
        <v>2604</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5899</v>
      </c>
    </row>
    <row r="507" spans="1:87">
      <c r="A507" s="287" t="s">
        <v>1392</v>
      </c>
      <c r="B507" s="211" t="s">
        <v>3633</v>
      </c>
      <c r="C507" s="211" t="s">
        <v>2595</v>
      </c>
      <c r="D507" s="211" t="s">
        <v>6264</v>
      </c>
      <c r="E507" s="211" t="s">
        <v>6265</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3634</v>
      </c>
      <c r="C508" s="211" t="s">
        <v>2533</v>
      </c>
      <c r="D508" s="211" t="s">
        <v>6335</v>
      </c>
      <c r="E508" s="211" t="s">
        <v>3635</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5899</v>
      </c>
    </row>
    <row r="509" spans="1:87">
      <c r="A509" s="287" t="s">
        <v>1394</v>
      </c>
      <c r="B509" s="211" t="s">
        <v>3636</v>
      </c>
      <c r="C509" s="211" t="s">
        <v>2557</v>
      </c>
      <c r="D509" s="211" t="s">
        <v>3637</v>
      </c>
      <c r="E509" s="211" t="s">
        <v>3638</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2560</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5899</v>
      </c>
    </row>
    <row r="510" spans="1:87">
      <c r="A510" s="287" t="s">
        <v>1395</v>
      </c>
      <c r="B510" s="211" t="s">
        <v>3639</v>
      </c>
      <c r="C510" s="211" t="s">
        <v>2533</v>
      </c>
      <c r="D510" s="211" t="s">
        <v>3640</v>
      </c>
      <c r="E510" s="211" t="s">
        <v>6336</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5899</v>
      </c>
    </row>
    <row r="511" spans="1:87">
      <c r="A511" s="287" t="s">
        <v>1396</v>
      </c>
      <c r="B511" s="211" t="s">
        <v>3641</v>
      </c>
      <c r="C511" s="211" t="s">
        <v>2557</v>
      </c>
      <c r="D511" s="211" t="s">
        <v>3642</v>
      </c>
      <c r="E511" s="211" t="s">
        <v>6337</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3098</v>
      </c>
      <c r="BS511" s="211" t="s">
        <v>3643</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5899</v>
      </c>
    </row>
    <row r="512" spans="1:87">
      <c r="A512" s="287" t="s">
        <v>1397</v>
      </c>
      <c r="B512" s="211" t="s">
        <v>3644</v>
      </c>
      <c r="C512" s="211" t="s">
        <v>2595</v>
      </c>
      <c r="D512" s="211" t="s">
        <v>3645</v>
      </c>
      <c r="E512" s="211" t="s">
        <v>2876</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5899</v>
      </c>
    </row>
    <row r="513" spans="1:87">
      <c r="A513" s="287" t="s">
        <v>1398</v>
      </c>
      <c r="B513" s="211" t="s">
        <v>3646</v>
      </c>
      <c r="C513" s="211" t="s">
        <v>2533</v>
      </c>
      <c r="D513" s="211" t="s">
        <v>3647</v>
      </c>
      <c r="E513" s="211" t="s">
        <v>3648</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3316</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5899</v>
      </c>
    </row>
    <row r="514" spans="1:87">
      <c r="A514" s="287" t="s">
        <v>1399</v>
      </c>
      <c r="B514" s="211" t="s">
        <v>3649</v>
      </c>
      <c r="C514" s="211" t="s">
        <v>2533</v>
      </c>
      <c r="D514" s="211" t="s">
        <v>5792</v>
      </c>
      <c r="E514" s="211" t="s">
        <v>5793</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3650</v>
      </c>
      <c r="C515" s="211" t="s">
        <v>2533</v>
      </c>
      <c r="D515" s="211" t="s">
        <v>6338</v>
      </c>
      <c r="E515" s="211" t="s">
        <v>5794</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3651</v>
      </c>
      <c r="C516" s="211" t="s">
        <v>5795</v>
      </c>
      <c r="D516" s="211" t="s">
        <v>5796</v>
      </c>
      <c r="E516" s="211" t="s">
        <v>5797</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5899</v>
      </c>
    </row>
    <row r="517" spans="1:87">
      <c r="A517" s="287" t="s">
        <v>1402</v>
      </c>
      <c r="B517" s="211" t="s">
        <v>3652</v>
      </c>
      <c r="C517" s="211" t="s">
        <v>2533</v>
      </c>
      <c r="D517" s="211" t="s">
        <v>6339</v>
      </c>
      <c r="E517" s="211" t="s">
        <v>5798</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3653</v>
      </c>
      <c r="C518" s="211" t="s">
        <v>2533</v>
      </c>
      <c r="D518" s="211" t="s">
        <v>5799</v>
      </c>
      <c r="E518" s="211" t="s">
        <v>5800</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5801</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3654</v>
      </c>
      <c r="C519" s="211" t="s">
        <v>2557</v>
      </c>
      <c r="D519" s="211" t="s">
        <v>6340</v>
      </c>
      <c r="E519" s="211" t="s">
        <v>3655</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3656</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5899</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3657</v>
      </c>
      <c r="C521" s="211" t="s">
        <v>2557</v>
      </c>
      <c r="D521" s="211" t="s">
        <v>3658</v>
      </c>
      <c r="E521" s="211" t="s">
        <v>6341</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2945</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5899</v>
      </c>
    </row>
    <row r="522" spans="1:87">
      <c r="A522" s="287" t="s">
        <v>1407</v>
      </c>
      <c r="B522" s="211" t="s">
        <v>3659</v>
      </c>
      <c r="C522" s="211" t="s">
        <v>2557</v>
      </c>
      <c r="D522" s="211" t="s">
        <v>5802</v>
      </c>
      <c r="E522" s="211" t="s">
        <v>5803</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3660</v>
      </c>
      <c r="C523" s="211" t="s">
        <v>2557</v>
      </c>
      <c r="D523" s="211" t="s">
        <v>6342</v>
      </c>
      <c r="E523" s="211" t="s">
        <v>6343</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5899</v>
      </c>
    </row>
    <row r="524" spans="1:87">
      <c r="A524" s="287" t="s">
        <v>1409</v>
      </c>
      <c r="B524" s="211" t="s">
        <v>3661</v>
      </c>
      <c r="C524" s="211" t="s">
        <v>2557</v>
      </c>
      <c r="D524" s="211" t="s">
        <v>3662</v>
      </c>
      <c r="E524" s="211" t="s">
        <v>6344</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3663</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5899</v>
      </c>
    </row>
    <row r="525" spans="1:87">
      <c r="A525" s="287" t="s">
        <v>1410</v>
      </c>
      <c r="B525" s="211" t="s">
        <v>5804</v>
      </c>
      <c r="C525" s="211" t="s">
        <v>2557</v>
      </c>
      <c r="D525" s="211" t="s">
        <v>6345</v>
      </c>
      <c r="E525" s="211" t="s">
        <v>6346</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2560</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3664</v>
      </c>
      <c r="C527" s="211" t="s">
        <v>2545</v>
      </c>
      <c r="D527" s="211" t="s">
        <v>3665</v>
      </c>
      <c r="E527" s="211" t="s">
        <v>3666</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5899</v>
      </c>
    </row>
    <row r="528" spans="1:87">
      <c r="A528" s="287" t="s">
        <v>1413</v>
      </c>
      <c r="B528" s="211" t="s">
        <v>3667</v>
      </c>
      <c r="C528" s="211" t="s">
        <v>2647</v>
      </c>
      <c r="D528" s="211" t="s">
        <v>3668</v>
      </c>
      <c r="E528" s="211" t="s">
        <v>3669</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5899</v>
      </c>
    </row>
    <row r="529" spans="1:87">
      <c r="A529" s="287" t="s">
        <v>1414</v>
      </c>
      <c r="B529" s="211" t="s">
        <v>3670</v>
      </c>
      <c r="C529" s="211" t="s">
        <v>2557</v>
      </c>
      <c r="D529" s="211" t="s">
        <v>3671</v>
      </c>
      <c r="E529" s="211" t="s">
        <v>3672</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2949</v>
      </c>
      <c r="BS529" s="211" t="s">
        <v>2950</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5899</v>
      </c>
    </row>
    <row r="530" spans="1:87">
      <c r="A530" s="287" t="s">
        <v>1415</v>
      </c>
      <c r="B530" s="211" t="s">
        <v>3673</v>
      </c>
      <c r="C530" s="211" t="s">
        <v>2545</v>
      </c>
      <c r="D530" s="211" t="s">
        <v>3674</v>
      </c>
      <c r="E530" s="211" t="s">
        <v>3675</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5899</v>
      </c>
    </row>
    <row r="531" spans="1:87">
      <c r="A531" s="287" t="s">
        <v>1416</v>
      </c>
      <c r="B531" s="211" t="s">
        <v>3676</v>
      </c>
      <c r="C531" s="211" t="s">
        <v>2557</v>
      </c>
      <c r="D531" s="211" t="s">
        <v>5805</v>
      </c>
      <c r="E531" s="211" t="s">
        <v>6347</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2604</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3677</v>
      </c>
      <c r="C532" s="211" t="s">
        <v>2557</v>
      </c>
      <c r="D532" s="211" t="s">
        <v>3678</v>
      </c>
      <c r="E532" s="211" t="s">
        <v>3679</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5899</v>
      </c>
    </row>
    <row r="533" spans="1:87">
      <c r="A533" s="287" t="s">
        <v>1418</v>
      </c>
      <c r="B533" s="211" t="s">
        <v>3680</v>
      </c>
      <c r="C533" s="211" t="s">
        <v>2533</v>
      </c>
      <c r="D533" s="211" t="s">
        <v>5857</v>
      </c>
      <c r="E533" s="211" t="s">
        <v>5806</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3681</v>
      </c>
      <c r="C534" s="211" t="s">
        <v>2557</v>
      </c>
      <c r="D534" s="211" t="s">
        <v>6348</v>
      </c>
      <c r="E534" s="211" t="s">
        <v>6349</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3682</v>
      </c>
      <c r="C535" s="211" t="s">
        <v>2595</v>
      </c>
      <c r="D535" s="211" t="s">
        <v>5807</v>
      </c>
      <c r="E535" s="211" t="s">
        <v>5808</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5809</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5899</v>
      </c>
    </row>
    <row r="536" spans="1:87">
      <c r="A536" s="287" t="s">
        <v>1421</v>
      </c>
      <c r="B536" s="211" t="s">
        <v>3683</v>
      </c>
      <c r="C536" s="211" t="s">
        <v>2557</v>
      </c>
      <c r="D536" s="211" t="s">
        <v>6350</v>
      </c>
      <c r="E536" s="211" t="s">
        <v>5810</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3684</v>
      </c>
      <c r="C538" s="211" t="s">
        <v>2557</v>
      </c>
      <c r="D538" s="211" t="s">
        <v>6351</v>
      </c>
      <c r="E538" s="211" t="s">
        <v>6352</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5899</v>
      </c>
    </row>
    <row r="539" spans="1:87">
      <c r="A539" s="287" t="s">
        <v>1424</v>
      </c>
      <c r="B539" s="211" t="s">
        <v>3685</v>
      </c>
      <c r="C539" s="211" t="s">
        <v>2557</v>
      </c>
      <c r="D539" s="211" t="s">
        <v>3686</v>
      </c>
      <c r="E539" s="211" t="s">
        <v>3687</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3685</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5899</v>
      </c>
    </row>
    <row r="540" spans="1:87">
      <c r="A540" s="287" t="s">
        <v>1425</v>
      </c>
      <c r="B540" s="211" t="s">
        <v>3688</v>
      </c>
      <c r="C540" s="211" t="s">
        <v>2557</v>
      </c>
      <c r="D540" s="211" t="s">
        <v>6353</v>
      </c>
      <c r="E540" s="211" t="s">
        <v>3689</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2601</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5899</v>
      </c>
    </row>
    <row r="541" spans="1:87">
      <c r="A541" s="287" t="s">
        <v>1426</v>
      </c>
      <c r="B541" s="211" t="s">
        <v>3690</v>
      </c>
      <c r="C541" s="211" t="s">
        <v>2557</v>
      </c>
      <c r="D541" s="211" t="s">
        <v>6354</v>
      </c>
      <c r="E541" s="211" t="s">
        <v>6355</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3690</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5899</v>
      </c>
    </row>
    <row r="542" spans="1:87">
      <c r="A542" s="287" t="s">
        <v>1427</v>
      </c>
      <c r="B542" s="211" t="s">
        <v>5811</v>
      </c>
      <c r="C542" s="211" t="s">
        <v>6356</v>
      </c>
      <c r="D542" s="211" t="s">
        <v>3691</v>
      </c>
      <c r="E542" s="211" t="s">
        <v>6357</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3692</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5899</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3693</v>
      </c>
      <c r="C544" s="211" t="s">
        <v>2557</v>
      </c>
      <c r="D544" s="211" t="s">
        <v>5812</v>
      </c>
      <c r="E544" s="211" t="s">
        <v>5813</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5814</v>
      </c>
      <c r="BS544" s="211" t="s">
        <v>5815</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5899</v>
      </c>
    </row>
    <row r="545" spans="1:87">
      <c r="A545" s="287" t="s">
        <v>1430</v>
      </c>
      <c r="B545" s="211" t="s">
        <v>3694</v>
      </c>
      <c r="C545" s="211" t="s">
        <v>2647</v>
      </c>
      <c r="D545" s="211" t="s">
        <v>3695</v>
      </c>
      <c r="E545" s="211" t="s">
        <v>3696</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5899</v>
      </c>
    </row>
    <row r="546" spans="1:87">
      <c r="A546" s="287" t="s">
        <v>1431</v>
      </c>
      <c r="B546" s="211" t="s">
        <v>3697</v>
      </c>
      <c r="C546" s="211" t="s">
        <v>3698</v>
      </c>
      <c r="D546" s="211" t="s">
        <v>3699</v>
      </c>
      <c r="E546" s="211" t="s">
        <v>3700</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3701</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5899</v>
      </c>
    </row>
    <row r="547" spans="1:87">
      <c r="A547" s="287" t="s">
        <v>1432</v>
      </c>
      <c r="B547" s="211" t="s">
        <v>3702</v>
      </c>
      <c r="C547" s="211" t="s">
        <v>2533</v>
      </c>
      <c r="D547" s="211" t="s">
        <v>6358</v>
      </c>
      <c r="E547" s="211" t="s">
        <v>3703</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5899</v>
      </c>
    </row>
    <row r="548" spans="1:87">
      <c r="A548" s="287" t="s">
        <v>1433</v>
      </c>
      <c r="B548" s="211" t="s">
        <v>3704</v>
      </c>
      <c r="C548" s="211" t="s">
        <v>2533</v>
      </c>
      <c r="D548" s="211" t="s">
        <v>3705</v>
      </c>
      <c r="E548" s="211" t="s">
        <v>3706</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3707</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5899</v>
      </c>
    </row>
    <row r="549" spans="1:87">
      <c r="A549" s="287" t="s">
        <v>1434</v>
      </c>
      <c r="B549" s="211" t="s">
        <v>3708</v>
      </c>
      <c r="C549" s="211" t="s">
        <v>2557</v>
      </c>
      <c r="D549" s="211" t="s">
        <v>3709</v>
      </c>
      <c r="E549" s="211" t="s">
        <v>3710</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5899</v>
      </c>
    </row>
    <row r="550" spans="1:87">
      <c r="A550" s="287" t="s">
        <v>1435</v>
      </c>
      <c r="B550" s="211" t="s">
        <v>3711</v>
      </c>
      <c r="C550" s="211" t="s">
        <v>2557</v>
      </c>
      <c r="D550" s="211" t="s">
        <v>3712</v>
      </c>
      <c r="E550" s="211" t="s">
        <v>3713</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5899</v>
      </c>
    </row>
    <row r="551" spans="1:87">
      <c r="A551" s="287" t="s">
        <v>1436</v>
      </c>
      <c r="B551" s="211" t="s">
        <v>3714</v>
      </c>
      <c r="C551" s="211" t="s">
        <v>2533</v>
      </c>
      <c r="D551" s="211" t="s">
        <v>6359</v>
      </c>
      <c r="E551" s="211" t="s">
        <v>3715</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5899</v>
      </c>
    </row>
    <row r="552" spans="1:87">
      <c r="A552" s="287" t="s">
        <v>1437</v>
      </c>
      <c r="B552" s="211" t="s">
        <v>3716</v>
      </c>
      <c r="C552" s="211" t="s">
        <v>3717</v>
      </c>
      <c r="D552" s="211" t="s">
        <v>3718</v>
      </c>
      <c r="E552" s="211" t="s">
        <v>6360</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5899</v>
      </c>
    </row>
    <row r="553" spans="1:87">
      <c r="A553" s="287" t="s">
        <v>1438</v>
      </c>
      <c r="B553" s="211" t="s">
        <v>3719</v>
      </c>
      <c r="C553" s="211" t="s">
        <v>2557</v>
      </c>
      <c r="D553" s="211" t="s">
        <v>3720</v>
      </c>
      <c r="E553" s="211" t="s">
        <v>3721</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3643</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5899</v>
      </c>
    </row>
    <row r="554" spans="1:87">
      <c r="A554" s="287" t="s">
        <v>1439</v>
      </c>
      <c r="B554" s="211" t="s">
        <v>3722</v>
      </c>
      <c r="C554" s="211" t="s">
        <v>2708</v>
      </c>
      <c r="D554" s="211" t="s">
        <v>5816</v>
      </c>
      <c r="E554" s="211" t="s">
        <v>5817</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5899</v>
      </c>
    </row>
    <row r="555" spans="1:87">
      <c r="A555" s="287" t="s">
        <v>2374</v>
      </c>
      <c r="B555" s="211" t="s">
        <v>3723</v>
      </c>
      <c r="C555" s="211" t="s">
        <v>2557</v>
      </c>
      <c r="D555" s="211" t="s">
        <v>5818</v>
      </c>
      <c r="E555" s="211" t="s">
        <v>5819</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2375</v>
      </c>
      <c r="B556" s="211" t="s">
        <v>3724</v>
      </c>
      <c r="C556" s="211" t="s">
        <v>2533</v>
      </c>
      <c r="D556" s="211" t="s">
        <v>3725</v>
      </c>
      <c r="E556" s="211" t="s">
        <v>6361</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5899</v>
      </c>
    </row>
    <row r="557" spans="1:87">
      <c r="A557" s="287" t="s">
        <v>2376</v>
      </c>
      <c r="B557" s="211" t="s">
        <v>3726</v>
      </c>
      <c r="C557" s="211" t="s">
        <v>2557</v>
      </c>
      <c r="D557" s="211" t="s">
        <v>3727</v>
      </c>
      <c r="E557" s="211" t="s">
        <v>3728</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3316</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5899</v>
      </c>
    </row>
    <row r="558" spans="1:87">
      <c r="A558" s="287" t="s">
        <v>2377</v>
      </c>
      <c r="B558" s="211" t="s">
        <v>3729</v>
      </c>
      <c r="C558" s="211" t="s">
        <v>2803</v>
      </c>
      <c r="D558" s="211" t="s">
        <v>6362</v>
      </c>
      <c r="E558" s="211" t="s">
        <v>6363</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5899</v>
      </c>
    </row>
    <row r="559" spans="1:87">
      <c r="A559" s="287" t="s">
        <v>2378</v>
      </c>
      <c r="B559" s="211" t="s">
        <v>3730</v>
      </c>
      <c r="C559" s="211" t="s">
        <v>2557</v>
      </c>
      <c r="D559" s="211" t="s">
        <v>5820</v>
      </c>
      <c r="E559" s="211" t="s">
        <v>6364</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2945</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5899</v>
      </c>
    </row>
    <row r="560" spans="1:87">
      <c r="A560" s="287" t="s">
        <v>2379</v>
      </c>
      <c r="B560" s="211" t="s">
        <v>3731</v>
      </c>
      <c r="C560" s="211" t="s">
        <v>2533</v>
      </c>
      <c r="D560" s="211" t="s">
        <v>5821</v>
      </c>
      <c r="E560" s="211" t="s">
        <v>5822</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5823</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5899</v>
      </c>
    </row>
    <row r="561" spans="1:87">
      <c r="A561" s="287" t="s">
        <v>2380</v>
      </c>
      <c r="B561" s="211" t="s">
        <v>3732</v>
      </c>
      <c r="C561" s="211" t="s">
        <v>2557</v>
      </c>
      <c r="D561" s="211" t="s">
        <v>6365</v>
      </c>
      <c r="E561" s="211" t="s">
        <v>3733</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3734</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5899</v>
      </c>
    </row>
    <row r="562" spans="1:87">
      <c r="A562" s="287" t="s">
        <v>2381</v>
      </c>
      <c r="B562" s="211" t="s">
        <v>3735</v>
      </c>
      <c r="C562" s="211" t="s">
        <v>2557</v>
      </c>
      <c r="D562" s="211" t="s">
        <v>6366</v>
      </c>
      <c r="E562" s="211" t="s">
        <v>6367</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5899</v>
      </c>
    </row>
    <row r="563" spans="1:87">
      <c r="A563" s="287" t="s">
        <v>2382</v>
      </c>
      <c r="B563" s="211" t="s">
        <v>3736</v>
      </c>
      <c r="C563" s="211" t="s">
        <v>3168</v>
      </c>
      <c r="D563" s="211" t="s">
        <v>6368</v>
      </c>
      <c r="E563" s="211" t="s">
        <v>3737</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3738</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5899</v>
      </c>
    </row>
    <row r="564" spans="1:87">
      <c r="A564" s="287" t="s">
        <v>2383</v>
      </c>
      <c r="B564" s="211" t="s">
        <v>3739</v>
      </c>
      <c r="C564" s="211" t="s">
        <v>2557</v>
      </c>
      <c r="D564" s="211" t="s">
        <v>3740</v>
      </c>
      <c r="E564" s="211" t="s">
        <v>3741</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3742</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5899</v>
      </c>
    </row>
    <row r="565" spans="1:87">
      <c r="A565" s="287" t="s">
        <v>2384</v>
      </c>
      <c r="B565" s="211" t="s">
        <v>3743</v>
      </c>
      <c r="C565" s="211" t="s">
        <v>2647</v>
      </c>
      <c r="D565" s="211" t="s">
        <v>5824</v>
      </c>
      <c r="E565" s="211" t="s">
        <v>5825</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5899</v>
      </c>
    </row>
    <row r="566" spans="1:87">
      <c r="A566" s="287" t="s">
        <v>2385</v>
      </c>
      <c r="B566" s="211" t="s">
        <v>3744</v>
      </c>
      <c r="C566" s="211" t="s">
        <v>2557</v>
      </c>
      <c r="D566" s="211" t="s">
        <v>5826</v>
      </c>
      <c r="E566" s="211" t="s">
        <v>6369</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3744</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2386</v>
      </c>
      <c r="B567" s="211" t="s">
        <v>3745</v>
      </c>
      <c r="C567" s="211" t="s">
        <v>2533</v>
      </c>
      <c r="D567" s="211" t="s">
        <v>3746</v>
      </c>
      <c r="E567" s="211" t="s">
        <v>3747</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2945</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5899</v>
      </c>
    </row>
    <row r="568" spans="1:87">
      <c r="A568" s="287" t="s">
        <v>2387</v>
      </c>
      <c r="B568" s="211" t="s">
        <v>3748</v>
      </c>
      <c r="C568" s="211" t="s">
        <v>2557</v>
      </c>
      <c r="D568" s="211" t="s">
        <v>5827</v>
      </c>
      <c r="E568" s="211" t="s">
        <v>5828</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3748</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2388</v>
      </c>
      <c r="B569" s="211" t="s">
        <v>3749</v>
      </c>
      <c r="C569" s="211" t="s">
        <v>2533</v>
      </c>
      <c r="D569" s="211" t="s">
        <v>5829</v>
      </c>
      <c r="E569" s="211" t="s">
        <v>5830</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2389</v>
      </c>
      <c r="B570" s="211" t="s">
        <v>3750</v>
      </c>
      <c r="C570" s="211" t="s">
        <v>2647</v>
      </c>
      <c r="D570" s="211" t="s">
        <v>6370</v>
      </c>
      <c r="E570" s="211" t="s">
        <v>5831</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5832</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5899</v>
      </c>
    </row>
    <row r="571" spans="1:87">
      <c r="A571" s="287" t="s">
        <v>2390</v>
      </c>
      <c r="B571" s="211" t="s">
        <v>3751</v>
      </c>
      <c r="C571" s="211" t="s">
        <v>3168</v>
      </c>
      <c r="D571" s="211" t="s">
        <v>3752</v>
      </c>
      <c r="E571" s="211" t="s">
        <v>6371</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3316</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5899</v>
      </c>
    </row>
    <row r="572" spans="1:87">
      <c r="A572" s="287" t="s">
        <v>2391</v>
      </c>
      <c r="B572" s="211" t="s">
        <v>3753</v>
      </c>
      <c r="C572" s="211" t="s">
        <v>2557</v>
      </c>
      <c r="D572" s="211" t="s">
        <v>5833</v>
      </c>
      <c r="E572" s="211" t="s">
        <v>5834</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5835</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5899</v>
      </c>
    </row>
    <row r="573" spans="1:87">
      <c r="A573" s="287" t="s">
        <v>2392</v>
      </c>
      <c r="B573" s="211" t="s">
        <v>3754</v>
      </c>
      <c r="C573" s="211" t="s">
        <v>2557</v>
      </c>
      <c r="D573" s="211" t="s">
        <v>5836</v>
      </c>
      <c r="E573" s="211" t="s">
        <v>6372</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3445</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2393</v>
      </c>
      <c r="B574" s="211" t="s">
        <v>3755</v>
      </c>
      <c r="C574" s="211" t="s">
        <v>2647</v>
      </c>
      <c r="D574" s="211" t="s">
        <v>3756</v>
      </c>
      <c r="E574" s="211" t="s">
        <v>3757</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5837</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5899</v>
      </c>
    </row>
    <row r="575" spans="1:87">
      <c r="A575" s="287" t="s">
        <v>2394</v>
      </c>
      <c r="B575" s="211" t="s">
        <v>3758</v>
      </c>
      <c r="C575" s="211" t="s">
        <v>3759</v>
      </c>
      <c r="D575" s="211" t="s">
        <v>3760</v>
      </c>
      <c r="E575" s="211" t="s">
        <v>3761</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5899</v>
      </c>
    </row>
    <row r="576" spans="1:87">
      <c r="A576" s="287" t="s">
        <v>2395</v>
      </c>
      <c r="B576" s="211" t="s">
        <v>3762</v>
      </c>
      <c r="C576" s="211" t="s">
        <v>2533</v>
      </c>
      <c r="D576" s="211" t="s">
        <v>5838</v>
      </c>
      <c r="E576" s="211" t="s">
        <v>5839</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5840</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5899</v>
      </c>
    </row>
    <row r="577" spans="1:87">
      <c r="A577" s="287" t="s">
        <v>2396</v>
      </c>
      <c r="B577" s="211" t="s">
        <v>3763</v>
      </c>
      <c r="C577" s="211" t="s">
        <v>2533</v>
      </c>
      <c r="D577" s="211" t="s">
        <v>3764</v>
      </c>
      <c r="E577" s="211" t="s">
        <v>3765</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3766</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5899</v>
      </c>
    </row>
    <row r="578" spans="1:87">
      <c r="A578" s="287" t="s">
        <v>2397</v>
      </c>
      <c r="B578" s="211" t="s">
        <v>3767</v>
      </c>
      <c r="C578" s="211" t="s">
        <v>2557</v>
      </c>
      <c r="D578" s="211" t="s">
        <v>5841</v>
      </c>
      <c r="E578" s="211" t="s">
        <v>5842</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2560</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2398</v>
      </c>
      <c r="B579" s="211" t="s">
        <v>3768</v>
      </c>
      <c r="C579" s="211" t="s">
        <v>2533</v>
      </c>
      <c r="D579" s="211" t="s">
        <v>3769</v>
      </c>
      <c r="E579" s="211" t="s">
        <v>3770</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3771</v>
      </c>
      <c r="BS579" s="211" t="s">
        <v>3772</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5899</v>
      </c>
    </row>
    <row r="580" spans="1:87">
      <c r="A580" s="287" t="s">
        <v>2399</v>
      </c>
      <c r="B580" s="211" t="s">
        <v>4042</v>
      </c>
      <c r="C580" s="211" t="s">
        <v>2557</v>
      </c>
      <c r="D580" s="211" t="s">
        <v>4043</v>
      </c>
      <c r="E580" s="211" t="s">
        <v>4044</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2969</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5899</v>
      </c>
    </row>
    <row r="581" spans="1:87">
      <c r="A581" s="287" t="s">
        <v>2400</v>
      </c>
      <c r="B581" s="211" t="s">
        <v>3773</v>
      </c>
      <c r="C581" s="211" t="s">
        <v>2647</v>
      </c>
      <c r="D581" s="211" t="s">
        <v>3943</v>
      </c>
      <c r="E581" s="211" t="s">
        <v>3944</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3946</v>
      </c>
      <c r="BS581" s="211" t="s">
        <v>3947</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2401</v>
      </c>
      <c r="B582" s="211" t="s">
        <v>3774</v>
      </c>
      <c r="C582" s="211" t="s">
        <v>2647</v>
      </c>
      <c r="D582" s="211" t="s">
        <v>6373</v>
      </c>
      <c r="E582" s="211" t="s">
        <v>6374</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5899</v>
      </c>
    </row>
    <row r="583" spans="1:87">
      <c r="A583" s="287" t="s">
        <v>2402</v>
      </c>
      <c r="B583" s="211" t="s">
        <v>3775</v>
      </c>
      <c r="C583" s="211" t="s">
        <v>3803</v>
      </c>
      <c r="D583" s="211" t="s">
        <v>6375</v>
      </c>
      <c r="E583" s="211" t="s">
        <v>6376</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2403</v>
      </c>
      <c r="B584" s="211" t="s">
        <v>3776</v>
      </c>
      <c r="C584" s="211" t="s">
        <v>2557</v>
      </c>
      <c r="D584" s="211" t="s">
        <v>5843</v>
      </c>
      <c r="E584" s="211" t="s">
        <v>5844</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2553</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2404</v>
      </c>
      <c r="B585" s="211" t="s">
        <v>3777</v>
      </c>
      <c r="C585" s="211" t="s">
        <v>2557</v>
      </c>
      <c r="D585" s="211" t="s">
        <v>3778</v>
      </c>
      <c r="E585" s="211" t="s">
        <v>3779</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2848</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5899</v>
      </c>
    </row>
    <row r="586" spans="1:87">
      <c r="A586" s="287" t="s">
        <v>2405</v>
      </c>
      <c r="B586" s="211" t="s">
        <v>3780</v>
      </c>
      <c r="C586" s="211" t="s">
        <v>2533</v>
      </c>
      <c r="D586" s="211" t="s">
        <v>3781</v>
      </c>
      <c r="E586" s="211" t="s">
        <v>3782</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3445</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5899</v>
      </c>
    </row>
    <row r="587" spans="1:87">
      <c r="A587" s="287" t="s">
        <v>2406</v>
      </c>
      <c r="B587" s="211" t="s">
        <v>3783</v>
      </c>
      <c r="C587" s="211" t="s">
        <v>2545</v>
      </c>
      <c r="D587" s="211" t="s">
        <v>3784</v>
      </c>
      <c r="E587" s="211" t="s">
        <v>3785</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5899</v>
      </c>
    </row>
    <row r="588" spans="1:87">
      <c r="A588" s="287" t="s">
        <v>2407</v>
      </c>
      <c r="B588" s="211" t="s">
        <v>3786</v>
      </c>
      <c r="C588" s="211" t="s">
        <v>2533</v>
      </c>
      <c r="D588" s="211" t="s">
        <v>3787</v>
      </c>
      <c r="E588" s="211" t="s">
        <v>3788</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5899</v>
      </c>
    </row>
    <row r="589" spans="1:87">
      <c r="A589" s="287" t="s">
        <v>2408</v>
      </c>
      <c r="B589" s="211" t="s">
        <v>3789</v>
      </c>
      <c r="C589" s="211" t="s">
        <v>2557</v>
      </c>
      <c r="D589" s="211" t="s">
        <v>6377</v>
      </c>
      <c r="E589" s="211" t="s">
        <v>5845</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5846</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2409</v>
      </c>
      <c r="B590" s="211" t="s">
        <v>3790</v>
      </c>
      <c r="C590" s="211" t="s">
        <v>2557</v>
      </c>
      <c r="D590" s="211" t="s">
        <v>3791</v>
      </c>
      <c r="E590" s="211" t="s">
        <v>3792</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3793</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5899</v>
      </c>
    </row>
    <row r="591" spans="1:87">
      <c r="A591" s="287" t="s">
        <v>2410</v>
      </c>
      <c r="B591" s="211" t="s">
        <v>3794</v>
      </c>
      <c r="C591" s="211" t="s">
        <v>3803</v>
      </c>
      <c r="D591" s="211" t="s">
        <v>6378</v>
      </c>
      <c r="E591" s="211" t="s">
        <v>6379</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5899</v>
      </c>
    </row>
    <row r="592" spans="1:87">
      <c r="A592" s="287" t="s">
        <v>2411</v>
      </c>
      <c r="B592" s="211" t="s">
        <v>3795</v>
      </c>
      <c r="C592" s="211" t="s">
        <v>2533</v>
      </c>
      <c r="D592" s="211" t="s">
        <v>3796</v>
      </c>
      <c r="E592" s="211" t="s">
        <v>3797</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5899</v>
      </c>
    </row>
    <row r="593" spans="1:87">
      <c r="A593" s="287" t="s">
        <v>2412</v>
      </c>
      <c r="B593" s="211" t="s">
        <v>5847</v>
      </c>
      <c r="C593" s="211" t="s">
        <v>2557</v>
      </c>
      <c r="D593" s="211" t="s">
        <v>3798</v>
      </c>
      <c r="E593" s="211" t="s">
        <v>6380</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5899</v>
      </c>
    </row>
    <row r="594" spans="1:87">
      <c r="A594" s="287" t="s">
        <v>2413</v>
      </c>
      <c r="B594" s="211" t="s">
        <v>3799</v>
      </c>
      <c r="C594" s="211" t="s">
        <v>2647</v>
      </c>
      <c r="D594" s="211" t="s">
        <v>3800</v>
      </c>
      <c r="E594" s="211" t="s">
        <v>3801</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5899</v>
      </c>
    </row>
    <row r="595" spans="1:87">
      <c r="A595" s="287" t="s">
        <v>2414</v>
      </c>
      <c r="B595" s="211" t="s">
        <v>3802</v>
      </c>
      <c r="C595" s="211" t="s">
        <v>3803</v>
      </c>
      <c r="D595" s="211" t="s">
        <v>6381</v>
      </c>
      <c r="E595" s="211" t="s">
        <v>3804</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5899</v>
      </c>
    </row>
    <row r="596" spans="1:87">
      <c r="A596" s="287" t="s">
        <v>2415</v>
      </c>
      <c r="B596" s="211" t="s">
        <v>3805</v>
      </c>
      <c r="C596" s="211" t="s">
        <v>6382</v>
      </c>
      <c r="D596" s="211" t="s">
        <v>6383</v>
      </c>
      <c r="E596" s="211" t="s">
        <v>5848</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5849</v>
      </c>
      <c r="BS596" s="211" t="s">
        <v>2848</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5899</v>
      </c>
    </row>
    <row r="597" spans="1:87">
      <c r="A597" s="287" t="s">
        <v>2416</v>
      </c>
      <c r="B597" s="211" t="s">
        <v>3806</v>
      </c>
      <c r="C597" s="211" t="s">
        <v>2557</v>
      </c>
      <c r="D597" s="211" t="s">
        <v>6384</v>
      </c>
      <c r="E597" s="211" t="s">
        <v>6385</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3807</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5899</v>
      </c>
    </row>
    <row r="598" spans="1:87">
      <c r="A598" s="287" t="s">
        <v>2417</v>
      </c>
      <c r="B598" s="211" t="s">
        <v>5850</v>
      </c>
      <c r="C598" s="211" t="s">
        <v>2533</v>
      </c>
      <c r="D598" s="211" t="s">
        <v>3791</v>
      </c>
      <c r="E598" s="211" t="s">
        <v>6386</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3808</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5899</v>
      </c>
    </row>
    <row r="599" spans="1:87">
      <c r="A599" s="287" t="s">
        <v>2418</v>
      </c>
      <c r="B599" s="211" t="s">
        <v>3809</v>
      </c>
      <c r="C599" s="211" t="s">
        <v>2647</v>
      </c>
      <c r="D599" s="211" t="s">
        <v>3810</v>
      </c>
      <c r="E599" s="211" t="s">
        <v>6387</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5899</v>
      </c>
    </row>
    <row r="600" spans="1:87">
      <c r="A600" s="287" t="s">
        <v>2419</v>
      </c>
      <c r="B600" s="211" t="s">
        <v>3811</v>
      </c>
      <c r="C600" s="211" t="s">
        <v>2647</v>
      </c>
      <c r="D600" s="211" t="s">
        <v>3812</v>
      </c>
      <c r="E600" s="211" t="s">
        <v>3813</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5899</v>
      </c>
    </row>
    <row r="601" spans="1:87">
      <c r="A601" s="287" t="s">
        <v>2420</v>
      </c>
      <c r="B601" s="211" t="s">
        <v>3814</v>
      </c>
      <c r="C601" s="211" t="s">
        <v>3815</v>
      </c>
      <c r="D601" s="211" t="s">
        <v>3816</v>
      </c>
      <c r="E601" s="211" t="s">
        <v>3817</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5899</v>
      </c>
    </row>
    <row r="602" spans="1:87">
      <c r="A602" s="287" t="s">
        <v>2421</v>
      </c>
      <c r="B602" s="211" t="s">
        <v>3818</v>
      </c>
      <c r="C602" s="211" t="s">
        <v>2533</v>
      </c>
      <c r="D602" s="211" t="s">
        <v>6388</v>
      </c>
      <c r="E602" s="211" t="s">
        <v>3819</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3316</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5899</v>
      </c>
    </row>
    <row r="603" spans="1:87">
      <c r="A603" s="287" t="s">
        <v>2422</v>
      </c>
      <c r="B603" s="211" t="s">
        <v>3820</v>
      </c>
      <c r="C603" s="211" t="s">
        <v>2557</v>
      </c>
      <c r="D603" s="211" t="s">
        <v>3821</v>
      </c>
      <c r="E603" s="211" t="s">
        <v>3822</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3316</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5899</v>
      </c>
    </row>
    <row r="604" spans="1:87">
      <c r="A604" s="287" t="s">
        <v>2423</v>
      </c>
      <c r="B604" s="211" t="s">
        <v>3823</v>
      </c>
      <c r="C604" s="211" t="s">
        <v>2647</v>
      </c>
      <c r="D604" s="211" t="s">
        <v>3824</v>
      </c>
      <c r="E604" s="211" t="s">
        <v>6389</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5899</v>
      </c>
    </row>
    <row r="605" spans="1:87">
      <c r="A605" s="287" t="s">
        <v>2424</v>
      </c>
      <c r="B605" s="211" t="s">
        <v>3825</v>
      </c>
      <c r="C605" s="211" t="s">
        <v>5851</v>
      </c>
      <c r="D605" s="211" t="s">
        <v>5852</v>
      </c>
      <c r="E605" s="211" t="s">
        <v>5853</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2425</v>
      </c>
      <c r="B606" s="211" t="s">
        <v>3826</v>
      </c>
      <c r="C606" s="211" t="s">
        <v>3803</v>
      </c>
      <c r="D606" s="211" t="s">
        <v>5871</v>
      </c>
      <c r="E606" s="211" t="s">
        <v>5854</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2426</v>
      </c>
      <c r="B607" s="211" t="s">
        <v>3827</v>
      </c>
      <c r="C607" s="211" t="s">
        <v>2557</v>
      </c>
      <c r="D607" s="211" t="s">
        <v>5855</v>
      </c>
      <c r="E607" s="211" t="s">
        <v>6390</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5856</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2427</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2428</v>
      </c>
      <c r="B609" s="211" t="s">
        <v>3828</v>
      </c>
      <c r="C609" s="211" t="s">
        <v>2557</v>
      </c>
      <c r="D609" s="211" t="s">
        <v>3829</v>
      </c>
      <c r="E609" s="211" t="s">
        <v>3830</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5899</v>
      </c>
    </row>
    <row r="610" spans="1:87">
      <c r="A610" s="287" t="s">
        <v>2429</v>
      </c>
      <c r="B610" s="211" t="s">
        <v>3831</v>
      </c>
      <c r="C610" s="211" t="s">
        <v>3803</v>
      </c>
      <c r="D610" s="211" t="s">
        <v>6391</v>
      </c>
      <c r="E610" s="211" t="s">
        <v>6392</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3832</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5899</v>
      </c>
    </row>
    <row r="611" spans="1:87">
      <c r="A611" s="287" t="s">
        <v>2430</v>
      </c>
      <c r="B611" s="211" t="s">
        <v>3833</v>
      </c>
      <c r="C611" s="211" t="s">
        <v>2533</v>
      </c>
      <c r="D611" s="211" t="s">
        <v>6393</v>
      </c>
      <c r="E611" s="211" t="s">
        <v>6394</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5899</v>
      </c>
    </row>
    <row r="612" spans="1:87">
      <c r="A612" s="287" t="s">
        <v>2431</v>
      </c>
      <c r="B612" s="211" t="s">
        <v>3834</v>
      </c>
      <c r="C612" s="211" t="s">
        <v>2557</v>
      </c>
      <c r="D612" s="211" t="s">
        <v>3835</v>
      </c>
      <c r="E612" s="211" t="s">
        <v>3836</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3837</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5899</v>
      </c>
    </row>
    <row r="613" spans="1:87">
      <c r="A613" s="287" t="s">
        <v>2432</v>
      </c>
      <c r="B613" s="211" t="s">
        <v>3838</v>
      </c>
      <c r="C613" s="211" t="s">
        <v>2557</v>
      </c>
      <c r="D613" s="211" t="s">
        <v>3839</v>
      </c>
      <c r="E613" s="211" t="s">
        <v>3840</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5899</v>
      </c>
    </row>
    <row r="614" spans="1:87">
      <c r="A614" s="287" t="s">
        <v>2433</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2434</v>
      </c>
      <c r="B615" s="211" t="s">
        <v>3841</v>
      </c>
      <c r="C615" s="211" t="s">
        <v>2647</v>
      </c>
      <c r="D615" s="211" t="s">
        <v>6395</v>
      </c>
      <c r="E615" s="211" t="s">
        <v>6396</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5899</v>
      </c>
    </row>
    <row r="616" spans="1:87">
      <c r="A616" s="287" t="s">
        <v>2435</v>
      </c>
      <c r="B616" s="211" t="s">
        <v>3842</v>
      </c>
      <c r="C616" s="211" t="s">
        <v>2533</v>
      </c>
      <c r="D616" s="211" t="s">
        <v>3843</v>
      </c>
      <c r="E616" s="211" t="s">
        <v>3844</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5899</v>
      </c>
    </row>
    <row r="617" spans="1:87">
      <c r="A617" s="287" t="s">
        <v>2436</v>
      </c>
      <c r="B617" s="211" t="s">
        <v>3845</v>
      </c>
      <c r="C617" s="211" t="s">
        <v>2557</v>
      </c>
      <c r="D617" s="211" t="s">
        <v>3846</v>
      </c>
      <c r="E617" s="211" t="s">
        <v>3847</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3848</v>
      </c>
      <c r="BS617" s="211" t="s">
        <v>3849</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5899</v>
      </c>
    </row>
    <row r="618" spans="1:87">
      <c r="A618" s="287" t="s">
        <v>2437</v>
      </c>
      <c r="B618" s="211" t="s">
        <v>3850</v>
      </c>
      <c r="C618" s="211" t="s">
        <v>3052</v>
      </c>
      <c r="D618" s="211" t="s">
        <v>6397</v>
      </c>
      <c r="E618" s="211" t="s">
        <v>5806</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2438</v>
      </c>
      <c r="B619" s="211" t="s">
        <v>3851</v>
      </c>
      <c r="C619" s="211" t="s">
        <v>2533</v>
      </c>
      <c r="D619" s="211" t="s">
        <v>3852</v>
      </c>
      <c r="E619" s="211" t="s">
        <v>6398</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5899</v>
      </c>
    </row>
    <row r="620" spans="1:87">
      <c r="A620" s="287" t="s">
        <v>2439</v>
      </c>
      <c r="B620" s="211" t="s">
        <v>3853</v>
      </c>
      <c r="C620" s="211" t="s">
        <v>2533</v>
      </c>
      <c r="D620" s="211" t="s">
        <v>3854</v>
      </c>
      <c r="E620" s="211" t="s">
        <v>6399</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5899</v>
      </c>
    </row>
    <row r="621" spans="1:87">
      <c r="A621" s="287" t="s">
        <v>2440</v>
      </c>
      <c r="B621" s="211" t="s">
        <v>3855</v>
      </c>
      <c r="C621" s="211" t="s">
        <v>2557</v>
      </c>
      <c r="D621" s="211" t="s">
        <v>3856</v>
      </c>
      <c r="E621" s="211" t="s">
        <v>3857</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5899</v>
      </c>
    </row>
    <row r="622" spans="1:87">
      <c r="A622" s="287" t="s">
        <v>2441</v>
      </c>
      <c r="B622" s="211" t="s">
        <v>3858</v>
      </c>
      <c r="C622" s="211" t="s">
        <v>2647</v>
      </c>
      <c r="D622" s="211" t="s">
        <v>3859</v>
      </c>
      <c r="E622" s="211" t="s">
        <v>3860</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5899</v>
      </c>
    </row>
    <row r="623" spans="1:87">
      <c r="A623" s="287" t="s">
        <v>2442</v>
      </c>
      <c r="B623" s="211" t="s">
        <v>3861</v>
      </c>
      <c r="C623" s="211" t="s">
        <v>2557</v>
      </c>
      <c r="D623" s="211" t="s">
        <v>6400</v>
      </c>
      <c r="E623" s="211" t="s">
        <v>3862</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3861</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5899</v>
      </c>
    </row>
    <row r="624" spans="1:87">
      <c r="A624" s="287" t="s">
        <v>2443</v>
      </c>
      <c r="B624" s="211" t="s">
        <v>3863</v>
      </c>
      <c r="C624" s="211" t="s">
        <v>3864</v>
      </c>
      <c r="D624" s="211" t="s">
        <v>3691</v>
      </c>
      <c r="E624" s="211" t="s">
        <v>3865</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5858</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5899</v>
      </c>
    </row>
    <row r="625" spans="1:87">
      <c r="A625" s="287" t="s">
        <v>2444</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2445</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2446</v>
      </c>
      <c r="B627" s="211" t="s">
        <v>3866</v>
      </c>
      <c r="C627" s="211" t="s">
        <v>2533</v>
      </c>
      <c r="D627" s="211" t="s">
        <v>5510</v>
      </c>
      <c r="E627" s="211" t="s">
        <v>5511</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5899</v>
      </c>
    </row>
    <row r="628" spans="1:87">
      <c r="A628" s="287" t="s">
        <v>2447</v>
      </c>
      <c r="B628" s="211" t="s">
        <v>3867</v>
      </c>
      <c r="C628" s="211" t="s">
        <v>2557</v>
      </c>
      <c r="D628" s="211" t="s">
        <v>5859</v>
      </c>
      <c r="E628" s="211" t="s">
        <v>6401</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2448</v>
      </c>
      <c r="B629" s="211" t="s">
        <v>3868</v>
      </c>
      <c r="C629" s="211" t="s">
        <v>2533</v>
      </c>
      <c r="D629" s="211" t="s">
        <v>3869</v>
      </c>
      <c r="E629" s="211" t="s">
        <v>3870</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5564</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5899</v>
      </c>
    </row>
    <row r="630" spans="1:87">
      <c r="A630" s="287" t="s">
        <v>2449</v>
      </c>
      <c r="B630" s="211" t="s">
        <v>3871</v>
      </c>
      <c r="C630" s="211" t="s">
        <v>2557</v>
      </c>
      <c r="D630" s="211" t="s">
        <v>3872</v>
      </c>
      <c r="E630" s="211" t="s">
        <v>3873</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2553</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5899</v>
      </c>
    </row>
    <row r="631" spans="1:87">
      <c r="A631" s="287" t="s">
        <v>2450</v>
      </c>
      <c r="B631" s="211" t="s">
        <v>3874</v>
      </c>
      <c r="C631" s="211" t="s">
        <v>2557</v>
      </c>
      <c r="D631" s="211" t="s">
        <v>5860</v>
      </c>
      <c r="E631" s="211" t="s">
        <v>6402</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2451</v>
      </c>
      <c r="B632" s="211" t="s">
        <v>3875</v>
      </c>
      <c r="C632" s="211" t="s">
        <v>2557</v>
      </c>
      <c r="D632" s="211" t="s">
        <v>6403</v>
      </c>
      <c r="E632" s="211" t="s">
        <v>6404</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3316</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5899</v>
      </c>
    </row>
    <row r="633" spans="1:87">
      <c r="A633" s="287" t="s">
        <v>2452</v>
      </c>
      <c r="B633" s="211" t="s">
        <v>3876</v>
      </c>
      <c r="C633" s="211" t="s">
        <v>2557</v>
      </c>
      <c r="D633" s="211" t="s">
        <v>3877</v>
      </c>
      <c r="E633" s="211" t="s">
        <v>6405</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5899</v>
      </c>
    </row>
    <row r="634" spans="1:87">
      <c r="A634" s="287" t="s">
        <v>2453</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2454</v>
      </c>
      <c r="B635" s="211" t="s">
        <v>3878</v>
      </c>
      <c r="C635" s="211" t="s">
        <v>2533</v>
      </c>
      <c r="D635" s="211" t="s">
        <v>3879</v>
      </c>
      <c r="E635" s="211" t="s">
        <v>6406</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5899</v>
      </c>
    </row>
    <row r="636" spans="1:87">
      <c r="A636" s="287" t="s">
        <v>2455</v>
      </c>
      <c r="B636" s="211" t="s">
        <v>3880</v>
      </c>
      <c r="C636" s="211" t="s">
        <v>2557</v>
      </c>
      <c r="D636" s="211" t="s">
        <v>6407</v>
      </c>
      <c r="E636" s="211" t="s">
        <v>3881</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3882</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5899</v>
      </c>
    </row>
    <row r="637" spans="1:87">
      <c r="A637" s="287" t="s">
        <v>2456</v>
      </c>
      <c r="B637" s="211" t="s">
        <v>3883</v>
      </c>
      <c r="C637" s="211" t="s">
        <v>2557</v>
      </c>
      <c r="D637" s="211" t="s">
        <v>5861</v>
      </c>
      <c r="E637" s="211" t="s">
        <v>5862</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3098</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2457</v>
      </c>
      <c r="B638" s="211" t="s">
        <v>3884</v>
      </c>
      <c r="C638" s="211" t="s">
        <v>2533</v>
      </c>
      <c r="D638" s="211" t="s">
        <v>5863</v>
      </c>
      <c r="E638" s="211" t="s">
        <v>5864</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5865</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5899</v>
      </c>
    </row>
    <row r="639" spans="1:87">
      <c r="A639" s="287" t="s">
        <v>2458</v>
      </c>
      <c r="B639" s="211" t="s">
        <v>3885</v>
      </c>
      <c r="C639" s="211" t="s">
        <v>2557</v>
      </c>
      <c r="D639" s="211" t="s">
        <v>6408</v>
      </c>
      <c r="E639" s="211" t="s">
        <v>6409</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3886</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5899</v>
      </c>
    </row>
    <row r="640" spans="1:87">
      <c r="A640" s="287" t="s">
        <v>2459</v>
      </c>
      <c r="B640" s="211" t="s">
        <v>3887</v>
      </c>
      <c r="C640" s="211" t="s">
        <v>2533</v>
      </c>
      <c r="D640" s="211" t="s">
        <v>3888</v>
      </c>
      <c r="E640" s="211" t="s">
        <v>3889</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3109</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5899</v>
      </c>
    </row>
    <row r="641" spans="1:87">
      <c r="A641" s="287" t="s">
        <v>2460</v>
      </c>
      <c r="B641" s="211" t="s">
        <v>3890</v>
      </c>
      <c r="C641" s="211" t="s">
        <v>3891</v>
      </c>
      <c r="D641" s="211" t="s">
        <v>3892</v>
      </c>
      <c r="E641" s="211" t="s">
        <v>3893</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3894</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5899</v>
      </c>
    </row>
    <row r="642" spans="1:87">
      <c r="A642" s="287" t="s">
        <v>2461</v>
      </c>
      <c r="B642" s="211" t="s">
        <v>5866</v>
      </c>
      <c r="C642" s="211" t="s">
        <v>3803</v>
      </c>
      <c r="D642" s="211" t="s">
        <v>3895</v>
      </c>
      <c r="E642" s="211" t="s">
        <v>3896</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5899</v>
      </c>
    </row>
    <row r="643" spans="1:87">
      <c r="A643" s="287" t="s">
        <v>2462</v>
      </c>
      <c r="B643" s="211" t="s">
        <v>5867</v>
      </c>
      <c r="C643" s="211" t="s">
        <v>2557</v>
      </c>
      <c r="D643" s="211" t="s">
        <v>6410</v>
      </c>
      <c r="E643" s="211" t="s">
        <v>5868</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2463</v>
      </c>
      <c r="B644" s="211" t="s">
        <v>3897</v>
      </c>
      <c r="C644" s="211" t="s">
        <v>2595</v>
      </c>
      <c r="D644" s="211" t="s">
        <v>3898</v>
      </c>
      <c r="E644" s="211" t="s">
        <v>3899</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5899</v>
      </c>
    </row>
    <row r="645" spans="1:87">
      <c r="A645" s="287" t="s">
        <v>2464</v>
      </c>
      <c r="B645" s="211" t="s">
        <v>3900</v>
      </c>
      <c r="C645" s="211" t="s">
        <v>2557</v>
      </c>
      <c r="D645" s="211" t="s">
        <v>3901</v>
      </c>
      <c r="E645" s="211" t="s">
        <v>3902</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2590</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5899</v>
      </c>
    </row>
    <row r="646" spans="1:87">
      <c r="A646" s="287" t="s">
        <v>2465</v>
      </c>
      <c r="B646" s="211" t="s">
        <v>3903</v>
      </c>
      <c r="C646" s="211" t="s">
        <v>2557</v>
      </c>
      <c r="D646" s="211" t="s">
        <v>3904</v>
      </c>
      <c r="E646" s="211" t="s">
        <v>3905</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5869</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5899</v>
      </c>
    </row>
    <row r="647" spans="1:87">
      <c r="A647" s="287" t="s">
        <v>2466</v>
      </c>
      <c r="B647" s="211" t="s">
        <v>3906</v>
      </c>
      <c r="C647" s="211" t="s">
        <v>2533</v>
      </c>
      <c r="D647" s="211" t="s">
        <v>6411</v>
      </c>
      <c r="E647" s="211" t="s">
        <v>6412</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5899</v>
      </c>
    </row>
    <row r="648" spans="1:87">
      <c r="A648" s="287" t="s">
        <v>2467</v>
      </c>
      <c r="B648" s="211" t="s">
        <v>3907</v>
      </c>
      <c r="C648" s="211" t="s">
        <v>2533</v>
      </c>
      <c r="D648" s="211" t="s">
        <v>3908</v>
      </c>
      <c r="E648" s="211" t="s">
        <v>3909</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5899</v>
      </c>
    </row>
    <row r="649" spans="1:87">
      <c r="A649" s="287" t="s">
        <v>2468</v>
      </c>
      <c r="B649" s="211" t="s">
        <v>3910</v>
      </c>
      <c r="C649" s="211" t="s">
        <v>2533</v>
      </c>
      <c r="D649" s="211" t="s">
        <v>6413</v>
      </c>
      <c r="E649" s="211" t="s">
        <v>6414</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5899</v>
      </c>
    </row>
    <row r="650" spans="1:87">
      <c r="A650" s="287" t="s">
        <v>2469</v>
      </c>
      <c r="B650" s="211" t="s">
        <v>3911</v>
      </c>
      <c r="C650" s="211" t="s">
        <v>2533</v>
      </c>
      <c r="D650" s="211" t="s">
        <v>6415</v>
      </c>
      <c r="E650" s="211" t="s">
        <v>3912</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3913</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5899</v>
      </c>
    </row>
    <row r="651" spans="1:87">
      <c r="A651" s="287" t="s">
        <v>2470</v>
      </c>
      <c r="B651" s="211" t="s">
        <v>3914</v>
      </c>
      <c r="C651" s="211" t="s">
        <v>2557</v>
      </c>
      <c r="D651" s="211" t="s">
        <v>3915</v>
      </c>
      <c r="E651" s="211" t="s">
        <v>3916</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3917</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5899</v>
      </c>
    </row>
    <row r="652" spans="1:87">
      <c r="A652" s="287" t="s">
        <v>2471</v>
      </c>
      <c r="B652" s="211" t="s">
        <v>3918</v>
      </c>
      <c r="C652" s="211" t="s">
        <v>2557</v>
      </c>
      <c r="D652" s="211" t="s">
        <v>3919</v>
      </c>
      <c r="E652" s="211" t="s">
        <v>3920</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5899</v>
      </c>
    </row>
    <row r="653" spans="1:87">
      <c r="A653" s="287" t="s">
        <v>2472</v>
      </c>
      <c r="B653" s="211" t="s">
        <v>3921</v>
      </c>
      <c r="C653" s="211" t="s">
        <v>2533</v>
      </c>
      <c r="D653" s="211" t="s">
        <v>3922</v>
      </c>
      <c r="E653" s="211" t="s">
        <v>3923</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5899</v>
      </c>
    </row>
    <row r="654" spans="1:87">
      <c r="A654" s="287" t="s">
        <v>2473</v>
      </c>
      <c r="B654" s="211" t="s">
        <v>5870</v>
      </c>
      <c r="C654" s="211" t="s">
        <v>3803</v>
      </c>
      <c r="D654" s="211" t="s">
        <v>5871</v>
      </c>
      <c r="E654" s="211" t="s">
        <v>5854</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2474</v>
      </c>
      <c r="B655" s="211" t="s">
        <v>3924</v>
      </c>
      <c r="C655" s="211" t="s">
        <v>2533</v>
      </c>
      <c r="D655" s="211" t="s">
        <v>5872</v>
      </c>
      <c r="E655" s="211" t="s">
        <v>5873</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5899</v>
      </c>
    </row>
    <row r="656" spans="1:87">
      <c r="A656" s="287" t="s">
        <v>2475</v>
      </c>
      <c r="B656" s="211" t="s">
        <v>3925</v>
      </c>
      <c r="C656" s="211" t="s">
        <v>2533</v>
      </c>
      <c r="D656" s="211" t="s">
        <v>5874</v>
      </c>
      <c r="E656" s="211" t="s">
        <v>6416</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2476</v>
      </c>
      <c r="B657" s="211" t="s">
        <v>3926</v>
      </c>
      <c r="C657" s="211" t="s">
        <v>2557</v>
      </c>
      <c r="D657" s="211" t="s">
        <v>3927</v>
      </c>
      <c r="E657" s="211" t="s">
        <v>6417</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5899</v>
      </c>
    </row>
    <row r="658" spans="1:87">
      <c r="A658" s="287" t="s">
        <v>2477</v>
      </c>
      <c r="B658" s="211" t="s">
        <v>3928</v>
      </c>
      <c r="C658" s="211" t="s">
        <v>2557</v>
      </c>
      <c r="D658" s="211" t="s">
        <v>6418</v>
      </c>
      <c r="E658" s="211" t="s">
        <v>3929</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2776</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5899</v>
      </c>
    </row>
    <row r="659" spans="1:87">
      <c r="A659" s="287" t="s">
        <v>2478</v>
      </c>
      <c r="B659" s="211" t="s">
        <v>3930</v>
      </c>
      <c r="C659" s="211" t="s">
        <v>2557</v>
      </c>
      <c r="D659" s="211" t="s">
        <v>3931</v>
      </c>
      <c r="E659" s="211" t="s">
        <v>3932</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3098</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5899</v>
      </c>
    </row>
    <row r="660" spans="1:87">
      <c r="A660" s="287" t="s">
        <v>2479</v>
      </c>
      <c r="B660" s="211" t="s">
        <v>3933</v>
      </c>
      <c r="C660" s="211" t="s">
        <v>2533</v>
      </c>
      <c r="D660" s="211" t="s">
        <v>6419</v>
      </c>
      <c r="E660" s="211" t="s">
        <v>3934</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5899</v>
      </c>
    </row>
    <row r="661" spans="1:87">
      <c r="A661" s="287" t="s">
        <v>2480</v>
      </c>
      <c r="B661" s="211" t="s">
        <v>3935</v>
      </c>
      <c r="C661" s="211" t="s">
        <v>2557</v>
      </c>
      <c r="D661" s="211" t="s">
        <v>5875</v>
      </c>
      <c r="E661" s="211" t="s">
        <v>5876</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2481</v>
      </c>
      <c r="B662" s="211" t="s">
        <v>3936</v>
      </c>
      <c r="C662" s="211" t="s">
        <v>2533</v>
      </c>
      <c r="D662" s="211" t="s">
        <v>3937</v>
      </c>
      <c r="E662" s="211" t="s">
        <v>6420</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5899</v>
      </c>
    </row>
    <row r="663" spans="1:87">
      <c r="A663" s="287" t="s">
        <v>2482</v>
      </c>
      <c r="B663" s="211" t="s">
        <v>3938</v>
      </c>
      <c r="C663" s="211" t="s">
        <v>2557</v>
      </c>
      <c r="D663" s="211" t="s">
        <v>3939</v>
      </c>
      <c r="E663" s="211" t="s">
        <v>6421</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5899</v>
      </c>
    </row>
    <row r="664" spans="1:87">
      <c r="A664" s="287" t="s">
        <v>2483</v>
      </c>
      <c r="B664" s="211" t="s">
        <v>3940</v>
      </c>
      <c r="C664" s="211" t="s">
        <v>2557</v>
      </c>
      <c r="D664" s="211" t="s">
        <v>3941</v>
      </c>
      <c r="E664" s="211" t="s">
        <v>6422</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5899</v>
      </c>
    </row>
    <row r="665" spans="1:87">
      <c r="A665" s="287" t="s">
        <v>2484</v>
      </c>
      <c r="B665" s="211" t="s">
        <v>3942</v>
      </c>
      <c r="C665" s="211" t="s">
        <v>2647</v>
      </c>
      <c r="D665" s="211" t="s">
        <v>3943</v>
      </c>
      <c r="E665" s="211" t="s">
        <v>3944</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3945</v>
      </c>
      <c r="BS665" s="211" t="s">
        <v>3946</v>
      </c>
      <c r="BT665" s="211" t="s">
        <v>3947</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5899</v>
      </c>
    </row>
    <row r="666" spans="1:87">
      <c r="A666" s="287" t="s">
        <v>2485</v>
      </c>
      <c r="B666" s="211" t="s">
        <v>3948</v>
      </c>
      <c r="C666" s="211" t="s">
        <v>2533</v>
      </c>
      <c r="D666" s="211" t="s">
        <v>6423</v>
      </c>
      <c r="E666" s="211" t="s">
        <v>3949</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5899</v>
      </c>
    </row>
    <row r="667" spans="1:87">
      <c r="A667" s="287" t="s">
        <v>2486</v>
      </c>
      <c r="B667" s="211" t="s">
        <v>3950</v>
      </c>
      <c r="C667" s="211" t="s">
        <v>2557</v>
      </c>
      <c r="D667" s="211" t="s">
        <v>6424</v>
      </c>
      <c r="E667" s="211" t="s">
        <v>3951</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5899</v>
      </c>
    </row>
    <row r="668" spans="1:87">
      <c r="A668" s="287" t="s">
        <v>2487</v>
      </c>
      <c r="B668" s="211" t="s">
        <v>3952</v>
      </c>
      <c r="C668" s="211" t="s">
        <v>2595</v>
      </c>
      <c r="D668" s="211" t="s">
        <v>6425</v>
      </c>
      <c r="E668" s="211" t="s">
        <v>3953</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5899</v>
      </c>
    </row>
    <row r="669" spans="1:87">
      <c r="A669" s="287" t="s">
        <v>2488</v>
      </c>
      <c r="B669" s="211" t="s">
        <v>3954</v>
      </c>
      <c r="C669" s="211" t="s">
        <v>2533</v>
      </c>
      <c r="D669" s="211" t="s">
        <v>3955</v>
      </c>
      <c r="E669" s="211" t="s">
        <v>6426</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5899</v>
      </c>
    </row>
    <row r="670" spans="1:87">
      <c r="A670" s="287" t="s">
        <v>2489</v>
      </c>
      <c r="B670" s="211" t="s">
        <v>5877</v>
      </c>
      <c r="C670" s="211" t="s">
        <v>2533</v>
      </c>
      <c r="D670" s="211" t="s">
        <v>6427</v>
      </c>
      <c r="E670" s="211" t="s">
        <v>6428</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5899</v>
      </c>
    </row>
    <row r="671" spans="1:87">
      <c r="A671" s="287" t="s">
        <v>2490</v>
      </c>
      <c r="B671" s="211" t="s">
        <v>3956</v>
      </c>
      <c r="C671" s="211" t="s">
        <v>2533</v>
      </c>
      <c r="D671" s="211" t="s">
        <v>5878</v>
      </c>
      <c r="E671" s="211" t="s">
        <v>5879</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5899</v>
      </c>
    </row>
    <row r="672" spans="1:87">
      <c r="A672" s="287" t="s">
        <v>2491</v>
      </c>
      <c r="B672" s="211" t="s">
        <v>3957</v>
      </c>
      <c r="C672" s="211" t="s">
        <v>2557</v>
      </c>
      <c r="D672" s="211" t="s">
        <v>6429</v>
      </c>
      <c r="E672" s="211" t="s">
        <v>3958</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3959</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5899</v>
      </c>
    </row>
    <row r="673" spans="1:87">
      <c r="A673" s="287" t="s">
        <v>2492</v>
      </c>
      <c r="B673" s="211" t="s">
        <v>3960</v>
      </c>
      <c r="C673" s="211" t="s">
        <v>2831</v>
      </c>
      <c r="D673" s="211" t="s">
        <v>3961</v>
      </c>
      <c r="E673" s="211" t="s">
        <v>3962</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5881</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5899</v>
      </c>
    </row>
    <row r="674" spans="1:87">
      <c r="A674" s="287" t="s">
        <v>2493</v>
      </c>
      <c r="B674" s="211" t="s">
        <v>3963</v>
      </c>
      <c r="C674" s="211" t="s">
        <v>2557</v>
      </c>
      <c r="D674" s="211" t="s">
        <v>3964</v>
      </c>
      <c r="E674" s="211" t="s">
        <v>6430</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5899</v>
      </c>
    </row>
    <row r="675" spans="1:87">
      <c r="A675" s="287" t="s">
        <v>2494</v>
      </c>
      <c r="B675" s="211" t="s">
        <v>3965</v>
      </c>
      <c r="C675" s="211" t="s">
        <v>3803</v>
      </c>
      <c r="D675" s="211" t="s">
        <v>6431</v>
      </c>
      <c r="E675" s="211" t="s">
        <v>3966</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5899</v>
      </c>
    </row>
    <row r="676" spans="1:87">
      <c r="A676" s="287" t="s">
        <v>2495</v>
      </c>
      <c r="B676" s="211" t="s">
        <v>3967</v>
      </c>
      <c r="C676" s="211" t="s">
        <v>3803</v>
      </c>
      <c r="D676" s="211" t="s">
        <v>3968</v>
      </c>
      <c r="E676" s="211" t="s">
        <v>3896</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5899</v>
      </c>
    </row>
    <row r="677" spans="1:87">
      <c r="A677" s="287" t="s">
        <v>2496</v>
      </c>
      <c r="B677" s="211" t="s">
        <v>3969</v>
      </c>
      <c r="C677" s="211" t="s">
        <v>2557</v>
      </c>
      <c r="D677" s="211" t="s">
        <v>3970</v>
      </c>
      <c r="E677" s="211" t="s">
        <v>6432</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5899</v>
      </c>
    </row>
    <row r="678" spans="1:87">
      <c r="A678" s="287" t="s">
        <v>2497</v>
      </c>
      <c r="B678" s="211" t="s">
        <v>5882</v>
      </c>
      <c r="C678" s="211" t="s">
        <v>2557</v>
      </c>
      <c r="D678" s="211" t="s">
        <v>6433</v>
      </c>
      <c r="E678" s="211" t="s">
        <v>6434</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2945</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5899</v>
      </c>
    </row>
    <row r="679" spans="1:87">
      <c r="A679" s="287" t="s">
        <v>2498</v>
      </c>
      <c r="B679" s="211" t="s">
        <v>3971</v>
      </c>
      <c r="C679" s="211" t="s">
        <v>3803</v>
      </c>
      <c r="D679" s="211" t="s">
        <v>6435</v>
      </c>
      <c r="E679" s="211" t="s">
        <v>3972</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5899</v>
      </c>
    </row>
    <row r="680" spans="1:87">
      <c r="A680" s="287" t="s">
        <v>2499</v>
      </c>
      <c r="B680" s="211" t="s">
        <v>3973</v>
      </c>
      <c r="C680" s="211" t="s">
        <v>3803</v>
      </c>
      <c r="D680" s="211" t="s">
        <v>6436</v>
      </c>
      <c r="E680" s="211" t="s">
        <v>6437</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3974</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5899</v>
      </c>
    </row>
    <row r="681" spans="1:87">
      <c r="A681" s="287" t="s">
        <v>2500</v>
      </c>
      <c r="B681" s="211" t="s">
        <v>3975</v>
      </c>
      <c r="C681" s="211" t="s">
        <v>2557</v>
      </c>
      <c r="D681" s="211" t="s">
        <v>3976</v>
      </c>
      <c r="E681" s="211" t="s">
        <v>3977</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5899</v>
      </c>
    </row>
    <row r="682" spans="1:87">
      <c r="A682" s="287" t="s">
        <v>2501</v>
      </c>
      <c r="B682" s="211" t="s">
        <v>3978</v>
      </c>
      <c r="C682" s="211" t="s">
        <v>2557</v>
      </c>
      <c r="D682" s="211" t="s">
        <v>3979</v>
      </c>
      <c r="E682" s="211" t="s">
        <v>3980</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5899</v>
      </c>
    </row>
    <row r="683" spans="1:87">
      <c r="A683" s="287" t="s">
        <v>2502</v>
      </c>
      <c r="B683" s="211" t="s">
        <v>3981</v>
      </c>
      <c r="C683" s="211" t="s">
        <v>2557</v>
      </c>
      <c r="D683" s="211" t="s">
        <v>5884</v>
      </c>
      <c r="E683" s="211" t="s">
        <v>5885</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5899</v>
      </c>
    </row>
    <row r="684" spans="1:87">
      <c r="A684" s="287" t="s">
        <v>2503</v>
      </c>
      <c r="B684" s="211" t="s">
        <v>3982</v>
      </c>
      <c r="C684" s="211" t="s">
        <v>2557</v>
      </c>
      <c r="D684" s="211" t="s">
        <v>3983</v>
      </c>
      <c r="E684" s="211" t="s">
        <v>3984</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2560</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5899</v>
      </c>
    </row>
    <row r="685" spans="1:87">
      <c r="A685" s="287" t="s">
        <v>2504</v>
      </c>
      <c r="B685" s="211" t="s">
        <v>3985</v>
      </c>
      <c r="C685" s="211" t="s">
        <v>2557</v>
      </c>
      <c r="D685" s="211" t="s">
        <v>3986</v>
      </c>
      <c r="E685" s="211" t="s">
        <v>6438</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5899</v>
      </c>
    </row>
    <row r="686" spans="1:87">
      <c r="A686" s="287" t="s">
        <v>2505</v>
      </c>
      <c r="B686" s="211" t="s">
        <v>3987</v>
      </c>
      <c r="C686" s="211" t="s">
        <v>2533</v>
      </c>
      <c r="D686" s="211" t="s">
        <v>6439</v>
      </c>
      <c r="E686" s="211" t="s">
        <v>6440</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5496</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5899</v>
      </c>
    </row>
    <row r="687" spans="1:87">
      <c r="A687" s="287" t="s">
        <v>2506</v>
      </c>
      <c r="B687" s="211" t="s">
        <v>3988</v>
      </c>
      <c r="C687" s="211" t="s">
        <v>2831</v>
      </c>
      <c r="D687" s="211" t="s">
        <v>6441</v>
      </c>
      <c r="E687" s="211" t="s">
        <v>3989</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5899</v>
      </c>
    </row>
    <row r="688" spans="1:87">
      <c r="A688" s="287" t="s">
        <v>2507</v>
      </c>
      <c r="B688" s="211" t="s">
        <v>3990</v>
      </c>
      <c r="C688" s="211" t="s">
        <v>2533</v>
      </c>
      <c r="D688" s="211" t="s">
        <v>3991</v>
      </c>
      <c r="E688" s="211" t="s">
        <v>3992</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5899</v>
      </c>
    </row>
    <row r="689" spans="1:87">
      <c r="A689" s="287" t="s">
        <v>2508</v>
      </c>
      <c r="B689" s="211" t="s">
        <v>3993</v>
      </c>
      <c r="C689" s="211" t="s">
        <v>2557</v>
      </c>
      <c r="D689" s="211" t="s">
        <v>3994</v>
      </c>
      <c r="E689" s="211" t="s">
        <v>3995</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3993</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5899</v>
      </c>
    </row>
    <row r="690" spans="1:87">
      <c r="A690" s="287" t="s">
        <v>2509</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2510</v>
      </c>
      <c r="B691" s="211" t="s">
        <v>3996</v>
      </c>
      <c r="C691" s="211" t="s">
        <v>2557</v>
      </c>
      <c r="D691" s="211" t="s">
        <v>3997</v>
      </c>
      <c r="E691" s="211" t="s">
        <v>3998</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3999</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5899</v>
      </c>
    </row>
    <row r="692" spans="1:87">
      <c r="A692" s="287" t="s">
        <v>2511</v>
      </c>
      <c r="B692" s="211" t="s">
        <v>4000</v>
      </c>
      <c r="C692" s="211" t="s">
        <v>3803</v>
      </c>
      <c r="D692" s="211" t="s">
        <v>6442</v>
      </c>
      <c r="E692" s="211" t="s">
        <v>2685</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5899</v>
      </c>
    </row>
    <row r="693" spans="1:87">
      <c r="A693" s="287" t="s">
        <v>2512</v>
      </c>
      <c r="B693" s="211" t="s">
        <v>4001</v>
      </c>
      <c r="C693" s="211" t="s">
        <v>4002</v>
      </c>
      <c r="D693" s="211" t="s">
        <v>4003</v>
      </c>
      <c r="E693" s="211" t="s">
        <v>2685</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5899</v>
      </c>
    </row>
    <row r="694" spans="1:87">
      <c r="A694" s="287" t="s">
        <v>2513</v>
      </c>
      <c r="B694" s="211" t="s">
        <v>4004</v>
      </c>
      <c r="C694" s="211" t="s">
        <v>2533</v>
      </c>
      <c r="D694" s="211" t="s">
        <v>4005</v>
      </c>
      <c r="E694" s="211" t="s">
        <v>4006</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5899</v>
      </c>
    </row>
    <row r="695" spans="1:87">
      <c r="A695" s="287" t="s">
        <v>2514</v>
      </c>
      <c r="B695" s="211" t="s">
        <v>4007</v>
      </c>
      <c r="C695" s="211" t="s">
        <v>2557</v>
      </c>
      <c r="D695" s="211" t="s">
        <v>4008</v>
      </c>
      <c r="E695" s="211" t="s">
        <v>6443</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4009</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5899</v>
      </c>
    </row>
    <row r="696" spans="1:87">
      <c r="A696" s="287" t="s">
        <v>2515</v>
      </c>
      <c r="B696" s="211" t="s">
        <v>4010</v>
      </c>
      <c r="C696" s="211" t="s">
        <v>2557</v>
      </c>
      <c r="D696" s="211" t="s">
        <v>6444</v>
      </c>
      <c r="E696" s="211" t="s">
        <v>4011</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5899</v>
      </c>
    </row>
    <row r="697" spans="1:87">
      <c r="A697" s="287" t="s">
        <v>2516</v>
      </c>
      <c r="B697" s="211" t="s">
        <v>4012</v>
      </c>
      <c r="C697" s="211" t="s">
        <v>2533</v>
      </c>
      <c r="D697" s="211" t="s">
        <v>4013</v>
      </c>
      <c r="E697" s="211" t="s">
        <v>4014</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5899</v>
      </c>
    </row>
    <row r="698" spans="1:87">
      <c r="A698" s="287" t="s">
        <v>2517</v>
      </c>
      <c r="B698" s="211" t="s">
        <v>4015</v>
      </c>
      <c r="C698" s="211" t="s">
        <v>2533</v>
      </c>
      <c r="D698" s="211" t="s">
        <v>5886</v>
      </c>
      <c r="E698" s="211" t="s">
        <v>5887</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5899</v>
      </c>
    </row>
    <row r="699" spans="1:87">
      <c r="A699" s="287" t="s">
        <v>2518</v>
      </c>
      <c r="B699" s="211" t="s">
        <v>4016</v>
      </c>
      <c r="C699" s="211" t="s">
        <v>2533</v>
      </c>
      <c r="D699" s="211" t="s">
        <v>4017</v>
      </c>
      <c r="E699" s="211" t="s">
        <v>4018</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5899</v>
      </c>
    </row>
    <row r="700" spans="1:87">
      <c r="A700" s="287" t="s">
        <v>2519</v>
      </c>
      <c r="B700" s="211" t="s">
        <v>5888</v>
      </c>
      <c r="C700" s="211" t="s">
        <v>2557</v>
      </c>
      <c r="D700" s="211" t="s">
        <v>6445</v>
      </c>
      <c r="E700" s="211" t="s">
        <v>4019</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4020</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5899</v>
      </c>
    </row>
    <row r="701" spans="1:87">
      <c r="A701" s="287" t="s">
        <v>2520</v>
      </c>
      <c r="B701" s="211" t="s">
        <v>4021</v>
      </c>
      <c r="C701" s="211" t="s">
        <v>4022</v>
      </c>
      <c r="D701" s="211" t="s">
        <v>4023</v>
      </c>
      <c r="E701" s="211" t="s">
        <v>4024</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4021</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5899</v>
      </c>
    </row>
    <row r="702" spans="1:87">
      <c r="A702" s="287" t="s">
        <v>2521</v>
      </c>
      <c r="B702" s="211" t="s">
        <v>5889</v>
      </c>
      <c r="C702" s="211" t="s">
        <v>2545</v>
      </c>
      <c r="D702" s="211" t="s">
        <v>4025</v>
      </c>
      <c r="E702" s="211" t="s">
        <v>4026</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4027</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5899</v>
      </c>
    </row>
    <row r="703" spans="1:87">
      <c r="A703" s="287" t="s">
        <v>2522</v>
      </c>
      <c r="B703" s="211" t="s">
        <v>4028</v>
      </c>
      <c r="C703" s="211" t="s">
        <v>2557</v>
      </c>
      <c r="D703" s="211" t="s">
        <v>4029</v>
      </c>
      <c r="E703" s="211" t="s">
        <v>4030</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5899</v>
      </c>
    </row>
    <row r="704" spans="1:87">
      <c r="A704" s="287" t="s">
        <v>4031</v>
      </c>
      <c r="B704" s="211" t="s">
        <v>4032</v>
      </c>
      <c r="C704" s="211" t="s">
        <v>2545</v>
      </c>
      <c r="D704" s="211" t="s">
        <v>4033</v>
      </c>
      <c r="E704" s="211" t="s">
        <v>4034</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5899</v>
      </c>
    </row>
    <row r="705" spans="1:87">
      <c r="A705" s="287" t="s">
        <v>4035</v>
      </c>
      <c r="B705" s="211" t="s">
        <v>5890</v>
      </c>
      <c r="C705" s="211" t="s">
        <v>2533</v>
      </c>
      <c r="D705" s="211" t="s">
        <v>4036</v>
      </c>
      <c r="E705" s="211" t="s">
        <v>4037</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5899</v>
      </c>
    </row>
    <row r="706" spans="1:87">
      <c r="A706" s="287" t="s">
        <v>4038</v>
      </c>
      <c r="B706" s="211" t="s">
        <v>5891</v>
      </c>
      <c r="C706" s="211" t="s">
        <v>2595</v>
      </c>
      <c r="D706" s="211" t="s">
        <v>4039</v>
      </c>
      <c r="E706" s="211" t="s">
        <v>4040</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5899</v>
      </c>
    </row>
    <row r="707" spans="1:87">
      <c r="A707" s="287" t="s">
        <v>4041</v>
      </c>
      <c r="B707" s="211" t="s">
        <v>4046</v>
      </c>
      <c r="C707" s="211" t="s">
        <v>2533</v>
      </c>
      <c r="D707" s="211" t="s">
        <v>5892</v>
      </c>
      <c r="E707" s="211" t="s">
        <v>5893</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3959</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5899</v>
      </c>
    </row>
    <row r="708" spans="1:87">
      <c r="A708" s="287" t="s">
        <v>4045</v>
      </c>
      <c r="B708" s="211" t="s">
        <v>4048</v>
      </c>
      <c r="C708" s="211" t="s">
        <v>5894</v>
      </c>
      <c r="D708" s="211" t="s">
        <v>5895</v>
      </c>
      <c r="E708" s="211" t="s">
        <v>5896</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5570</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5899</v>
      </c>
    </row>
    <row r="709" spans="1:87">
      <c r="A709" s="287" t="s">
        <v>4047</v>
      </c>
      <c r="B709" s="211" t="s">
        <v>4050</v>
      </c>
      <c r="C709" s="211" t="s">
        <v>2533</v>
      </c>
      <c r="D709" s="211" t="s">
        <v>4051</v>
      </c>
      <c r="E709" s="211" t="s">
        <v>4052</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5899</v>
      </c>
    </row>
    <row r="710" spans="1:87">
      <c r="A710" s="287" t="s">
        <v>4049</v>
      </c>
      <c r="B710" s="211" t="s">
        <v>4054</v>
      </c>
      <c r="C710" s="211" t="s">
        <v>2557</v>
      </c>
      <c r="D710" s="211" t="s">
        <v>4055</v>
      </c>
      <c r="E710" s="211" t="s">
        <v>4056</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5899</v>
      </c>
    </row>
    <row r="711" spans="1:87">
      <c r="A711" s="287" t="s">
        <v>4053</v>
      </c>
      <c r="B711" s="211" t="s">
        <v>4058</v>
      </c>
      <c r="C711" s="211" t="s">
        <v>2647</v>
      </c>
      <c r="D711" s="211" t="s">
        <v>4059</v>
      </c>
      <c r="E711" s="211" t="s">
        <v>4060</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5899</v>
      </c>
    </row>
    <row r="712" spans="1:87">
      <c r="A712" s="287" t="s">
        <v>4057</v>
      </c>
      <c r="B712" s="211" t="s">
        <v>4062</v>
      </c>
      <c r="C712" s="211" t="s">
        <v>2533</v>
      </c>
      <c r="D712" s="211" t="s">
        <v>4063</v>
      </c>
      <c r="E712" s="211" t="s">
        <v>4064</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5899</v>
      </c>
    </row>
    <row r="713" spans="1:87">
      <c r="A713" s="287" t="s">
        <v>4061</v>
      </c>
      <c r="B713" s="211" t="s">
        <v>4066</v>
      </c>
      <c r="C713" s="211" t="s">
        <v>2533</v>
      </c>
      <c r="D713" s="211" t="s">
        <v>4067</v>
      </c>
      <c r="E713" s="211" t="s">
        <v>4068</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5899</v>
      </c>
    </row>
    <row r="714" spans="1:87">
      <c r="A714" s="287" t="s">
        <v>4065</v>
      </c>
      <c r="B714" s="211" t="s">
        <v>4070</v>
      </c>
      <c r="C714" s="211" t="s">
        <v>2533</v>
      </c>
      <c r="D714" s="211" t="s">
        <v>4071</v>
      </c>
      <c r="E714" s="211" t="s">
        <v>4072</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5899</v>
      </c>
    </row>
    <row r="715" spans="1:87">
      <c r="A715" s="287" t="s">
        <v>4069</v>
      </c>
      <c r="B715" s="211" t="s">
        <v>4074</v>
      </c>
      <c r="C715" s="211" t="s">
        <v>2533</v>
      </c>
      <c r="D715" s="211" t="s">
        <v>4075</v>
      </c>
      <c r="E715" s="211" t="s">
        <v>4076</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5899</v>
      </c>
    </row>
    <row r="716" spans="1:87">
      <c r="A716" s="287" t="s">
        <v>4073</v>
      </c>
      <c r="B716" s="211" t="s">
        <v>5897</v>
      </c>
      <c r="C716" s="211" t="s">
        <v>2557</v>
      </c>
      <c r="D716" s="211" t="s">
        <v>4078</v>
      </c>
      <c r="E716" s="211" t="s">
        <v>4079</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5899</v>
      </c>
    </row>
    <row r="717" spans="1:87">
      <c r="A717" s="287" t="s">
        <v>4077</v>
      </c>
      <c r="B717" s="211" t="s">
        <v>4081</v>
      </c>
      <c r="C717" s="211" t="s">
        <v>2533</v>
      </c>
      <c r="D717" s="211" t="s">
        <v>4082</v>
      </c>
      <c r="E717" s="211" t="s">
        <v>4083</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5899</v>
      </c>
    </row>
    <row r="718" spans="1:87">
      <c r="A718" s="287" t="s">
        <v>4080</v>
      </c>
      <c r="B718" s="211" t="s">
        <v>4085</v>
      </c>
      <c r="C718" s="211" t="s">
        <v>2533</v>
      </c>
      <c r="D718" s="211" t="s">
        <v>4086</v>
      </c>
      <c r="E718" s="211" t="s">
        <v>4087</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5899</v>
      </c>
    </row>
    <row r="719" spans="1:87">
      <c r="A719" s="287" t="s">
        <v>4084</v>
      </c>
      <c r="B719" s="211" t="s">
        <v>4089</v>
      </c>
      <c r="C719" s="211" t="s">
        <v>2533</v>
      </c>
      <c r="D719" s="211" t="s">
        <v>4090</v>
      </c>
      <c r="E719" s="211" t="s">
        <v>4091</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5899</v>
      </c>
    </row>
    <row r="720" spans="1:87">
      <c r="A720" s="287" t="s">
        <v>4088</v>
      </c>
      <c r="B720" s="211" t="s">
        <v>4093</v>
      </c>
      <c r="C720" s="211" t="s">
        <v>2533</v>
      </c>
      <c r="D720" s="211" t="s">
        <v>4094</v>
      </c>
      <c r="E720" s="211" t="s">
        <v>4095</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5899</v>
      </c>
    </row>
    <row r="721" spans="1:87">
      <c r="A721" s="287" t="s">
        <v>4092</v>
      </c>
      <c r="B721" s="211" t="s">
        <v>4097</v>
      </c>
      <c r="C721" s="211" t="s">
        <v>2647</v>
      </c>
      <c r="D721" s="211" t="s">
        <v>4098</v>
      </c>
      <c r="E721" s="211" t="s">
        <v>4099</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5899</v>
      </c>
    </row>
    <row r="722" spans="1:87">
      <c r="A722" s="287" t="s">
        <v>4096</v>
      </c>
      <c r="B722" s="211" t="s">
        <v>4101</v>
      </c>
      <c r="C722" s="211" t="s">
        <v>2533</v>
      </c>
      <c r="D722" s="211" t="s">
        <v>4102</v>
      </c>
      <c r="E722" s="211" t="s">
        <v>4103</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5899</v>
      </c>
    </row>
    <row r="723" spans="1:87">
      <c r="A723" s="287" t="s">
        <v>4100</v>
      </c>
      <c r="B723" s="211" t="s">
        <v>4105</v>
      </c>
      <c r="C723" s="211" t="s">
        <v>2533</v>
      </c>
      <c r="D723" s="211" t="s">
        <v>4106</v>
      </c>
      <c r="E723" s="211" t="s">
        <v>4107</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5899</v>
      </c>
    </row>
    <row r="724" spans="1:87">
      <c r="A724" s="287" t="s">
        <v>4104</v>
      </c>
      <c r="B724" s="211" t="s">
        <v>4109</v>
      </c>
      <c r="C724" s="211" t="s">
        <v>2557</v>
      </c>
      <c r="D724" s="211" t="s">
        <v>4110</v>
      </c>
      <c r="E724" s="211" t="s">
        <v>4111</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5899</v>
      </c>
    </row>
    <row r="725" spans="1:87">
      <c r="A725" s="287" t="s">
        <v>4108</v>
      </c>
      <c r="B725" s="211" t="s">
        <v>4113</v>
      </c>
      <c r="C725" s="211" t="s">
        <v>2557</v>
      </c>
      <c r="D725" s="211" t="s">
        <v>4114</v>
      </c>
      <c r="E725" s="211" t="s">
        <v>4115</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5899</v>
      </c>
    </row>
    <row r="726" spans="1:87">
      <c r="A726" s="287" t="s">
        <v>4112</v>
      </c>
      <c r="B726" s="211" t="s">
        <v>4117</v>
      </c>
      <c r="C726" s="211" t="s">
        <v>2533</v>
      </c>
      <c r="D726" s="211" t="s">
        <v>4118</v>
      </c>
      <c r="E726" s="211" t="s">
        <v>4119</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5899</v>
      </c>
    </row>
    <row r="727" spans="1:87">
      <c r="A727" s="287" t="s">
        <v>4116</v>
      </c>
      <c r="B727" s="211" t="s">
        <v>4121</v>
      </c>
      <c r="C727" s="211" t="s">
        <v>2533</v>
      </c>
      <c r="D727" s="211" t="s">
        <v>4122</v>
      </c>
      <c r="E727" s="211" t="s">
        <v>4123</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5899</v>
      </c>
    </row>
    <row r="728" spans="1:87">
      <c r="A728" s="287" t="s">
        <v>4120</v>
      </c>
      <c r="B728" s="211" t="s">
        <v>4125</v>
      </c>
      <c r="C728" s="211" t="s">
        <v>2557</v>
      </c>
      <c r="D728" s="211" t="s">
        <v>4126</v>
      </c>
      <c r="E728" s="211" t="s">
        <v>4127</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5899</v>
      </c>
    </row>
    <row r="729" spans="1:87">
      <c r="A729" s="287" t="s">
        <v>4124</v>
      </c>
      <c r="B729" s="211" t="s">
        <v>4129</v>
      </c>
      <c r="C729" s="211" t="s">
        <v>2533</v>
      </c>
      <c r="D729" s="211" t="s">
        <v>4130</v>
      </c>
      <c r="E729" s="211" t="s">
        <v>4131</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5899</v>
      </c>
    </row>
    <row r="730" spans="1:87">
      <c r="A730" s="287" t="s">
        <v>4128</v>
      </c>
      <c r="B730" s="211" t="s">
        <v>4133</v>
      </c>
      <c r="C730" s="211" t="s">
        <v>2647</v>
      </c>
      <c r="D730" s="211" t="s">
        <v>4134</v>
      </c>
      <c r="E730" s="211" t="s">
        <v>4135</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5899</v>
      </c>
    </row>
    <row r="731" spans="1:87">
      <c r="A731" s="287" t="s">
        <v>4132</v>
      </c>
      <c r="B731" s="211" t="s">
        <v>4137</v>
      </c>
      <c r="C731" s="211" t="s">
        <v>2533</v>
      </c>
      <c r="D731" s="211" t="s">
        <v>4138</v>
      </c>
      <c r="E731" s="211" t="s">
        <v>4139</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5899</v>
      </c>
    </row>
    <row r="732" spans="1:87">
      <c r="A732" s="287" t="s">
        <v>4136</v>
      </c>
      <c r="B732" s="211" t="s">
        <v>4141</v>
      </c>
      <c r="C732" s="211" t="s">
        <v>2557</v>
      </c>
      <c r="D732" s="211" t="s">
        <v>4142</v>
      </c>
      <c r="E732" s="211" t="s">
        <v>4143</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5899</v>
      </c>
    </row>
    <row r="733" spans="1:87">
      <c r="A733" s="287" t="s">
        <v>4140</v>
      </c>
      <c r="B733" s="211" t="s">
        <v>4145</v>
      </c>
      <c r="C733" s="211" t="s">
        <v>2533</v>
      </c>
      <c r="D733" s="211" t="s">
        <v>4146</v>
      </c>
      <c r="E733" s="211" t="s">
        <v>4147</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5899</v>
      </c>
    </row>
    <row r="734" spans="1:87">
      <c r="A734" s="287" t="s">
        <v>4144</v>
      </c>
      <c r="B734" s="211" t="s">
        <v>4149</v>
      </c>
      <c r="C734" s="211" t="s">
        <v>2533</v>
      </c>
      <c r="D734" s="211" t="s">
        <v>4150</v>
      </c>
      <c r="E734" s="211" t="s">
        <v>4151</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5899</v>
      </c>
    </row>
    <row r="735" spans="1:87">
      <c r="A735" s="287" t="s">
        <v>4148</v>
      </c>
      <c r="B735" s="211" t="s">
        <v>4153</v>
      </c>
      <c r="C735" s="211" t="s">
        <v>4154</v>
      </c>
      <c r="D735" s="211" t="s">
        <v>4155</v>
      </c>
      <c r="E735" s="211" t="s">
        <v>4156</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5899</v>
      </c>
    </row>
    <row r="736" spans="1:87">
      <c r="A736" s="287" t="s">
        <v>4152</v>
      </c>
      <c r="B736" s="211" t="s">
        <v>4158</v>
      </c>
      <c r="C736" s="211" t="s">
        <v>2533</v>
      </c>
      <c r="D736" s="211" t="s">
        <v>4159</v>
      </c>
      <c r="E736" s="211" t="s">
        <v>4160</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5899</v>
      </c>
    </row>
    <row r="737" spans="1:87">
      <c r="A737" s="287" t="s">
        <v>4157</v>
      </c>
      <c r="B737" s="211" t="s">
        <v>4162</v>
      </c>
      <c r="C737" s="211" t="s">
        <v>2557</v>
      </c>
      <c r="D737" s="211" t="s">
        <v>4163</v>
      </c>
      <c r="E737" s="211" t="s">
        <v>4164</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5899</v>
      </c>
    </row>
    <row r="738" spans="1:87">
      <c r="A738" s="287" t="s">
        <v>4161</v>
      </c>
      <c r="B738" s="211" t="s">
        <v>4166</v>
      </c>
      <c r="C738" s="211" t="s">
        <v>2557</v>
      </c>
      <c r="D738" s="211" t="s">
        <v>4167</v>
      </c>
      <c r="E738" s="211" t="s">
        <v>4168</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5899</v>
      </c>
    </row>
    <row r="739" spans="1:87">
      <c r="A739" s="287" t="s">
        <v>4165</v>
      </c>
      <c r="B739" s="211" t="s">
        <v>4170</v>
      </c>
      <c r="C739" s="211" t="s">
        <v>2533</v>
      </c>
      <c r="D739" s="211" t="s">
        <v>4171</v>
      </c>
      <c r="E739" s="211" t="s">
        <v>4172</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5899</v>
      </c>
    </row>
    <row r="740" spans="1:87">
      <c r="A740" s="287" t="s">
        <v>4169</v>
      </c>
      <c r="B740" s="211" t="s">
        <v>4174</v>
      </c>
      <c r="C740" s="211" t="s">
        <v>2533</v>
      </c>
      <c r="D740" s="211" t="s">
        <v>4175</v>
      </c>
      <c r="E740" s="211" t="s">
        <v>4176</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5899</v>
      </c>
    </row>
    <row r="741" spans="1:87">
      <c r="A741" s="287" t="s">
        <v>4173</v>
      </c>
      <c r="B741" s="211" t="s">
        <v>4178</v>
      </c>
      <c r="C741" s="211" t="s">
        <v>2533</v>
      </c>
      <c r="D741" s="211" t="s">
        <v>4179</v>
      </c>
      <c r="E741" s="211" t="s">
        <v>4180</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5899</v>
      </c>
    </row>
    <row r="742" spans="1:87">
      <c r="A742" s="287" t="s">
        <v>4177</v>
      </c>
      <c r="B742" s="211" t="s">
        <v>4182</v>
      </c>
      <c r="C742" s="211" t="s">
        <v>2533</v>
      </c>
      <c r="D742" s="211" t="s">
        <v>4183</v>
      </c>
      <c r="E742" s="211" t="s">
        <v>4184</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5899</v>
      </c>
    </row>
    <row r="743" spans="1:87">
      <c r="A743" s="287" t="s">
        <v>4181</v>
      </c>
      <c r="B743" s="211" t="s">
        <v>4186</v>
      </c>
      <c r="C743" s="211" t="s">
        <v>4187</v>
      </c>
      <c r="D743" s="211" t="s">
        <v>4188</v>
      </c>
      <c r="E743" s="211" t="s">
        <v>4189</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5899</v>
      </c>
    </row>
    <row r="744" spans="1:87">
      <c r="A744" s="287" t="s">
        <v>4185</v>
      </c>
      <c r="B744" s="211" t="s">
        <v>4191</v>
      </c>
      <c r="C744" s="211" t="s">
        <v>2533</v>
      </c>
      <c r="D744" s="211" t="s">
        <v>4192</v>
      </c>
      <c r="E744" s="211" t="s">
        <v>4193</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5899</v>
      </c>
    </row>
    <row r="745" spans="1:87">
      <c r="A745" s="287" t="s">
        <v>4190</v>
      </c>
      <c r="B745" s="211" t="s">
        <v>4195</v>
      </c>
      <c r="C745" s="211" t="s">
        <v>2533</v>
      </c>
      <c r="D745" s="211" t="s">
        <v>4196</v>
      </c>
      <c r="E745" s="211" t="s">
        <v>4197</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5899</v>
      </c>
    </row>
    <row r="746" spans="1:87">
      <c r="A746" s="287" t="s">
        <v>4194</v>
      </c>
      <c r="B746" s="211" t="s">
        <v>4199</v>
      </c>
      <c r="C746" s="211" t="s">
        <v>2533</v>
      </c>
      <c r="D746" s="211" t="s">
        <v>4200</v>
      </c>
      <c r="E746" s="211" t="s">
        <v>4201</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5899</v>
      </c>
    </row>
    <row r="747" spans="1:87">
      <c r="A747" s="287" t="s">
        <v>4198</v>
      </c>
      <c r="B747" s="211" t="s">
        <v>4203</v>
      </c>
      <c r="C747" s="211" t="s">
        <v>2557</v>
      </c>
      <c r="D747" s="211" t="s">
        <v>4204</v>
      </c>
      <c r="E747" s="211" t="s">
        <v>4205</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5899</v>
      </c>
    </row>
    <row r="748" spans="1:87">
      <c r="A748" s="287" t="s">
        <v>4202</v>
      </c>
      <c r="B748" s="211" t="s">
        <v>4207</v>
      </c>
      <c r="C748" s="211" t="s">
        <v>2533</v>
      </c>
      <c r="D748" s="211" t="s">
        <v>4208</v>
      </c>
      <c r="E748" s="211" t="s">
        <v>4209</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5899</v>
      </c>
    </row>
    <row r="749" spans="1:87">
      <c r="A749" s="287" t="s">
        <v>4206</v>
      </c>
      <c r="B749" s="211" t="s">
        <v>4211</v>
      </c>
      <c r="C749" s="211" t="s">
        <v>2533</v>
      </c>
      <c r="D749" s="211" t="s">
        <v>4200</v>
      </c>
      <c r="E749" s="211" t="s">
        <v>4201</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5899</v>
      </c>
    </row>
    <row r="750" spans="1:87">
      <c r="A750" s="287" t="s">
        <v>4210</v>
      </c>
      <c r="B750" s="211" t="s">
        <v>4213</v>
      </c>
      <c r="C750" s="211" t="s">
        <v>2533</v>
      </c>
      <c r="D750" s="211" t="s">
        <v>4214</v>
      </c>
      <c r="E750" s="211" t="s">
        <v>4215</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5899</v>
      </c>
    </row>
    <row r="751" spans="1:87">
      <c r="A751" s="287" t="s">
        <v>4212</v>
      </c>
      <c r="B751" s="211" t="s">
        <v>4217</v>
      </c>
      <c r="C751" s="211" t="s">
        <v>2533</v>
      </c>
      <c r="D751" s="211" t="s">
        <v>4218</v>
      </c>
      <c r="E751" s="211" t="s">
        <v>4219</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5899</v>
      </c>
    </row>
    <row r="752" spans="1:87">
      <c r="A752" s="287" t="s">
        <v>4216</v>
      </c>
      <c r="B752" s="211" t="s">
        <v>4221</v>
      </c>
      <c r="C752" s="211" t="s">
        <v>2557</v>
      </c>
      <c r="D752" s="211" t="s">
        <v>4222</v>
      </c>
      <c r="E752" s="211" t="s">
        <v>4223</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5899</v>
      </c>
    </row>
    <row r="753" spans="1:87">
      <c r="A753" s="287" t="s">
        <v>4220</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6446</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6447</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G7" sqref="G7:M7"/>
    </sheetView>
  </sheetViews>
  <sheetFormatPr defaultRowHeight="14.4"/>
  <cols>
    <col min="1" max="1" width="15.8984375" customWidth="1"/>
    <col min="2" max="2" width="16.8984375" customWidth="1"/>
    <col min="3" max="6" width="14.3984375" customWidth="1"/>
    <col min="7" max="13" width="9.59765625" customWidth="1"/>
  </cols>
  <sheetData>
    <row r="1" spans="1:13">
      <c r="A1" s="547" t="s">
        <v>97</v>
      </c>
      <c r="B1" s="547" t="s">
        <v>1638</v>
      </c>
      <c r="C1" s="547" t="s">
        <v>1639</v>
      </c>
      <c r="D1" s="547" t="s">
        <v>1640</v>
      </c>
      <c r="E1" s="547" t="s">
        <v>1664</v>
      </c>
      <c r="F1" s="547"/>
      <c r="G1" s="547" t="s">
        <v>1641</v>
      </c>
      <c r="H1" s="547" t="s">
        <v>1642</v>
      </c>
      <c r="I1" s="547" t="s">
        <v>1643</v>
      </c>
      <c r="J1" s="547" t="s">
        <v>1644</v>
      </c>
      <c r="K1" s="547" t="s">
        <v>1645</v>
      </c>
      <c r="L1" s="547" t="s">
        <v>1646</v>
      </c>
      <c r="M1" s="547" t="s">
        <v>1647</v>
      </c>
    </row>
    <row r="2" spans="1:13" s="26" customFormat="1">
      <c r="A2" s="26" t="s">
        <v>1637</v>
      </c>
      <c r="B2" s="26" t="s">
        <v>4368</v>
      </c>
      <c r="C2" s="26" t="s">
        <v>1648</v>
      </c>
      <c r="E2" s="26" t="s">
        <v>4362</v>
      </c>
      <c r="G2" s="26" t="s">
        <v>1649</v>
      </c>
      <c r="H2" s="26" t="s">
        <v>1650</v>
      </c>
    </row>
    <row r="3" spans="1:13" s="26" customFormat="1">
      <c r="A3" s="26" t="s">
        <v>1637</v>
      </c>
      <c r="B3" s="26" t="s">
        <v>4368</v>
      </c>
      <c r="C3" s="26" t="s">
        <v>1651</v>
      </c>
      <c r="D3" s="26" t="s">
        <v>1652</v>
      </c>
      <c r="E3" s="26" t="s">
        <v>4363</v>
      </c>
      <c r="G3" s="26" t="s">
        <v>1653</v>
      </c>
      <c r="H3" s="26" t="s">
        <v>1654</v>
      </c>
    </row>
    <row r="4" spans="1:13" s="26" customFormat="1">
      <c r="A4" s="26" t="s">
        <v>1637</v>
      </c>
      <c r="B4" s="26" t="s">
        <v>4368</v>
      </c>
      <c r="C4" s="26" t="s">
        <v>1651</v>
      </c>
      <c r="D4" s="26" t="s">
        <v>1655</v>
      </c>
      <c r="E4" s="26" t="s">
        <v>4364</v>
      </c>
      <c r="G4" s="26" t="s">
        <v>1656</v>
      </c>
      <c r="H4" s="26" t="s">
        <v>1657</v>
      </c>
      <c r="I4" s="26" t="s">
        <v>1658</v>
      </c>
      <c r="J4" s="26" t="s">
        <v>1659</v>
      </c>
    </row>
    <row r="5" spans="1:13" s="26" customFormat="1">
      <c r="A5" s="26" t="s">
        <v>1637</v>
      </c>
      <c r="B5" s="26" t="s">
        <v>4368</v>
      </c>
      <c r="C5" s="26" t="s">
        <v>1660</v>
      </c>
      <c r="E5" s="26" t="s">
        <v>4365</v>
      </c>
      <c r="G5" s="26" t="s">
        <v>1661</v>
      </c>
      <c r="H5" s="26" t="s">
        <v>1662</v>
      </c>
    </row>
    <row r="6" spans="1:13" s="26" customFormat="1">
      <c r="A6" s="26" t="s">
        <v>1663</v>
      </c>
      <c r="B6" s="26" t="s">
        <v>1665</v>
      </c>
      <c r="C6" s="26" t="s">
        <v>1666</v>
      </c>
      <c r="E6" s="26" t="s">
        <v>4369</v>
      </c>
      <c r="G6" s="26" t="s">
        <v>1667</v>
      </c>
      <c r="H6" s="26" t="s">
        <v>1668</v>
      </c>
    </row>
    <row r="7" spans="1:13" s="26" customFormat="1">
      <c r="A7" s="26" t="s">
        <v>1663</v>
      </c>
      <c r="B7" s="26" t="s">
        <v>1675</v>
      </c>
      <c r="C7" s="26" t="s">
        <v>1676</v>
      </c>
      <c r="D7" s="26" t="s">
        <v>864</v>
      </c>
      <c r="E7" s="26" t="s">
        <v>4370</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4371</v>
      </c>
      <c r="G8" s="26" t="s">
        <v>1669</v>
      </c>
      <c r="H8" s="26" t="s">
        <v>1670</v>
      </c>
      <c r="I8" s="26" t="s">
        <v>1671</v>
      </c>
      <c r="J8" s="26" t="s">
        <v>1672</v>
      </c>
      <c r="K8" s="26" t="s">
        <v>1673</v>
      </c>
      <c r="L8" s="26" t="s">
        <v>1674</v>
      </c>
      <c r="M8" s="26" t="s">
        <v>812</v>
      </c>
    </row>
    <row r="9" spans="1:13" s="26" customFormat="1">
      <c r="E9" s="1100" t="s">
        <v>5351</v>
      </c>
      <c r="F9" s="1099" t="str">
        <f>IFERROR(INDEX(G8:M8,1,MATCH('2.入力_使用量(1,2号)'!I12,G7:M7,0)),"")</f>
        <v/>
      </c>
      <c r="G9" s="26" t="s">
        <v>5441</v>
      </c>
      <c r="H9" s="26" t="s">
        <v>5215</v>
      </c>
      <c r="I9" s="26" t="s">
        <v>5302</v>
      </c>
      <c r="J9" s="26" t="s">
        <v>5342</v>
      </c>
      <c r="K9" s="26" t="s">
        <v>5337</v>
      </c>
      <c r="L9" s="26" t="s">
        <v>5343</v>
      </c>
      <c r="M9" s="26" t="s">
        <v>812</v>
      </c>
    </row>
    <row r="10" spans="1:13" s="26" customFormat="1">
      <c r="E10" s="1100" t="s">
        <v>5352</v>
      </c>
      <c r="F10" s="1099" t="str">
        <f>IFERROR(INDEX(G8:M8,1,MATCH('2.入力_使用量(1,2号)'!K12,G7:M7,0)),"")</f>
        <v/>
      </c>
      <c r="G10" s="26" t="s">
        <v>5443</v>
      </c>
      <c r="H10" s="26" t="s">
        <v>5214</v>
      </c>
      <c r="I10" s="26" t="s">
        <v>5336</v>
      </c>
      <c r="J10" s="26" t="s">
        <v>5341</v>
      </c>
      <c r="K10" s="26" t="s">
        <v>5338</v>
      </c>
      <c r="L10" s="26" t="s">
        <v>5344</v>
      </c>
    </row>
    <row r="11" spans="1:13" s="26" customFormat="1">
      <c r="E11" s="1100" t="s">
        <v>5353</v>
      </c>
      <c r="F11" s="1099" t="str">
        <f>IFERROR(INDEX(G8:M8,1,MATCH('2.入力_使用量(1,2号)'!M12,G7:M7,0)),"")</f>
        <v/>
      </c>
      <c r="G11" s="26" t="s">
        <v>5444</v>
      </c>
      <c r="H11" s="26" t="s">
        <v>5216</v>
      </c>
      <c r="I11" s="26" t="s">
        <v>5346</v>
      </c>
      <c r="J11" s="26" t="s">
        <v>5340</v>
      </c>
      <c r="K11" s="26" t="s">
        <v>5339</v>
      </c>
      <c r="L11" s="26" t="s">
        <v>5345</v>
      </c>
    </row>
    <row r="12" spans="1:13" s="26" customFormat="1">
      <c r="G12" s="26" t="s">
        <v>5333</v>
      </c>
      <c r="H12" s="26" t="s">
        <v>5217</v>
      </c>
      <c r="I12" s="26" t="s">
        <v>812</v>
      </c>
      <c r="J12" s="26" t="s">
        <v>812</v>
      </c>
      <c r="K12" s="26" t="s">
        <v>812</v>
      </c>
      <c r="L12" s="26" t="s">
        <v>812</v>
      </c>
    </row>
    <row r="13" spans="1:13" s="26" customFormat="1">
      <c r="G13" s="26" t="s">
        <v>5334</v>
      </c>
      <c r="H13" s="26" t="s">
        <v>812</v>
      </c>
    </row>
    <row r="14" spans="1:13" s="26" customFormat="1">
      <c r="G14" s="26" t="s">
        <v>5335</v>
      </c>
    </row>
    <row r="15" spans="1:13" s="26" customFormat="1">
      <c r="G15" s="26" t="s">
        <v>5347</v>
      </c>
    </row>
    <row r="16" spans="1:13" s="26" customFormat="1">
      <c r="G16" s="26" t="s">
        <v>5348</v>
      </c>
    </row>
    <row r="17" spans="1:10" s="26" customFormat="1">
      <c r="G17" s="26" t="s">
        <v>5349</v>
      </c>
    </row>
    <row r="18" spans="1:10" s="26" customFormat="1">
      <c r="G18" s="26" t="s">
        <v>812</v>
      </c>
    </row>
    <row r="19" spans="1:10" s="26" customFormat="1">
      <c r="A19" s="26" t="s">
        <v>1677</v>
      </c>
      <c r="B19" s="26" t="s">
        <v>1665</v>
      </c>
      <c r="C19" s="26" t="s">
        <v>1678</v>
      </c>
      <c r="E19" s="26" t="s">
        <v>4372</v>
      </c>
      <c r="G19" s="26" t="s">
        <v>1661</v>
      </c>
      <c r="H19" s="26" t="s">
        <v>1662</v>
      </c>
    </row>
    <row r="20" spans="1:10" s="26" customFormat="1">
      <c r="A20" s="26" t="s">
        <v>1679</v>
      </c>
      <c r="B20" s="26" t="s">
        <v>1675</v>
      </c>
      <c r="C20" s="26" t="s">
        <v>863</v>
      </c>
      <c r="D20" s="26" t="s">
        <v>864</v>
      </c>
      <c r="E20" s="26" t="s">
        <v>4373</v>
      </c>
      <c r="G20" s="26" t="s">
        <v>1680</v>
      </c>
      <c r="H20" s="26" t="s">
        <v>1681</v>
      </c>
      <c r="I20" s="26" t="s">
        <v>1682</v>
      </c>
      <c r="J20" s="26" t="s">
        <v>1683</v>
      </c>
    </row>
    <row r="21" spans="1:10" s="26" customFormat="1">
      <c r="A21" s="26" t="s">
        <v>1679</v>
      </c>
      <c r="B21" s="26" t="s">
        <v>1675</v>
      </c>
      <c r="C21" s="26" t="s">
        <v>863</v>
      </c>
      <c r="D21" s="26" t="s">
        <v>887</v>
      </c>
      <c r="E21" s="26" t="s">
        <v>4374</v>
      </c>
      <c r="F21" s="1099" t="str">
        <f>IFERROR(INDEX(G21:J21,1,MATCH('4.入力_使用量(3号)'!M77,G20:J20,0)),"")</f>
        <v/>
      </c>
      <c r="G21" s="26" t="s">
        <v>1680</v>
      </c>
      <c r="H21" s="26" t="s">
        <v>1681</v>
      </c>
      <c r="I21" s="26" t="s">
        <v>1682</v>
      </c>
      <c r="J21" s="26" t="s">
        <v>812</v>
      </c>
    </row>
    <row r="22" spans="1:10" s="26" customFormat="1">
      <c r="G22" s="26" t="s">
        <v>5288</v>
      </c>
      <c r="H22" s="26" t="s">
        <v>5290</v>
      </c>
      <c r="I22" s="26" t="s">
        <v>5342</v>
      </c>
      <c r="J22" s="26" t="s">
        <v>812</v>
      </c>
    </row>
    <row r="23" spans="1:10" s="26" customFormat="1">
      <c r="G23" s="26" t="s">
        <v>5289</v>
      </c>
      <c r="H23" s="26" t="s">
        <v>5291</v>
      </c>
      <c r="I23" s="26" t="s">
        <v>5341</v>
      </c>
    </row>
    <row r="24" spans="1:10" s="26" customFormat="1">
      <c r="G24" s="26" t="s">
        <v>5350</v>
      </c>
      <c r="H24" s="26" t="s">
        <v>5292</v>
      </c>
      <c r="I24" s="26" t="s">
        <v>5340</v>
      </c>
    </row>
    <row r="25" spans="1:10" s="26" customFormat="1">
      <c r="G25" s="26" t="s">
        <v>812</v>
      </c>
      <c r="H25" s="26" t="s">
        <v>812</v>
      </c>
      <c r="I25" s="26" t="s">
        <v>812</v>
      </c>
    </row>
    <row r="26" spans="1:10" s="26" customFormat="1">
      <c r="A26" s="1098" t="s">
        <v>5326</v>
      </c>
    </row>
    <row r="27" spans="1:10" s="26" customFormat="1">
      <c r="B27" s="26" t="s">
        <v>5323</v>
      </c>
      <c r="C27" s="26" t="s">
        <v>5324</v>
      </c>
      <c r="D27" s="26" t="s">
        <v>5325</v>
      </c>
    </row>
    <row r="28" spans="1:10" s="26" customFormat="1">
      <c r="A28" s="26" t="s">
        <v>5321</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5322</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A1:J27"/>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4268</v>
      </c>
      <c r="J1" s="298">
        <v>1</v>
      </c>
    </row>
    <row r="2" spans="1:10" ht="36" hidden="1">
      <c r="A2" s="298">
        <f t="shared" ref="A2:A27" si="0">ROW()-$J$1</f>
        <v>1</v>
      </c>
      <c r="B2" s="301" t="s">
        <v>99</v>
      </c>
      <c r="C2" s="302" t="s">
        <v>1446</v>
      </c>
      <c r="D2" s="301" t="s">
        <v>1447</v>
      </c>
      <c r="E2" s="222" t="s">
        <v>1458</v>
      </c>
      <c r="F2" s="303"/>
    </row>
    <row r="3" spans="1:10" ht="36">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5413</v>
      </c>
    </row>
    <row r="5" spans="1:10" ht="36"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4267</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5436</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4330</v>
      </c>
      <c r="C19" s="299" t="s">
        <v>4331</v>
      </c>
      <c r="D19" s="36" t="s">
        <v>1447</v>
      </c>
      <c r="E19" s="299" t="s">
        <v>1450</v>
      </c>
      <c r="F19" s="299" t="s">
        <v>5198</v>
      </c>
    </row>
    <row r="20" spans="1:8" ht="54">
      <c r="A20" s="283">
        <f t="shared" si="0"/>
        <v>19</v>
      </c>
      <c r="B20" s="24" t="s">
        <v>4332</v>
      </c>
      <c r="C20" s="25" t="s">
        <v>4333</v>
      </c>
      <c r="D20" s="24" t="s">
        <v>1447</v>
      </c>
      <c r="E20" s="25" t="s">
        <v>1450</v>
      </c>
      <c r="F20" s="25" t="s">
        <v>4334</v>
      </c>
    </row>
    <row r="21" spans="1:8" s="298" customFormat="1" ht="36">
      <c r="A21" s="283">
        <f t="shared" si="0"/>
        <v>20</v>
      </c>
      <c r="B21" s="298" t="s">
        <v>5071</v>
      </c>
      <c r="C21" s="282" t="s">
        <v>5072</v>
      </c>
      <c r="D21" s="24" t="s">
        <v>1447</v>
      </c>
      <c r="E21" s="25" t="s">
        <v>1450</v>
      </c>
      <c r="F21" s="282" t="s">
        <v>5073</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25" customWidth="1"/>
    <col min="2" max="3" width="25.59765625" style="525" customWidth="1"/>
    <col min="4" max="5" width="35.59765625" style="525" customWidth="1"/>
    <col min="6" max="6" width="10.59765625" style="525" customWidth="1"/>
    <col min="7" max="7" width="45.59765625" style="525" customWidth="1"/>
    <col min="8" max="8" width="50.5" style="559" hidden="1" customWidth="1" outlineLevel="1"/>
    <col min="9" max="9" width="9" style="420" customWidth="1" collapsed="1"/>
    <col min="10" max="16384" width="8.69921875" style="420"/>
  </cols>
  <sheetData>
    <row r="1" spans="1:8" ht="39.6" customHeight="1">
      <c r="A1" s="1242" t="s">
        <v>4291</v>
      </c>
      <c r="B1" s="1242"/>
      <c r="C1" s="1221" t="s">
        <v>5900</v>
      </c>
      <c r="D1" s="1222"/>
      <c r="E1" s="1222"/>
      <c r="F1" s="1214" t="s">
        <v>6594</v>
      </c>
      <c r="G1" s="554" t="s">
        <v>4287</v>
      </c>
      <c r="H1" s="552" t="s">
        <v>0</v>
      </c>
    </row>
    <row r="2" spans="1:8" ht="39.9" customHeight="1">
      <c r="A2" s="553" t="s">
        <v>2368</v>
      </c>
      <c r="H2" s="555" t="s">
        <v>4326</v>
      </c>
    </row>
    <row r="3" spans="1:8" ht="39.9" customHeight="1">
      <c r="A3" s="556" t="s">
        <v>815</v>
      </c>
      <c r="B3" s="318"/>
      <c r="C3" s="318"/>
      <c r="D3" s="318"/>
      <c r="E3" s="557">
        <v>2025</v>
      </c>
      <c r="F3" s="558" t="str">
        <f>"年度提出用（"&amp;E3-1&amp;"年度実績値）"</f>
        <v>年度提出用（2024年度実績値）</v>
      </c>
      <c r="G3" s="318"/>
      <c r="H3" s="559" t="s">
        <v>4325</v>
      </c>
    </row>
    <row r="4" spans="1:8" ht="20.100000000000001" customHeight="1">
      <c r="A4" s="560">
        <v>1</v>
      </c>
      <c r="B4" s="561" t="s">
        <v>866</v>
      </c>
      <c r="C4" s="562"/>
      <c r="D4" s="562"/>
      <c r="E4" s="562"/>
      <c r="F4" s="562"/>
    </row>
    <row r="5" spans="1:8" ht="20.100000000000001" customHeight="1">
      <c r="A5" s="563" t="s">
        <v>4298</v>
      </c>
      <c r="B5" s="432"/>
      <c r="C5" s="430"/>
      <c r="D5" s="430"/>
      <c r="E5" s="430"/>
      <c r="F5" s="430"/>
    </row>
    <row r="6" spans="1:8" ht="20.100000000000001" customHeight="1">
      <c r="B6" s="564" t="s">
        <v>674</v>
      </c>
      <c r="C6" s="315" t="s">
        <v>4299</v>
      </c>
      <c r="D6" s="315"/>
    </row>
    <row r="7" spans="1:8" ht="20.100000000000001" customHeight="1">
      <c r="B7" s="565" t="s">
        <v>675</v>
      </c>
      <c r="C7" s="315" t="s">
        <v>681</v>
      </c>
      <c r="D7" s="315"/>
    </row>
    <row r="8" spans="1:8" ht="20.100000000000001" customHeight="1">
      <c r="B8" s="566" t="s">
        <v>4286</v>
      </c>
      <c r="C8" s="315" t="s">
        <v>1702</v>
      </c>
      <c r="D8" s="315"/>
    </row>
    <row r="9" spans="1:8" ht="20.100000000000001" customHeight="1"/>
    <row r="10" spans="1:8" ht="20.100000000000001" customHeight="1">
      <c r="A10" s="567">
        <v>1</v>
      </c>
      <c r="B10" s="315" t="s">
        <v>6466</v>
      </c>
      <c r="G10" s="568"/>
    </row>
    <row r="11" spans="1:8" ht="20.100000000000001" customHeight="1">
      <c r="A11" s="318"/>
      <c r="B11" s="1210" t="s">
        <v>1649</v>
      </c>
      <c r="C11" s="569"/>
      <c r="D11" s="569"/>
      <c r="G11" s="570"/>
    </row>
    <row r="12" spans="1:8" ht="20.100000000000001" customHeight="1">
      <c r="A12" s="567">
        <v>2</v>
      </c>
      <c r="B12" s="315" t="s">
        <v>199</v>
      </c>
      <c r="C12" s="571"/>
      <c r="D12" s="571"/>
      <c r="E12" s="572"/>
      <c r="G12" s="570"/>
    </row>
    <row r="13" spans="1:8" ht="20.100000000000001" customHeight="1">
      <c r="A13" s="567"/>
      <c r="B13" s="573" t="s">
        <v>678</v>
      </c>
      <c r="C13" s="574"/>
      <c r="D13" s="575" t="s">
        <v>680</v>
      </c>
      <c r="E13" s="576" t="s">
        <v>4294</v>
      </c>
      <c r="G13" s="568" t="s">
        <v>4288</v>
      </c>
      <c r="H13" s="559" t="s">
        <v>5447</v>
      </c>
    </row>
    <row r="14" spans="1:8" ht="20.100000000000001" customHeight="1">
      <c r="A14" s="318"/>
      <c r="B14" s="577" t="s">
        <v>4290</v>
      </c>
      <c r="C14" s="527"/>
      <c r="D14" s="548"/>
      <c r="E14" s="578"/>
      <c r="F14" s="579"/>
      <c r="G14" s="1236" t="s">
        <v>5446</v>
      </c>
      <c r="H14" s="559" t="s">
        <v>5449</v>
      </c>
    </row>
    <row r="15" spans="1:8" ht="20.100000000000001" customHeight="1">
      <c r="A15" s="318"/>
      <c r="B15" s="580" t="s">
        <v>100</v>
      </c>
      <c r="C15" s="527"/>
      <c r="D15" s="1184" t="str">
        <f>IF($D$14="","",INDEX(非表示_前年度報告内容!$1:$1048576,MATCH($D$14,非表示_前年度報告内容!$A:$A,0),MATCH($B15,非表示_前年度報告内容!$4:$4,0)))</f>
        <v/>
      </c>
      <c r="E15" s="1185"/>
      <c r="G15" s="1236"/>
      <c r="H15" s="559" t="s">
        <v>5901</v>
      </c>
    </row>
    <row r="16" spans="1:8" ht="20.100000000000001" customHeight="1">
      <c r="A16" s="318"/>
      <c r="B16" s="580" t="s">
        <v>101</v>
      </c>
      <c r="C16" s="527"/>
      <c r="D16" s="1184" t="str">
        <f>IF($D$14="","",INDEX(非表示_前年度報告内容!$1:$1048576,MATCH($D$14,非表示_前年度報告内容!$A:$A,0),MATCH($B16,非表示_前年度報告内容!$4:$4,0)))</f>
        <v/>
      </c>
      <c r="E16" s="1185"/>
      <c r="G16" s="1236"/>
      <c r="H16" s="559" t="s">
        <v>5448</v>
      </c>
    </row>
    <row r="17" spans="1:8" ht="20.100000000000001" customHeight="1">
      <c r="A17" s="318"/>
      <c r="B17" s="580" t="s">
        <v>102</v>
      </c>
      <c r="C17" s="527"/>
      <c r="D17" s="1184" t="str">
        <f>IF($D$14="","",INDEX(非表示_前年度報告内容!$1:$1048576,MATCH($D$14,非表示_前年度報告内容!$A:$A,0),MATCH($B17,非表示_前年度報告内容!$4:$4,0)))</f>
        <v/>
      </c>
      <c r="E17" s="1185"/>
      <c r="G17" s="568" t="s">
        <v>4295</v>
      </c>
      <c r="H17" s="559" t="s">
        <v>4347</v>
      </c>
    </row>
    <row r="18" spans="1:8" ht="20.100000000000001" customHeight="1">
      <c r="A18" s="318"/>
      <c r="B18" s="580" t="s">
        <v>662</v>
      </c>
      <c r="C18" s="527"/>
      <c r="D18" s="1184" t="str">
        <f>IF($D$14="","",INDEX(非表示_前年度報告内容!$1:$1048576,MATCH($D$14,非表示_前年度報告内容!$A:$A,0),MATCH($B18,非表示_前年度報告内容!$4:$4,0)))</f>
        <v/>
      </c>
      <c r="E18" s="1185"/>
      <c r="G18" s="1236" t="s">
        <v>4296</v>
      </c>
      <c r="H18" s="559" t="s">
        <v>5211</v>
      </c>
    </row>
    <row r="19" spans="1:8" ht="20.100000000000001" customHeight="1">
      <c r="A19" s="318"/>
      <c r="B19" s="581" t="s">
        <v>816</v>
      </c>
      <c r="C19" s="582" t="s">
        <v>682</v>
      </c>
      <c r="D19" s="583" t="str">
        <f>IF($D$14="","□",IF(INDEX(非表示_前年度報告内容!$1:$1048576,MATCH($D$14,非表示_前年度報告内容!$A:$A,0),MATCH($C19,非表示_前年度報告内容!$4:$4,0))=1,"■","□"))</f>
        <v>□</v>
      </c>
      <c r="E19" s="39" t="s">
        <v>1604</v>
      </c>
      <c r="F19" s="584"/>
      <c r="G19" s="1236"/>
    </row>
    <row r="20" spans="1:8" ht="20.100000000000001" customHeight="1">
      <c r="A20" s="318"/>
      <c r="B20" s="585" t="s">
        <v>1609</v>
      </c>
      <c r="C20" s="582" t="s">
        <v>683</v>
      </c>
      <c r="D20" s="583" t="str">
        <f>IF($D$14="","□",IF(INDEX(非表示_前年度報告内容!$1:$1048576,MATCH($D$14,非表示_前年度報告内容!$A:$A,0),MATCH($C20,非表示_前年度報告内容!$4:$4,0))=1,"■","□"))</f>
        <v>□</v>
      </c>
      <c r="E20" s="39" t="s">
        <v>1604</v>
      </c>
      <c r="G20" s="1236"/>
    </row>
    <row r="21" spans="1:8" ht="20.100000000000001" customHeight="1">
      <c r="A21" s="318"/>
      <c r="B21" s="586"/>
      <c r="C21" s="582" t="s">
        <v>684</v>
      </c>
      <c r="D21" s="583" t="str">
        <f>IF($D$14="","□",IF(INDEX(非表示_前年度報告内容!$1:$1048576,MATCH($D$14,非表示_前年度報告内容!$A:$A,0),MATCH($C21,非表示_前年度報告内容!$4:$4,0))=1,"■","□"))</f>
        <v>□</v>
      </c>
      <c r="E21" s="39" t="s">
        <v>1604</v>
      </c>
      <c r="G21" s="1236"/>
    </row>
    <row r="22" spans="1:8" ht="20.100000000000001" customHeight="1">
      <c r="A22" s="318"/>
      <c r="B22" s="580" t="s">
        <v>103</v>
      </c>
      <c r="C22" s="527"/>
      <c r="D22" s="39" t="s">
        <v>1603</v>
      </c>
      <c r="E22" s="578"/>
      <c r="G22" s="1236"/>
    </row>
    <row r="23" spans="1:8" ht="20.100000000000001" customHeight="1">
      <c r="D23" s="587"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36"/>
      <c r="H23" s="559" t="s">
        <v>5450</v>
      </c>
    </row>
    <row r="24" spans="1:8" ht="20.100000000000001" customHeight="1">
      <c r="A24" s="567"/>
      <c r="B24" s="588" t="s">
        <v>1608</v>
      </c>
      <c r="C24" s="589" t="s">
        <v>1605</v>
      </c>
      <c r="D24" s="429"/>
    </row>
    <row r="25" spans="1:8" ht="20.100000000000001" customHeight="1">
      <c r="A25" s="567"/>
      <c r="C25" s="589" t="s">
        <v>1606</v>
      </c>
      <c r="D25" s="429"/>
    </row>
    <row r="26" spans="1:8" ht="20.100000000000001" customHeight="1">
      <c r="A26" s="567"/>
      <c r="C26" s="589" t="s">
        <v>1607</v>
      </c>
      <c r="D26" s="429"/>
    </row>
    <row r="27" spans="1:8" ht="20.100000000000001" customHeight="1">
      <c r="A27" s="567">
        <v>3</v>
      </c>
      <c r="B27" s="315" t="s">
        <v>4300</v>
      </c>
    </row>
    <row r="28" spans="1:8" ht="20.100000000000001" customHeight="1">
      <c r="A28" s="567"/>
      <c r="B28" s="356" t="s">
        <v>686</v>
      </c>
      <c r="C28" s="356" t="s">
        <v>685</v>
      </c>
      <c r="D28" s="1237" t="s">
        <v>1701</v>
      </c>
      <c r="E28" s="1238"/>
    </row>
    <row r="29" spans="1:8" ht="20.100000000000001" customHeight="1">
      <c r="A29" s="567"/>
      <c r="B29" s="39" t="s">
        <v>1661</v>
      </c>
      <c r="C29" s="578"/>
      <c r="D29" s="580" t="s">
        <v>4301</v>
      </c>
      <c r="E29" s="590"/>
      <c r="H29" s="559" t="s">
        <v>4348</v>
      </c>
    </row>
    <row r="30" spans="1:8" ht="20.100000000000001" customHeight="1">
      <c r="A30" s="567"/>
      <c r="B30" s="578"/>
      <c r="C30" s="39" t="s">
        <v>1661</v>
      </c>
      <c r="D30" s="580" t="s">
        <v>4302</v>
      </c>
      <c r="E30" s="590"/>
      <c r="H30" s="559" t="s">
        <v>4349</v>
      </c>
    </row>
    <row r="31" spans="1:8" ht="20.100000000000001" customHeight="1">
      <c r="A31" s="567"/>
      <c r="B31" s="39" t="s">
        <v>1661</v>
      </c>
      <c r="C31" s="578"/>
      <c r="D31" s="580" t="s">
        <v>679</v>
      </c>
      <c r="E31" s="590"/>
      <c r="H31" s="559" t="s">
        <v>5254</v>
      </c>
    </row>
    <row r="32" spans="1:8" ht="20.100000000000001" customHeight="1">
      <c r="A32" s="567"/>
      <c r="B32" s="39" t="s">
        <v>1661</v>
      </c>
      <c r="C32" s="39" t="s">
        <v>1661</v>
      </c>
      <c r="D32" s="580" t="s">
        <v>4322</v>
      </c>
      <c r="E32" s="590"/>
    </row>
    <row r="33" spans="1:8" ht="20.100000000000001" customHeight="1">
      <c r="A33" s="318"/>
      <c r="B33" s="572" t="s">
        <v>4323</v>
      </c>
    </row>
    <row r="34" spans="1:8" ht="20.100000000000001" customHeight="1">
      <c r="A34" s="318"/>
      <c r="B34" s="572"/>
    </row>
    <row r="35" spans="1:8" ht="20.100000000000001" customHeight="1">
      <c r="A35" s="560">
        <f>A4+1</f>
        <v>2</v>
      </c>
      <c r="B35" s="561" t="s">
        <v>4327</v>
      </c>
      <c r="C35" s="562"/>
      <c r="D35" s="562"/>
      <c r="E35" s="562"/>
      <c r="F35" s="562"/>
    </row>
    <row r="36" spans="1:8" ht="20.100000000000001" customHeight="1">
      <c r="B36" s="315" t="s">
        <v>4304</v>
      </c>
    </row>
    <row r="37" spans="1:8" ht="20.100000000000001" customHeight="1">
      <c r="B37" s="572" t="s">
        <v>4338</v>
      </c>
    </row>
    <row r="38" spans="1:8" ht="20.100000000000001" customHeight="1">
      <c r="A38" s="591" t="s">
        <v>4285</v>
      </c>
      <c r="C38" s="592"/>
      <c r="D38" s="592"/>
      <c r="E38" s="592"/>
      <c r="F38" s="592"/>
      <c r="H38" s="559" t="s">
        <v>95</v>
      </c>
    </row>
    <row r="39" spans="1:8" ht="20.100000000000001" customHeight="1">
      <c r="A39" s="593" t="s">
        <v>4305</v>
      </c>
      <c r="B39" s="594" t="s">
        <v>96</v>
      </c>
      <c r="C39" s="595" t="s">
        <v>97</v>
      </c>
      <c r="D39" s="1225" t="s">
        <v>98</v>
      </c>
      <c r="E39" s="1226"/>
      <c r="F39" s="593" t="s">
        <v>4307</v>
      </c>
    </row>
    <row r="40" spans="1:8" ht="39.9" customHeight="1">
      <c r="A40" s="582">
        <v>1</v>
      </c>
      <c r="B40" s="614" t="s">
        <v>4235</v>
      </c>
      <c r="C40" s="596" t="s">
        <v>99</v>
      </c>
      <c r="D40" s="1223" t="s">
        <v>4316</v>
      </c>
      <c r="E40" s="1224"/>
      <c r="F40" s="597" t="s">
        <v>4308</v>
      </c>
    </row>
    <row r="41" spans="1:8" ht="39.9" customHeight="1">
      <c r="A41" s="582">
        <v>2</v>
      </c>
      <c r="B41" s="615" t="s">
        <v>4226</v>
      </c>
      <c r="C41" s="598" t="s">
        <v>4339</v>
      </c>
      <c r="D41" s="1223" t="s">
        <v>4317</v>
      </c>
      <c r="E41" s="1224"/>
      <c r="F41" s="597" t="str">
        <f>IF(AND($D$19="□",$E$19="□",$D$20="□",$E$20="□"),"（不要）","要")</f>
        <v>（不要）</v>
      </c>
      <c r="H41" s="559" t="s">
        <v>4350</v>
      </c>
    </row>
    <row r="42" spans="1:8" ht="39.9" customHeight="1">
      <c r="A42" s="582">
        <v>3</v>
      </c>
      <c r="B42" s="615" t="s">
        <v>4227</v>
      </c>
      <c r="C42" s="598" t="s">
        <v>4340</v>
      </c>
      <c r="D42" s="1223" t="s">
        <v>4318</v>
      </c>
      <c r="E42" s="1224"/>
      <c r="F42" s="597" t="str">
        <f>IF($B$31="有り","要","（不要）")</f>
        <v>（不要）</v>
      </c>
    </row>
    <row r="43" spans="1:8" ht="39.9" customHeight="1">
      <c r="A43" s="582">
        <v>4</v>
      </c>
      <c r="B43" s="615" t="s">
        <v>4228</v>
      </c>
      <c r="C43" s="598" t="s">
        <v>4341</v>
      </c>
      <c r="D43" s="1223" t="s">
        <v>4319</v>
      </c>
      <c r="E43" s="1224"/>
      <c r="F43" s="597" t="str">
        <f>IF(AND($D$21="□",$E$21="□"),"（不要）","要")</f>
        <v>（不要）</v>
      </c>
    </row>
    <row r="44" spans="1:8" ht="39.9" customHeight="1">
      <c r="A44" s="582">
        <v>5</v>
      </c>
      <c r="B44" s="615" t="s">
        <v>4233</v>
      </c>
      <c r="C44" s="598" t="s">
        <v>4342</v>
      </c>
      <c r="D44" s="1223" t="s">
        <v>4320</v>
      </c>
      <c r="E44" s="1224"/>
      <c r="F44" s="597" t="str">
        <f>IF(OR($B$32="有り",$C$32="有り"),"要","（不要）")</f>
        <v>（不要）</v>
      </c>
    </row>
    <row r="45" spans="1:8" ht="54.9" customHeight="1">
      <c r="A45" s="599">
        <v>6</v>
      </c>
      <c r="B45" s="616" t="s">
        <v>4234</v>
      </c>
      <c r="C45" s="596" t="s">
        <v>4321</v>
      </c>
      <c r="D45" s="1239" t="s">
        <v>5902</v>
      </c>
      <c r="E45" s="1240"/>
      <c r="F45" s="600"/>
    </row>
    <row r="46" spans="1:8" ht="35.1" customHeight="1">
      <c r="A46" s="601" t="s">
        <v>4306</v>
      </c>
      <c r="B46" s="617" t="s">
        <v>4229</v>
      </c>
      <c r="C46" s="602" t="s">
        <v>4343</v>
      </c>
      <c r="D46" s="1227" t="s">
        <v>4315</v>
      </c>
      <c r="E46" s="1228"/>
      <c r="F46" s="1233"/>
    </row>
    <row r="47" spans="1:8" ht="35.1" customHeight="1">
      <c r="A47" s="603"/>
      <c r="B47" s="617" t="s">
        <v>4230</v>
      </c>
      <c r="C47" s="602" t="s">
        <v>4344</v>
      </c>
      <c r="D47" s="1229"/>
      <c r="E47" s="1230"/>
      <c r="F47" s="1234"/>
    </row>
    <row r="48" spans="1:8" ht="35.1" customHeight="1">
      <c r="A48" s="604"/>
      <c r="B48" s="617" t="s">
        <v>4231</v>
      </c>
      <c r="C48" s="602" t="s">
        <v>4345</v>
      </c>
      <c r="D48" s="1231"/>
      <c r="E48" s="1232"/>
      <c r="F48" s="1235"/>
    </row>
    <row r="49" spans="1:8" ht="20.100000000000001" customHeight="1"/>
    <row r="50" spans="1:8" ht="20.100000000000001" customHeight="1">
      <c r="A50" s="605" t="s">
        <v>1474</v>
      </c>
      <c r="B50" s="606"/>
      <c r="C50" s="606"/>
      <c r="D50" s="606"/>
      <c r="E50" s="606"/>
      <c r="F50" s="606"/>
    </row>
    <row r="51" spans="1:8" s="608" customFormat="1" ht="20.100000000000001" customHeight="1">
      <c r="A51" s="607"/>
      <c r="B51" s="607"/>
      <c r="D51" s="609" t="s">
        <v>4303</v>
      </c>
      <c r="E51" s="607"/>
      <c r="F51" s="607"/>
      <c r="G51" s="503"/>
      <c r="H51" s="559"/>
    </row>
    <row r="52" spans="1:8" ht="20.100000000000001" customHeight="1">
      <c r="B52" s="549" t="s">
        <v>104</v>
      </c>
      <c r="C52" s="1243" t="str">
        <f>B15</f>
        <v>事業者の名称（法人・団体名）</v>
      </c>
      <c r="D52" s="1243"/>
      <c r="E52" s="1160" t="s">
        <v>5898</v>
      </c>
      <c r="G52" s="572" t="s">
        <v>105</v>
      </c>
      <c r="H52" s="559" t="s">
        <v>677</v>
      </c>
    </row>
    <row r="53" spans="1:8" ht="20.100000000000001" customHeight="1">
      <c r="B53" s="610" t="str">
        <f>IF(非表示_前年度報告内容!A5="","",非表示_前年度報告内容!A5)</f>
        <v>0001</v>
      </c>
      <c r="C53" s="1241" t="str">
        <f>IF(B53="","",INDEX(非表示_前年度報告内容!$1:$1048576,MATCH(B53,非表示_前年度報告内容!$A:$A,0),MATCH($C$52,非表示_前年度報告内容!$4:$4,0)))</f>
        <v>株式会社レインズインターナショナル</v>
      </c>
      <c r="D53" s="1241"/>
      <c r="E53" s="1161" t="str">
        <f>IF(B53="","",INDEX(非表示_前年度報告内容!$1:$1048576,MATCH(B53,非表示_前年度報告内容!$A:$A,0),MATCH($E$52,非表示_前年度報告内容!$4:$4,0)))</f>
        <v>○</v>
      </c>
    </row>
    <row r="54" spans="1:8" ht="20.100000000000001" customHeight="1">
      <c r="B54" s="610" t="str">
        <f>IF(非表示_前年度報告内容!A6="","",非表示_前年度報告内容!A6)</f>
        <v>0002</v>
      </c>
      <c r="C54" s="1241" t="str">
        <f>IF(B54="","",INDEX(非表示_前年度報告内容!$1:$1048576,MATCH(B54,非表示_前年度報告内容!$A:$A,0),MATCH($C$52,非表示_前年度報告内容!$4:$4,0)))</f>
        <v>メトロ自動車株式会社</v>
      </c>
      <c r="D54" s="1241"/>
      <c r="E54" s="1161" t="str">
        <f>IF(B54="","",INDEX(非表示_前年度報告内容!$1:$1048576,MATCH(B54,非表示_前年度報告内容!$A:$A,0),MATCH($E$52,非表示_前年度報告内容!$4:$4,0)))</f>
        <v>○</v>
      </c>
    </row>
    <row r="55" spans="1:8" ht="20.100000000000001" hidden="1" customHeight="1">
      <c r="B55" s="610" t="str">
        <f>IF(非表示_前年度報告内容!A7="","",非表示_前年度報告内容!A7)</f>
        <v>0003</v>
      </c>
      <c r="C55" s="1241" t="str">
        <f>IF(B55="","",INDEX(非表示_前年度報告内容!$1:$1048576,MATCH(B55,非表示_前年度報告内容!$A:$A,0),MATCH($C$52,非表示_前年度報告内容!$4:$4,0)))</f>
        <v>山協印刷株式会社</v>
      </c>
      <c r="D55" s="1241"/>
      <c r="E55" s="1161" t="str">
        <f>IF(B55="","",INDEX(非表示_前年度報告内容!$1:$1048576,MATCH(B55,非表示_前年度報告内容!$A:$A,0),MATCH($E$52,非表示_前年度報告内容!$4:$4,0)))</f>
        <v/>
      </c>
    </row>
    <row r="56" spans="1:8" ht="20.100000000000001" customHeight="1">
      <c r="B56" s="610" t="str">
        <f>IF(非表示_前年度報告内容!A8="","",非表示_前年度報告内容!A8)</f>
        <v>0004</v>
      </c>
      <c r="C56" s="1241" t="str">
        <f>IF(B56="","",INDEX(非表示_前年度報告内容!$1:$1048576,MATCH(B56,非表示_前年度報告内容!$A:$A,0),MATCH($C$52,非表示_前年度報告内容!$4:$4,0)))</f>
        <v>丸伊運輸株式会社</v>
      </c>
      <c r="D56" s="1241"/>
      <c r="E56" s="1161" t="str">
        <f>IF(B56="","",INDEX(非表示_前年度報告内容!$1:$1048576,MATCH(B56,非表示_前年度報告内容!$A:$A,0),MATCH($E$52,非表示_前年度報告内容!$4:$4,0)))</f>
        <v>○</v>
      </c>
    </row>
    <row r="57" spans="1:8" ht="20.100000000000001" hidden="1" customHeight="1">
      <c r="B57" s="610" t="str">
        <f>IF(非表示_前年度報告内容!A9="","",非表示_前年度報告内容!A9)</f>
        <v>0005</v>
      </c>
      <c r="C57" s="1241" t="str">
        <f>IF(B57="","",INDEX(非表示_前年度報告内容!$1:$1048576,MATCH(B57,非表示_前年度報告内容!$A:$A,0),MATCH($C$52,非表示_前年度報告内容!$4:$4,0)))</f>
        <v>株式会社日立情報システムズ</v>
      </c>
      <c r="D57" s="1241"/>
      <c r="E57" s="1161" t="str">
        <f>IF(B57="","",INDEX(非表示_前年度報告内容!$1:$1048576,MATCH(B57,非表示_前年度報告内容!$A:$A,0),MATCH($E$52,非表示_前年度報告内容!$4:$4,0)))</f>
        <v/>
      </c>
    </row>
    <row r="58" spans="1:8" ht="20.100000000000001" hidden="1" customHeight="1">
      <c r="B58" s="610" t="str">
        <f>IF(非表示_前年度報告内容!A10="","",非表示_前年度報告内容!A10)</f>
        <v>0006</v>
      </c>
      <c r="C58" s="1241" t="str">
        <f>IF(B58="","",INDEX(非表示_前年度報告内容!$1:$1048576,MATCH(B58,非表示_前年度報告内容!$A:$A,0),MATCH($C$52,非表示_前年度報告内容!$4:$4,0)))</f>
        <v>ユニー・ファミリーマートホールディングス株式会社</v>
      </c>
      <c r="D58" s="1241"/>
      <c r="E58" s="1161" t="str">
        <f>IF(B58="","",INDEX(非表示_前年度報告内容!$1:$1048576,MATCH(B58,非表示_前年度報告内容!$A:$A,0),MATCH($E$52,非表示_前年度報告内容!$4:$4,0)))</f>
        <v/>
      </c>
    </row>
    <row r="59" spans="1:8" ht="20.100000000000001" hidden="1" customHeight="1">
      <c r="B59" s="610" t="str">
        <f>IF(非表示_前年度報告内容!A11="","",非表示_前年度報告内容!A11)</f>
        <v>0007</v>
      </c>
      <c r="C59" s="1241" t="str">
        <f>IF(B59="","",INDEX(非表示_前年度報告内容!$1:$1048576,MATCH(B59,非表示_前年度報告内容!$A:$A,0),MATCH($C$52,非表示_前年度報告内容!$4:$4,0)))</f>
        <v>高周波熱錬株式会社</v>
      </c>
      <c r="D59" s="1241"/>
      <c r="E59" s="1161" t="str">
        <f>IF(B59="","",INDEX(非表示_前年度報告内容!$1:$1048576,MATCH(B59,非表示_前年度報告内容!$A:$A,0),MATCH($E$52,非表示_前年度報告内容!$4:$4,0)))</f>
        <v/>
      </c>
    </row>
    <row r="60" spans="1:8" ht="20.100000000000001" customHeight="1">
      <c r="B60" s="610" t="str">
        <f>IF(非表示_前年度報告内容!A12="","",非表示_前年度報告内容!A12)</f>
        <v>0008</v>
      </c>
      <c r="C60" s="1241" t="str">
        <f>IF(B60="","",INDEX(非表示_前年度報告内容!$1:$1048576,MATCH(B60,非表示_前年度報告内容!$A:$A,0),MATCH($C$52,非表示_前年度報告内容!$4:$4,0)))</f>
        <v>株式会社ティラド</v>
      </c>
      <c r="D60" s="1241"/>
      <c r="E60" s="1161" t="str">
        <f>IF(B60="","",INDEX(非表示_前年度報告内容!$1:$1048576,MATCH(B60,非表示_前年度報告内容!$A:$A,0),MATCH($E$52,非表示_前年度報告内容!$4:$4,0)))</f>
        <v>○</v>
      </c>
    </row>
    <row r="61" spans="1:8" s="525" customFormat="1" ht="20.100000000000001" customHeight="1">
      <c r="B61" s="610" t="str">
        <f>IF(非表示_前年度報告内容!A13="","",非表示_前年度報告内容!A13)</f>
        <v>0009</v>
      </c>
      <c r="C61" s="1241" t="str">
        <f>IF(B61="","",INDEX(非表示_前年度報告内容!$1:$1048576,MATCH(B61,非表示_前年度報告内容!$A:$A,0),MATCH($C$52,非表示_前年度報告内容!$4:$4,0)))</f>
        <v>日本板硝子株式会社</v>
      </c>
      <c r="D61" s="1241"/>
      <c r="E61" s="1161" t="str">
        <f>IF(B61="","",INDEX(非表示_前年度報告内容!$1:$1048576,MATCH(B61,非表示_前年度報告内容!$A:$A,0),MATCH($E$52,非表示_前年度報告内容!$4:$4,0)))</f>
        <v>○</v>
      </c>
      <c r="H61" s="559"/>
    </row>
    <row r="62" spans="1:8" s="525" customFormat="1" ht="20.100000000000001" hidden="1" customHeight="1">
      <c r="B62" s="610" t="str">
        <f>IF(非表示_前年度報告内容!A14="","",非表示_前年度報告内容!A14)</f>
        <v>0010</v>
      </c>
      <c r="C62" s="1241" t="str">
        <f>IF(B62="","",INDEX(非表示_前年度報告内容!$1:$1048576,MATCH(B62,非表示_前年度報告内容!$A:$A,0),MATCH($C$52,非表示_前年度報告内容!$4:$4,0)))</f>
        <v>キャタピラージャパン株式会社</v>
      </c>
      <c r="D62" s="1241"/>
      <c r="E62" s="1161" t="str">
        <f>IF(B62="","",INDEX(非表示_前年度報告内容!$1:$1048576,MATCH(B62,非表示_前年度報告内容!$A:$A,0),MATCH($E$52,非表示_前年度報告内容!$4:$4,0)))</f>
        <v/>
      </c>
      <c r="H62" s="559"/>
    </row>
    <row r="63" spans="1:8" s="525" customFormat="1" ht="20.100000000000001" hidden="1" customHeight="1">
      <c r="B63" s="610" t="str">
        <f>IF(非表示_前年度報告内容!A15="","",非表示_前年度報告内容!A15)</f>
        <v>0011</v>
      </c>
      <c r="C63" s="1241" t="str">
        <f>IF(B63="","",INDEX(非表示_前年度報告内容!$1:$1048576,MATCH(B63,非表示_前年度報告内容!$A:$A,0),MATCH($C$52,非表示_前年度報告内容!$4:$4,0)))</f>
        <v>旭企業株式会社</v>
      </c>
      <c r="D63" s="1241"/>
      <c r="E63" s="1161" t="str">
        <f>IF(B63="","",INDEX(非表示_前年度報告内容!$1:$1048576,MATCH(B63,非表示_前年度報告内容!$A:$A,0),MATCH($E$52,非表示_前年度報告内容!$4:$4,0)))</f>
        <v/>
      </c>
      <c r="H63" s="559"/>
    </row>
    <row r="64" spans="1:8" s="525" customFormat="1" ht="20.100000000000001" customHeight="1">
      <c r="B64" s="610" t="str">
        <f>IF(非表示_前年度報告内容!A16="","",非表示_前年度報告内容!A16)</f>
        <v>0012</v>
      </c>
      <c r="C64" s="1241" t="str">
        <f>IF(B64="","",INDEX(非表示_前年度報告内容!$1:$1048576,MATCH(B64,非表示_前年度報告内容!$A:$A,0),MATCH($C$52,非表示_前年度報告内容!$4:$4,0)))</f>
        <v>日本インジェクタ株式会社</v>
      </c>
      <c r="D64" s="1241"/>
      <c r="E64" s="1161" t="str">
        <f>IF(B64="","",INDEX(非表示_前年度報告内容!$1:$1048576,MATCH(B64,非表示_前年度報告内容!$A:$A,0),MATCH($E$52,非表示_前年度報告内容!$4:$4,0)))</f>
        <v>○</v>
      </c>
      <c r="H64" s="559"/>
    </row>
    <row r="65" spans="2:8" s="525" customFormat="1" ht="20.100000000000001" customHeight="1">
      <c r="B65" s="610" t="str">
        <f>IF(非表示_前年度報告内容!A17="","",非表示_前年度報告内容!A17)</f>
        <v>0013</v>
      </c>
      <c r="C65" s="1241" t="str">
        <f>IF(B65="","",INDEX(非表示_前年度報告内容!$1:$1048576,MATCH(B65,非表示_前年度報告内容!$A:$A,0),MATCH($C$52,非表示_前年度報告内容!$4:$4,0)))</f>
        <v>タピルス株式会社</v>
      </c>
      <c r="D65" s="1241"/>
      <c r="E65" s="1161" t="str">
        <f>IF(B65="","",INDEX(非表示_前年度報告内容!$1:$1048576,MATCH(B65,非表示_前年度報告内容!$A:$A,0),MATCH($E$52,非表示_前年度報告内容!$4:$4,0)))</f>
        <v>○</v>
      </c>
      <c r="H65" s="559"/>
    </row>
    <row r="66" spans="2:8" s="525" customFormat="1" ht="20.100000000000001" customHeight="1">
      <c r="B66" s="610" t="str">
        <f>IF(非表示_前年度報告内容!A18="","",非表示_前年度報告内容!A18)</f>
        <v>0014</v>
      </c>
      <c r="C66" s="1241" t="str">
        <f>IF(B66="","",INDEX(非表示_前年度報告内容!$1:$1048576,MATCH(B66,非表示_前年度報告内容!$A:$A,0),MATCH($C$52,非表示_前年度報告内容!$4:$4,0)))</f>
        <v>株式会社Olympic</v>
      </c>
      <c r="D66" s="1241"/>
      <c r="E66" s="1161" t="str">
        <f>IF(B66="","",INDEX(非表示_前年度報告内容!$1:$1048576,MATCH(B66,非表示_前年度報告内容!$A:$A,0),MATCH($E$52,非表示_前年度報告内容!$4:$4,0)))</f>
        <v>○</v>
      </c>
      <c r="H66" s="559"/>
    </row>
    <row r="67" spans="2:8" s="525" customFormat="1" ht="20.100000000000001" hidden="1" customHeight="1">
      <c r="B67" s="610" t="str">
        <f>IF(非表示_前年度報告内容!A19="","",非表示_前年度報告内容!A19)</f>
        <v>0015</v>
      </c>
      <c r="C67" s="1241" t="str">
        <f>IF(B67="","",INDEX(非表示_前年度報告内容!$1:$1048576,MATCH(B67,非表示_前年度報告内容!$A:$A,0),MATCH($C$52,非表示_前年度報告内容!$4:$4,0)))</f>
        <v>株式会社ワイキャブ</v>
      </c>
      <c r="D67" s="1241"/>
      <c r="E67" s="1161" t="str">
        <f>IF(B67="","",INDEX(非表示_前年度報告内容!$1:$1048576,MATCH(B67,非表示_前年度報告内容!$A:$A,0),MATCH($E$52,非表示_前年度報告内容!$4:$4,0)))</f>
        <v/>
      </c>
      <c r="H67" s="559"/>
    </row>
    <row r="68" spans="2:8" s="525" customFormat="1" ht="20.100000000000001" customHeight="1">
      <c r="B68" s="610" t="str">
        <f>IF(非表示_前年度報告内容!A20="","",非表示_前年度報告内容!A20)</f>
        <v>0016</v>
      </c>
      <c r="C68" s="1241" t="str">
        <f>IF(B68="","",INDEX(非表示_前年度報告内容!$1:$1048576,MATCH(B68,非表示_前年度報告内容!$A:$A,0),MATCH($C$52,非表示_前年度報告内容!$4:$4,0)))</f>
        <v>株式会社JVCｹﾝｳｯﾄﾞ・ｸﾘｴｲﾃｨﾌﾞﾒﾃﾞｨｱ</v>
      </c>
      <c r="D68" s="1241"/>
      <c r="E68" s="1161" t="str">
        <f>IF(B68="","",INDEX(非表示_前年度報告内容!$1:$1048576,MATCH(B68,非表示_前年度報告内容!$A:$A,0),MATCH($E$52,非表示_前年度報告内容!$4:$4,0)))</f>
        <v>○</v>
      </c>
      <c r="H68" s="559"/>
    </row>
    <row r="69" spans="2:8" s="525" customFormat="1" ht="20.100000000000001" customHeight="1">
      <c r="B69" s="610" t="str">
        <f>IF(非表示_前年度報告内容!A21="","",非表示_前年度報告内容!A21)</f>
        <v>0017</v>
      </c>
      <c r="C69" s="1241" t="str">
        <f>IF(B69="","",INDEX(非表示_前年度報告内容!$1:$1048576,MATCH(B69,非表示_前年度報告内容!$A:$A,0),MATCH($C$52,非表示_前年度報告内容!$4:$4,0)))</f>
        <v>株式会社オハラ</v>
      </c>
      <c r="D69" s="1241"/>
      <c r="E69" s="1161" t="str">
        <f>IF(B69="","",INDEX(非表示_前年度報告内容!$1:$1048576,MATCH(B69,非表示_前年度報告内容!$A:$A,0),MATCH($E$52,非表示_前年度報告内容!$4:$4,0)))</f>
        <v>○</v>
      </c>
      <c r="H69" s="559"/>
    </row>
    <row r="70" spans="2:8" s="525" customFormat="1" ht="20.100000000000001" customHeight="1">
      <c r="B70" s="610" t="str">
        <f>IF(非表示_前年度報告内容!A22="","",非表示_前年度報告内容!A22)</f>
        <v>0018</v>
      </c>
      <c r="C70" s="1241" t="str">
        <f>IF(B70="","",INDEX(非表示_前年度報告内容!$1:$1048576,MATCH(B70,非表示_前年度報告内容!$A:$A,0),MATCH($C$52,非表示_前年度報告内容!$4:$4,0)))</f>
        <v>株式会社流通サービス</v>
      </c>
      <c r="D70" s="1241"/>
      <c r="E70" s="1161" t="str">
        <f>IF(B70="","",INDEX(非表示_前年度報告内容!$1:$1048576,MATCH(B70,非表示_前年度報告内容!$A:$A,0),MATCH($E$52,非表示_前年度報告内容!$4:$4,0)))</f>
        <v>○</v>
      </c>
      <c r="H70" s="559"/>
    </row>
    <row r="71" spans="2:8" ht="20.100000000000001" customHeight="1">
      <c r="B71" s="610" t="str">
        <f>IF(非表示_前年度報告内容!A23="","",非表示_前年度報告内容!A23)</f>
        <v>0019</v>
      </c>
      <c r="C71" s="1241" t="str">
        <f>IF(B71="","",INDEX(非表示_前年度報告内容!$1:$1048576,MATCH(B71,非表示_前年度報告内容!$A:$A,0),MATCH($C$52,非表示_前年度報告内容!$4:$4,0)))</f>
        <v>クアーズテック合同会社</v>
      </c>
      <c r="D71" s="1241"/>
      <c r="E71" s="1161" t="str">
        <f>IF(B71="","",INDEX(非表示_前年度報告内容!$1:$1048576,MATCH(B71,非表示_前年度報告内容!$A:$A,0),MATCH($E$52,非表示_前年度報告内容!$4:$4,0)))</f>
        <v>○</v>
      </c>
    </row>
    <row r="72" spans="2:8" ht="20.100000000000001" customHeight="1">
      <c r="B72" s="610" t="str">
        <f>IF(非表示_前年度報告内容!A24="","",非表示_前年度報告内容!A24)</f>
        <v>0020</v>
      </c>
      <c r="C72" s="1241" t="str">
        <f>IF(B72="","",INDEX(非表示_前年度報告内容!$1:$1048576,MATCH(B72,非表示_前年度報告内容!$A:$A,0),MATCH($C$52,非表示_前年度報告内容!$4:$4,0)))</f>
        <v>株式会社セブン＆アイ・フードシステムズ</v>
      </c>
      <c r="D72" s="1241"/>
      <c r="E72" s="1161" t="str">
        <f>IF(B72="","",INDEX(非表示_前年度報告内容!$1:$1048576,MATCH(B72,非表示_前年度報告内容!$A:$A,0),MATCH($E$52,非表示_前年度報告内容!$4:$4,0)))</f>
        <v>○</v>
      </c>
    </row>
    <row r="73" spans="2:8" ht="20.100000000000001" customHeight="1">
      <c r="B73" s="610" t="str">
        <f>IF(非表示_前年度報告内容!A25="","",非表示_前年度報告内容!A25)</f>
        <v>0021</v>
      </c>
      <c r="C73" s="1241" t="str">
        <f>IF(B73="","",INDEX(非表示_前年度報告内容!$1:$1048576,MATCH(B73,非表示_前年度報告内容!$A:$A,0),MATCH($C$52,非表示_前年度報告内容!$4:$4,0)))</f>
        <v>第一三共プロファーマ株式会社</v>
      </c>
      <c r="D73" s="1241"/>
      <c r="E73" s="1161" t="str">
        <f>IF(B73="","",INDEX(非表示_前年度報告内容!$1:$1048576,MATCH(B73,非表示_前年度報告内容!$A:$A,0),MATCH($E$52,非表示_前年度報告内容!$4:$4,0)))</f>
        <v>○</v>
      </c>
    </row>
    <row r="74" spans="2:8" ht="20.100000000000001" customHeight="1">
      <c r="B74" s="610" t="str">
        <f>IF(非表示_前年度報告内容!A26="","",非表示_前年度報告内容!A26)</f>
        <v>0022</v>
      </c>
      <c r="C74" s="1241" t="str">
        <f>IF(B74="","",INDEX(非表示_前年度報告内容!$1:$1048576,MATCH(B74,非表示_前年度報告内容!$A:$A,0),MATCH($C$52,非表示_前年度報告内容!$4:$4,0)))</f>
        <v>オリックス自動車株式会社</v>
      </c>
      <c r="D74" s="1241"/>
      <c r="E74" s="1161" t="str">
        <f>IF(B74="","",INDEX(非表示_前年度報告内容!$1:$1048576,MATCH(B74,非表示_前年度報告内容!$A:$A,0),MATCH($E$52,非表示_前年度報告内容!$4:$4,0)))</f>
        <v>○</v>
      </c>
    </row>
    <row r="75" spans="2:8" ht="20.100000000000001" customHeight="1">
      <c r="B75" s="610" t="str">
        <f>IF(非表示_前年度報告内容!A27="","",非表示_前年度報告内容!A27)</f>
        <v>0023</v>
      </c>
      <c r="C75" s="1241" t="str">
        <f>IF(B75="","",INDEX(非表示_前年度報告内容!$1:$1048576,MATCH(B75,非表示_前年度報告内容!$A:$A,0),MATCH($C$52,非表示_前年度報告内容!$4:$4,0)))</f>
        <v>三井物産流通グループ株式会社</v>
      </c>
      <c r="D75" s="1241"/>
      <c r="E75" s="1161" t="str">
        <f>IF(B75="","",INDEX(非表示_前年度報告内容!$1:$1048576,MATCH(B75,非表示_前年度報告内容!$A:$A,0),MATCH($E$52,非表示_前年度報告内容!$4:$4,0)))</f>
        <v>○</v>
      </c>
    </row>
    <row r="76" spans="2:8" ht="20.100000000000001" customHeight="1">
      <c r="B76" s="610" t="str">
        <f>IF(非表示_前年度報告内容!A28="","",非表示_前年度報告内容!A28)</f>
        <v>0024</v>
      </c>
      <c r="C76" s="1241" t="str">
        <f>IF(B76="","",INDEX(非表示_前年度報告内容!$1:$1048576,MATCH(B76,非表示_前年度報告内容!$A:$A,0),MATCH($C$52,非表示_前年度報告内容!$4:$4,0)))</f>
        <v>神奈川都市交通株式会社</v>
      </c>
      <c r="D76" s="1241"/>
      <c r="E76" s="1161" t="str">
        <f>IF(B76="","",INDEX(非表示_前年度報告内容!$1:$1048576,MATCH(B76,非表示_前年度報告内容!$A:$A,0),MATCH($E$52,非表示_前年度報告内容!$4:$4,0)))</f>
        <v>○</v>
      </c>
    </row>
    <row r="77" spans="2:8" ht="20.100000000000001" customHeight="1">
      <c r="B77" s="610" t="str">
        <f>IF(非表示_前年度報告内容!A29="","",非表示_前年度報告内容!A29)</f>
        <v>0025</v>
      </c>
      <c r="C77" s="1241" t="str">
        <f>IF(B77="","",INDEX(非表示_前年度報告内容!$1:$1048576,MATCH(B77,非表示_前年度報告内容!$A:$A,0),MATCH($C$52,非表示_前年度報告内容!$4:$4,0)))</f>
        <v>東リ株式会社</v>
      </c>
      <c r="D77" s="1241"/>
      <c r="E77" s="1161" t="str">
        <f>IF(B77="","",INDEX(非表示_前年度報告内容!$1:$1048576,MATCH(B77,非表示_前年度報告内容!$A:$A,0),MATCH($E$52,非表示_前年度報告内容!$4:$4,0)))</f>
        <v>○</v>
      </c>
    </row>
    <row r="78" spans="2:8" ht="20.100000000000001" customHeight="1">
      <c r="B78" s="610" t="str">
        <f>IF(非表示_前年度報告内容!A30="","",非表示_前年度報告内容!A30)</f>
        <v>0026</v>
      </c>
      <c r="C78" s="1241" t="str">
        <f>IF(B78="","",INDEX(非表示_前年度報告内容!$1:$1048576,MATCH(B78,非表示_前年度報告内容!$A:$A,0),MATCH($C$52,非表示_前年度報告内容!$4:$4,0)))</f>
        <v>ミツミ電機株式会社</v>
      </c>
      <c r="D78" s="1241"/>
      <c r="E78" s="1161" t="str">
        <f>IF(B78="","",INDEX(非表示_前年度報告内容!$1:$1048576,MATCH(B78,非表示_前年度報告内容!$A:$A,0),MATCH($E$52,非表示_前年度報告内容!$4:$4,0)))</f>
        <v>○</v>
      </c>
    </row>
    <row r="79" spans="2:8" ht="20.100000000000001" customHeight="1">
      <c r="B79" s="610" t="str">
        <f>IF(非表示_前年度報告内容!A31="","",非表示_前年度報告内容!A31)</f>
        <v>0027</v>
      </c>
      <c r="C79" s="1241" t="str">
        <f>IF(B79="","",INDEX(非表示_前年度報告内容!$1:$1048576,MATCH(B79,非表示_前年度報告内容!$A:$A,0),MATCH($C$52,非表示_前年度報告内容!$4:$4,0)))</f>
        <v>株式会社トッパンインフォメディア</v>
      </c>
      <c r="D79" s="1241"/>
      <c r="E79" s="1161" t="str">
        <f>IF(B79="","",INDEX(非表示_前年度報告内容!$1:$1048576,MATCH(B79,非表示_前年度報告内容!$A:$A,0),MATCH($E$52,非表示_前年度報告内容!$4:$4,0)))</f>
        <v>○</v>
      </c>
    </row>
    <row r="80" spans="2:8" ht="20.100000000000001" customHeight="1">
      <c r="B80" s="610" t="str">
        <f>IF(非表示_前年度報告内容!A32="","",非表示_前年度報告内容!A32)</f>
        <v>0028</v>
      </c>
      <c r="C80" s="1241" t="str">
        <f>IF(B80="","",INDEX(非表示_前年度報告内容!$1:$1048576,MATCH(B80,非表示_前年度報告内容!$A:$A,0),MATCH($C$52,非表示_前年度報告内容!$4:$4,0)))</f>
        <v>JX金属株式会社</v>
      </c>
      <c r="D80" s="1241"/>
      <c r="E80" s="1161" t="str">
        <f>IF(B80="","",INDEX(非表示_前年度報告内容!$1:$1048576,MATCH(B80,非表示_前年度報告内容!$A:$A,0),MATCH($E$52,非表示_前年度報告内容!$4:$4,0)))</f>
        <v>○</v>
      </c>
    </row>
    <row r="81" spans="2:5" ht="20.100000000000001" customHeight="1">
      <c r="B81" s="610" t="str">
        <f>IF(非表示_前年度報告内容!A33="","",非表示_前年度報告内容!A33)</f>
        <v>0029</v>
      </c>
      <c r="C81" s="1241" t="str">
        <f>IF(B81="","",INDEX(非表示_前年度報告内容!$1:$1048576,MATCH(B81,非表示_前年度報告内容!$A:$A,0),MATCH($C$52,非表示_前年度報告内容!$4:$4,0)))</f>
        <v>株式会社ダスキン</v>
      </c>
      <c r="D81" s="1241"/>
      <c r="E81" s="1161" t="str">
        <f>IF(B81="","",INDEX(非表示_前年度報告内容!$1:$1048576,MATCH(B81,非表示_前年度報告内容!$A:$A,0),MATCH($E$52,非表示_前年度報告内容!$4:$4,0)))</f>
        <v>○</v>
      </c>
    </row>
    <row r="82" spans="2:5" ht="20.100000000000001" hidden="1" customHeight="1">
      <c r="B82" s="610" t="str">
        <f>IF(非表示_前年度報告内容!A34="","",非表示_前年度報告内容!A34)</f>
        <v>0030</v>
      </c>
      <c r="C82" s="1241" t="str">
        <f>IF(B82="","",INDEX(非表示_前年度報告内容!$1:$1048576,MATCH(B82,非表示_前年度報告内容!$A:$A,0),MATCH($C$52,非表示_前年度報告内容!$4:$4,0)))</f>
        <v>株式会社日立物流</v>
      </c>
      <c r="D82" s="1241"/>
      <c r="E82" s="1161" t="str">
        <f>IF(B82="","",INDEX(非表示_前年度報告内容!$1:$1048576,MATCH(B82,非表示_前年度報告内容!$A:$A,0),MATCH($E$52,非表示_前年度報告内容!$4:$4,0)))</f>
        <v/>
      </c>
    </row>
    <row r="83" spans="2:5" ht="20.100000000000001" customHeight="1">
      <c r="B83" s="610" t="str">
        <f>IF(非表示_前年度報告内容!A35="","",非表示_前年度報告内容!A35)</f>
        <v>0031</v>
      </c>
      <c r="C83" s="1241" t="str">
        <f>IF(B83="","",INDEX(非表示_前年度報告内容!$1:$1048576,MATCH(B83,非表示_前年度報告内容!$A:$A,0),MATCH($C$52,非表示_前年度報告内容!$4:$4,0)))</f>
        <v>株式会社ＤＮＰエリオ</v>
      </c>
      <c r="D83" s="1241"/>
      <c r="E83" s="1161" t="str">
        <f>IF(B83="","",INDEX(非表示_前年度報告内容!$1:$1048576,MATCH(B83,非表示_前年度報告内容!$A:$A,0),MATCH($E$52,非表示_前年度報告内容!$4:$4,0)))</f>
        <v>○</v>
      </c>
    </row>
    <row r="84" spans="2:5" ht="20.100000000000001" hidden="1" customHeight="1">
      <c r="B84" s="610" t="str">
        <f>IF(非表示_前年度報告内容!A36="","",非表示_前年度報告内容!A36)</f>
        <v>0032</v>
      </c>
      <c r="C84" s="1241" t="str">
        <f>IF(B84="","",INDEX(非表示_前年度報告内容!$1:$1048576,MATCH(B84,非表示_前年度報告内容!$A:$A,0),MATCH($C$52,非表示_前年度報告内容!$4:$4,0)))</f>
        <v>株式会社神戸製鋼所</v>
      </c>
      <c r="D84" s="1241"/>
      <c r="E84" s="1161" t="str">
        <f>IF(B84="","",INDEX(非表示_前年度報告内容!$1:$1048576,MATCH(B84,非表示_前年度報告内容!$A:$A,0),MATCH($E$52,非表示_前年度報告内容!$4:$4,0)))</f>
        <v/>
      </c>
    </row>
    <row r="85" spans="2:5" ht="20.100000000000001" customHeight="1">
      <c r="B85" s="610" t="str">
        <f>IF(非表示_前年度報告内容!A37="","",非表示_前年度報告内容!A37)</f>
        <v>0033</v>
      </c>
      <c r="C85" s="1241" t="str">
        <f>IF(B85="","",INDEX(非表示_前年度報告内容!$1:$1048576,MATCH(B85,非表示_前年度報告内容!$A:$A,0),MATCH($C$52,非表示_前年度報告内容!$4:$4,0)))</f>
        <v>株式会社シンデン</v>
      </c>
      <c r="D85" s="1241"/>
      <c r="E85" s="1161" t="str">
        <f>IF(B85="","",INDEX(非表示_前年度報告内容!$1:$1048576,MATCH(B85,非表示_前年度報告内容!$A:$A,0),MATCH($E$52,非表示_前年度報告内容!$4:$4,0)))</f>
        <v>○</v>
      </c>
    </row>
    <row r="86" spans="2:5" ht="20.100000000000001" customHeight="1">
      <c r="B86" s="610" t="str">
        <f>IF(非表示_前年度報告内容!A38="","",非表示_前年度報告内容!A38)</f>
        <v>0034</v>
      </c>
      <c r="C86" s="1241" t="str">
        <f>IF(B86="","",INDEX(非表示_前年度報告内容!$1:$1048576,MATCH(B86,非表示_前年度報告内容!$A:$A,0),MATCH($C$52,非表示_前年度報告内容!$4:$4,0)))</f>
        <v>株式会社クボタケミックス</v>
      </c>
      <c r="D86" s="1241"/>
      <c r="E86" s="1161" t="str">
        <f>IF(B86="","",INDEX(非表示_前年度報告内容!$1:$1048576,MATCH(B86,非表示_前年度報告内容!$A:$A,0),MATCH($E$52,非表示_前年度報告内容!$4:$4,0)))</f>
        <v>○</v>
      </c>
    </row>
    <row r="87" spans="2:5" ht="20.100000000000001" customHeight="1">
      <c r="B87" s="610" t="str">
        <f>IF(非表示_前年度報告内容!A39="","",非表示_前年度報告内容!A39)</f>
        <v>0035</v>
      </c>
      <c r="C87" s="1241" t="str">
        <f>IF(B87="","",INDEX(非表示_前年度報告内容!$1:$1048576,MATCH(B87,非表示_前年度報告内容!$A:$A,0),MATCH($C$52,非表示_前年度報告内容!$4:$4,0)))</f>
        <v>カヤバ株式会社</v>
      </c>
      <c r="D87" s="1241"/>
      <c r="E87" s="1161" t="str">
        <f>IF(B87="","",INDEX(非表示_前年度報告内容!$1:$1048576,MATCH(B87,非表示_前年度報告内容!$A:$A,0),MATCH($E$52,非表示_前年度報告内容!$4:$4,0)))</f>
        <v>○</v>
      </c>
    </row>
    <row r="88" spans="2:5" ht="20.100000000000001" customHeight="1">
      <c r="B88" s="610" t="str">
        <f>IF(非表示_前年度報告内容!A40="","",非表示_前年度報告内容!A40)</f>
        <v>0036</v>
      </c>
      <c r="C88" s="1241" t="str">
        <f>IF(B88="","",INDEX(非表示_前年度報告内容!$1:$1048576,MATCH(B88,非表示_前年度報告内容!$A:$A,0),MATCH($C$52,非表示_前年度報告内容!$4:$4,0)))</f>
        <v>住友重機械マリンエンジニアリング株式会社</v>
      </c>
      <c r="D88" s="1241"/>
      <c r="E88" s="1161" t="str">
        <f>IF(B88="","",INDEX(非表示_前年度報告内容!$1:$1048576,MATCH(B88,非表示_前年度報告内容!$A:$A,0),MATCH($E$52,非表示_前年度報告内容!$4:$4,0)))</f>
        <v>○</v>
      </c>
    </row>
    <row r="89" spans="2:5" ht="20.100000000000001" customHeight="1">
      <c r="B89" s="610" t="str">
        <f>IF(非表示_前年度報告内容!A41="","",非表示_前年度報告内容!A41)</f>
        <v>0037</v>
      </c>
      <c r="C89" s="1241" t="str">
        <f>IF(B89="","",INDEX(非表示_前年度報告内容!$1:$1048576,MATCH(B89,非表示_前年度報告内容!$A:$A,0),MATCH($C$52,非表示_前年度報告内容!$4:$4,0)))</f>
        <v>株式会社吉野家</v>
      </c>
      <c r="D89" s="1241"/>
      <c r="E89" s="1161" t="str">
        <f>IF(B89="","",INDEX(非表示_前年度報告内容!$1:$1048576,MATCH(B89,非表示_前年度報告内容!$A:$A,0),MATCH($E$52,非表示_前年度報告内容!$4:$4,0)))</f>
        <v>○</v>
      </c>
    </row>
    <row r="90" spans="2:5" ht="20.100000000000001" hidden="1" customHeight="1">
      <c r="B90" s="610" t="str">
        <f>IF(非表示_前年度報告内容!A42="","",非表示_前年度報告内容!A42)</f>
        <v>0038</v>
      </c>
      <c r="C90" s="1241" t="str">
        <f>IF(B90="","",INDEX(非表示_前年度報告内容!$1:$1048576,MATCH(B90,非表示_前年度報告内容!$A:$A,0),MATCH($C$52,非表示_前年度報告内容!$4:$4,0)))</f>
        <v>東海アルミ箔株式会社</v>
      </c>
      <c r="D90" s="1241"/>
      <c r="E90" s="1161" t="str">
        <f>IF(B90="","",INDEX(非表示_前年度報告内容!$1:$1048576,MATCH(B90,非表示_前年度報告内容!$A:$A,0),MATCH($E$52,非表示_前年度報告内容!$4:$4,0)))</f>
        <v/>
      </c>
    </row>
    <row r="91" spans="2:5" ht="20.100000000000001" customHeight="1">
      <c r="B91" s="610" t="str">
        <f>IF(非表示_前年度報告内容!A43="","",非表示_前年度報告内容!A43)</f>
        <v>0039</v>
      </c>
      <c r="C91" s="1241" t="str">
        <f>IF(B91="","",INDEX(非表示_前年度報告内容!$1:$1048576,MATCH(B91,非表示_前年度報告内容!$A:$A,0),MATCH($C$52,非表示_前年度報告内容!$4:$4,0)))</f>
        <v>株式会社銀座コージーコーナー</v>
      </c>
      <c r="D91" s="1241"/>
      <c r="E91" s="1161" t="str">
        <f>IF(B91="","",INDEX(非表示_前年度報告内容!$1:$1048576,MATCH(B91,非表示_前年度報告内容!$A:$A,0),MATCH($E$52,非表示_前年度報告内容!$4:$4,0)))</f>
        <v>○</v>
      </c>
    </row>
    <row r="92" spans="2:5" ht="20.100000000000001" hidden="1" customHeight="1">
      <c r="B92" s="610" t="str">
        <f>IF(非表示_前年度報告内容!A44="","",非表示_前年度報告内容!A44)</f>
        <v>0040</v>
      </c>
      <c r="C92" s="1241" t="str">
        <f>IF(B92="","",INDEX(非表示_前年度報告内容!$1:$1048576,MATCH(B92,非表示_前年度報告内容!$A:$A,0),MATCH($C$52,非表示_前年度報告内容!$4:$4,0)))</f>
        <v>株式会社藤光</v>
      </c>
      <c r="D92" s="1241"/>
      <c r="E92" s="1161" t="str">
        <f>IF(B92="","",INDEX(非表示_前年度報告内容!$1:$1048576,MATCH(B92,非表示_前年度報告内容!$A:$A,0),MATCH($E$52,非表示_前年度報告内容!$4:$4,0)))</f>
        <v/>
      </c>
    </row>
    <row r="93" spans="2:5" ht="20.100000000000001" customHeight="1">
      <c r="B93" s="610" t="str">
        <f>IF(非表示_前年度報告内容!A45="","",非表示_前年度報告内容!A45)</f>
        <v>0041</v>
      </c>
      <c r="C93" s="1241" t="str">
        <f>IF(B93="","",INDEX(非表示_前年度報告内容!$1:$1048576,MATCH(B93,非表示_前年度報告内容!$A:$A,0),MATCH($C$52,非表示_前年度報告内容!$4:$4,0)))</f>
        <v>株式会社半導体エネルギー研究所</v>
      </c>
      <c r="D93" s="1241"/>
      <c r="E93" s="1161" t="str">
        <f>IF(B93="","",INDEX(非表示_前年度報告内容!$1:$1048576,MATCH(B93,非表示_前年度報告内容!$A:$A,0),MATCH($E$52,非表示_前年度報告内容!$4:$4,0)))</f>
        <v>○</v>
      </c>
    </row>
    <row r="94" spans="2:5" ht="20.100000000000001" customHeight="1">
      <c r="B94" s="610" t="str">
        <f>IF(非表示_前年度報告内容!A46="","",非表示_前年度報告内容!A46)</f>
        <v>0042</v>
      </c>
      <c r="C94" s="1241" t="str">
        <f>IF(B94="","",INDEX(非表示_前年度報告内容!$1:$1048576,MATCH(B94,非表示_前年度報告内容!$A:$A,0),MATCH($C$52,非表示_前年度報告内容!$4:$4,0)))</f>
        <v>学校法人幾徳学園</v>
      </c>
      <c r="D94" s="1241"/>
      <c r="E94" s="1161" t="str">
        <f>IF(B94="","",INDEX(非表示_前年度報告内容!$1:$1048576,MATCH(B94,非表示_前年度報告内容!$A:$A,0),MATCH($E$52,非表示_前年度報告内容!$4:$4,0)))</f>
        <v>○</v>
      </c>
    </row>
    <row r="95" spans="2:5" ht="20.100000000000001" customHeight="1">
      <c r="B95" s="610" t="str">
        <f>IF(非表示_前年度報告内容!A47="","",非表示_前年度報告内容!A47)</f>
        <v>0043</v>
      </c>
      <c r="C95" s="1241" t="str">
        <f>IF(B95="","",INDEX(非表示_前年度報告内容!$1:$1048576,MATCH(B95,非表示_前年度報告内容!$A:$A,0),MATCH($C$52,非表示_前年度報告内容!$4:$4,0)))</f>
        <v>株式会社日産サティオ湘南</v>
      </c>
      <c r="D95" s="1241"/>
      <c r="E95" s="1161" t="str">
        <f>IF(B95="","",INDEX(非表示_前年度報告内容!$1:$1048576,MATCH(B95,非表示_前年度報告内容!$A:$A,0),MATCH($E$52,非表示_前年度報告内容!$4:$4,0)))</f>
        <v>○</v>
      </c>
    </row>
    <row r="96" spans="2:5" ht="20.100000000000001" customHeight="1">
      <c r="B96" s="610" t="str">
        <f>IF(非表示_前年度報告内容!A48="","",非表示_前年度報告内容!A48)</f>
        <v>0044</v>
      </c>
      <c r="C96" s="1241" t="str">
        <f>IF(B96="","",INDEX(非表示_前年度報告内容!$1:$1048576,MATCH(B96,非表示_前年度報告内容!$A:$A,0),MATCH($C$52,非表示_前年度報告内容!$4:$4,0)))</f>
        <v>テルモ株式会社</v>
      </c>
      <c r="D96" s="1241"/>
      <c r="E96" s="1161" t="str">
        <f>IF(B96="","",INDEX(非表示_前年度報告内容!$1:$1048576,MATCH(B96,非表示_前年度報告内容!$A:$A,0),MATCH($E$52,非表示_前年度報告内容!$4:$4,0)))</f>
        <v>○</v>
      </c>
    </row>
    <row r="97" spans="2:5" ht="20.100000000000001" hidden="1" customHeight="1">
      <c r="B97" s="610" t="str">
        <f>IF(非表示_前年度報告内容!A49="","",非表示_前年度報告内容!A49)</f>
        <v>0045</v>
      </c>
      <c r="C97" s="1241" t="str">
        <f>IF(B97="","",INDEX(非表示_前年度報告内容!$1:$1048576,MATCH(B97,非表示_前年度報告内容!$A:$A,0),MATCH($C$52,非表示_前年度報告内容!$4:$4,0)))</f>
        <v>ネッツトヨタ神奈川株式会社</v>
      </c>
      <c r="D97" s="1241"/>
      <c r="E97" s="1161" t="str">
        <f>IF(B97="","",INDEX(非表示_前年度報告内容!$1:$1048576,MATCH(B97,非表示_前年度報告内容!$A:$A,0),MATCH($E$52,非表示_前年度報告内容!$4:$4,0)))</f>
        <v/>
      </c>
    </row>
    <row r="98" spans="2:5" ht="20.100000000000001" hidden="1" customHeight="1">
      <c r="B98" s="610" t="str">
        <f>IF(非表示_前年度報告内容!A50="","",非表示_前年度報告内容!A50)</f>
        <v>0046</v>
      </c>
      <c r="C98" s="1241" t="str">
        <f>IF(B98="","",INDEX(非表示_前年度報告内容!$1:$1048576,MATCH(B98,非表示_前年度報告内容!$A:$A,0),MATCH($C$52,非表示_前年度報告内容!$4:$4,0)))</f>
        <v>菱華工業株式会社</v>
      </c>
      <c r="D98" s="1241"/>
      <c r="E98" s="1161" t="str">
        <f>IF(B98="","",INDEX(非表示_前年度報告内容!$1:$1048576,MATCH(B98,非表示_前年度報告内容!$A:$A,0),MATCH($E$52,非表示_前年度報告内容!$4:$4,0)))</f>
        <v/>
      </c>
    </row>
    <row r="99" spans="2:5" ht="20.100000000000001" customHeight="1">
      <c r="B99" s="610" t="str">
        <f>IF(非表示_前年度報告内容!A51="","",非表示_前年度報告内容!A51)</f>
        <v>0047</v>
      </c>
      <c r="C99" s="1241" t="str">
        <f>IF(B99="","",INDEX(非表示_前年度報告内容!$1:$1048576,MATCH(B99,非表示_前年度報告内容!$A:$A,0),MATCH($C$52,非表示_前年度報告内容!$4:$4,0)))</f>
        <v>ネオクリティケア製薬株式会社</v>
      </c>
      <c r="D99" s="1241"/>
      <c r="E99" s="1161" t="str">
        <f>IF(B99="","",INDEX(非表示_前年度報告内容!$1:$1048576,MATCH(B99,非表示_前年度報告内容!$A:$A,0),MATCH($E$52,非表示_前年度報告内容!$4:$4,0)))</f>
        <v>○</v>
      </c>
    </row>
    <row r="100" spans="2:5" ht="20.100000000000001" customHeight="1">
      <c r="B100" s="610" t="str">
        <f>IF(非表示_前年度報告内容!A52="","",非表示_前年度報告内容!A52)</f>
        <v>0048</v>
      </c>
      <c r="C100" s="1241" t="str">
        <f>IF(B100="","",INDEX(非表示_前年度報告内容!$1:$1048576,MATCH(B100,非表示_前年度報告内容!$A:$A,0),MATCH($C$52,非表示_前年度報告内容!$4:$4,0)))</f>
        <v>エス・ティー・サービス株式会社</v>
      </c>
      <c r="D100" s="1241"/>
      <c r="E100" s="1161" t="str">
        <f>IF(B100="","",INDEX(非表示_前年度報告内容!$1:$1048576,MATCH(B100,非表示_前年度報告内容!$A:$A,0),MATCH($E$52,非表示_前年度報告内容!$4:$4,0)))</f>
        <v>○</v>
      </c>
    </row>
    <row r="101" spans="2:5" ht="20.100000000000001" customHeight="1">
      <c r="B101" s="610" t="str">
        <f>IF(非表示_前年度報告内容!A53="","",非表示_前年度報告内容!A53)</f>
        <v>0049</v>
      </c>
      <c r="C101" s="1241" t="str">
        <f>IF(B101="","",INDEX(非表示_前年度報告内容!$1:$1048576,MATCH(B101,非表示_前年度報告内容!$A:$A,0),MATCH($C$52,非表示_前年度報告内容!$4:$4,0)))</f>
        <v>学校法人神奈川大学</v>
      </c>
      <c r="D101" s="1241"/>
      <c r="E101" s="1161" t="str">
        <f>IF(B101="","",INDEX(非表示_前年度報告内容!$1:$1048576,MATCH(B101,非表示_前年度報告内容!$A:$A,0),MATCH($E$52,非表示_前年度報告内容!$4:$4,0)))</f>
        <v>○</v>
      </c>
    </row>
    <row r="102" spans="2:5" ht="20.100000000000001" customHeight="1">
      <c r="B102" s="610" t="str">
        <f>IF(非表示_前年度報告内容!A54="","",非表示_前年度報告内容!A54)</f>
        <v>0050</v>
      </c>
      <c r="C102" s="1241" t="str">
        <f>IF(B102="","",INDEX(非表示_前年度報告内容!$1:$1048576,MATCH(B102,非表示_前年度報告内容!$A:$A,0),MATCH($C$52,非表示_前年度報告内容!$4:$4,0)))</f>
        <v>ケイミュー株式会社</v>
      </c>
      <c r="D102" s="1241"/>
      <c r="E102" s="1161" t="str">
        <f>IF(B102="","",INDEX(非表示_前年度報告内容!$1:$1048576,MATCH(B102,非表示_前年度報告内容!$A:$A,0),MATCH($E$52,非表示_前年度報告内容!$4:$4,0)))</f>
        <v>○</v>
      </c>
    </row>
    <row r="103" spans="2:5" ht="20.100000000000001" customHeight="1">
      <c r="B103" s="610" t="str">
        <f>IF(非表示_前年度報告内容!A55="","",非表示_前年度報告内容!A55)</f>
        <v>0051</v>
      </c>
      <c r="C103" s="1241" t="str">
        <f>IF(B103="","",INDEX(非表示_前年度報告内容!$1:$1048576,MATCH(B103,非表示_前年度報告内容!$A:$A,0),MATCH($C$52,非表示_前年度報告内容!$4:$4,0)))</f>
        <v>株式会社日立製作所</v>
      </c>
      <c r="D103" s="1241"/>
      <c r="E103" s="1161" t="str">
        <f>IF(B103="","",INDEX(非表示_前年度報告内容!$1:$1048576,MATCH(B103,非表示_前年度報告内容!$A:$A,0),MATCH($E$52,非表示_前年度報告内容!$4:$4,0)))</f>
        <v>○</v>
      </c>
    </row>
    <row r="104" spans="2:5" ht="20.100000000000001" hidden="1" customHeight="1">
      <c r="B104" s="610" t="str">
        <f>IF(非表示_前年度報告内容!A56="","",非表示_前年度報告内容!A56)</f>
        <v>0052</v>
      </c>
      <c r="C104" s="1241" t="str">
        <f>IF(B104="","",INDEX(非表示_前年度報告内容!$1:$1048576,MATCH(B104,非表示_前年度報告内容!$A:$A,0),MATCH($C$52,非表示_前年度報告内容!$4:$4,0)))</f>
        <v>日清オイリオグループ株式会社</v>
      </c>
      <c r="D104" s="1241"/>
      <c r="E104" s="1161" t="str">
        <f>IF(B104="","",INDEX(非表示_前年度報告内容!$1:$1048576,MATCH(B104,非表示_前年度報告内容!$A:$A,0),MATCH($E$52,非表示_前年度報告内容!$4:$4,0)))</f>
        <v/>
      </c>
    </row>
    <row r="105" spans="2:5" ht="20.100000000000001" customHeight="1">
      <c r="B105" s="610" t="str">
        <f>IF(非表示_前年度報告内容!A57="","",非表示_前年度報告内容!A57)</f>
        <v>0053</v>
      </c>
      <c r="C105" s="1241" t="str">
        <f>IF(B105="","",INDEX(非表示_前年度報告内容!$1:$1048576,MATCH(B105,非表示_前年度報告内容!$A:$A,0),MATCH($C$52,非表示_前年度報告内容!$4:$4,0)))</f>
        <v>ライオン株式会社</v>
      </c>
      <c r="D105" s="1241"/>
      <c r="E105" s="1161" t="str">
        <f>IF(B105="","",INDEX(非表示_前年度報告内容!$1:$1048576,MATCH(B105,非表示_前年度報告内容!$A:$A,0),MATCH($E$52,非表示_前年度報告内容!$4:$4,0)))</f>
        <v>○</v>
      </c>
    </row>
    <row r="106" spans="2:5" ht="20.100000000000001" customHeight="1">
      <c r="B106" s="610" t="str">
        <f>IF(非表示_前年度報告内容!A58="","",非表示_前年度報告内容!A58)</f>
        <v>0054</v>
      </c>
      <c r="C106" s="1241" t="str">
        <f>IF(B106="","",INDEX(非表示_前年度報告内容!$1:$1048576,MATCH(B106,非表示_前年度報告内容!$A:$A,0),MATCH($C$52,非表示_前年度報告内容!$4:$4,0)))</f>
        <v>メルシャン株式会社</v>
      </c>
      <c r="D106" s="1241"/>
      <c r="E106" s="1161" t="str">
        <f>IF(B106="","",INDEX(非表示_前年度報告内容!$1:$1048576,MATCH(B106,非表示_前年度報告内容!$A:$A,0),MATCH($E$52,非表示_前年度報告内容!$4:$4,0)))</f>
        <v>○</v>
      </c>
    </row>
    <row r="107" spans="2:5" ht="20.100000000000001" customHeight="1">
      <c r="B107" s="610" t="str">
        <f>IF(非表示_前年度報告内容!A59="","",非表示_前年度報告内容!A59)</f>
        <v>0055</v>
      </c>
      <c r="C107" s="1241" t="str">
        <f>IF(B107="","",INDEX(非表示_前年度報告内容!$1:$1048576,MATCH(B107,非表示_前年度報告内容!$A:$A,0),MATCH($C$52,非表示_前年度報告内容!$4:$4,0)))</f>
        <v>京浜急行バス株式会社</v>
      </c>
      <c r="D107" s="1241"/>
      <c r="E107" s="1161" t="str">
        <f>IF(B107="","",INDEX(非表示_前年度報告内容!$1:$1048576,MATCH(B107,非表示_前年度報告内容!$A:$A,0),MATCH($E$52,非表示_前年度報告内容!$4:$4,0)))</f>
        <v>○</v>
      </c>
    </row>
    <row r="108" spans="2:5" ht="20.100000000000001" customHeight="1">
      <c r="B108" s="610" t="str">
        <f>IF(非表示_前年度報告内容!A60="","",非表示_前年度報告内容!A60)</f>
        <v>0056</v>
      </c>
      <c r="C108" s="1241" t="str">
        <f>IF(B108="","",INDEX(非表示_前年度報告内容!$1:$1048576,MATCH(B108,非表示_前年度報告内容!$A:$A,0),MATCH($C$52,非表示_前年度報告内容!$4:$4,0)))</f>
        <v>学校法人慶應義塾</v>
      </c>
      <c r="D108" s="1241"/>
      <c r="E108" s="1161" t="str">
        <f>IF(B108="","",INDEX(非表示_前年度報告内容!$1:$1048576,MATCH(B108,非表示_前年度報告内容!$A:$A,0),MATCH($E$52,非表示_前年度報告内容!$4:$4,0)))</f>
        <v>○</v>
      </c>
    </row>
    <row r="109" spans="2:5" ht="20.100000000000001" customHeight="1">
      <c r="B109" s="610" t="str">
        <f>IF(非表示_前年度報告内容!A61="","",非表示_前年度報告内容!A61)</f>
        <v>0057</v>
      </c>
      <c r="C109" s="1241" t="str">
        <f>IF(B109="","",INDEX(非表示_前年度報告内容!$1:$1048576,MATCH(B109,非表示_前年度報告内容!$A:$A,0),MATCH($C$52,非表示_前年度報告内容!$4:$4,0)))</f>
        <v>東ソー株式会社</v>
      </c>
      <c r="D109" s="1241"/>
      <c r="E109" s="1161" t="str">
        <f>IF(B109="","",INDEX(非表示_前年度報告内容!$1:$1048576,MATCH(B109,非表示_前年度報告内容!$A:$A,0),MATCH($E$52,非表示_前年度報告内容!$4:$4,0)))</f>
        <v>○</v>
      </c>
    </row>
    <row r="110" spans="2:5" ht="20.100000000000001" customHeight="1">
      <c r="B110" s="610" t="str">
        <f>IF(非表示_前年度報告内容!A62="","",非表示_前年度報告内容!A62)</f>
        <v>0058</v>
      </c>
      <c r="C110" s="1241" t="str">
        <f>IF(B110="","",INDEX(非表示_前年度報告内容!$1:$1048576,MATCH(B110,非表示_前年度報告内容!$A:$A,0),MATCH($C$52,非表示_前年度報告内容!$4:$4,0)))</f>
        <v>株式会社ルミネ</v>
      </c>
      <c r="D110" s="1241"/>
      <c r="E110" s="1161" t="str">
        <f>IF(B110="","",INDEX(非表示_前年度報告内容!$1:$1048576,MATCH(B110,非表示_前年度報告内容!$A:$A,0),MATCH($E$52,非表示_前年度報告内容!$4:$4,0)))</f>
        <v>○</v>
      </c>
    </row>
    <row r="111" spans="2:5" ht="20.100000000000001" customHeight="1">
      <c r="B111" s="610" t="str">
        <f>IF(非表示_前年度報告内容!A63="","",非表示_前年度報告内容!A63)</f>
        <v>0059</v>
      </c>
      <c r="C111" s="1241" t="str">
        <f>IF(B111="","",INDEX(非表示_前年度報告内容!$1:$1048576,MATCH(B111,非表示_前年度報告内容!$A:$A,0),MATCH($C$52,非表示_前年度報告内容!$4:$4,0)))</f>
        <v>足柄乳業株式会社</v>
      </c>
      <c r="D111" s="1241"/>
      <c r="E111" s="1161" t="str">
        <f>IF(B111="","",INDEX(非表示_前年度報告内容!$1:$1048576,MATCH(B111,非表示_前年度報告内容!$A:$A,0),MATCH($E$52,非表示_前年度報告内容!$4:$4,0)))</f>
        <v>○</v>
      </c>
    </row>
    <row r="112" spans="2:5" ht="20.100000000000001" hidden="1" customHeight="1">
      <c r="B112" s="610" t="str">
        <f>IF(非表示_前年度報告内容!A64="","",非表示_前年度報告内容!A64)</f>
        <v>0060</v>
      </c>
      <c r="C112" s="1241" t="str">
        <f>IF(B112="","",INDEX(非表示_前年度報告内容!$1:$1048576,MATCH(B112,非表示_前年度報告内容!$A:$A,0),MATCH($C$52,非表示_前年度報告内容!$4:$4,0)))</f>
        <v>株式会社マイカル</v>
      </c>
      <c r="D112" s="1241"/>
      <c r="E112" s="1161" t="str">
        <f>IF(B112="","",INDEX(非表示_前年度報告内容!$1:$1048576,MATCH(B112,非表示_前年度報告内容!$A:$A,0),MATCH($E$52,非表示_前年度報告内容!$4:$4,0)))</f>
        <v/>
      </c>
    </row>
    <row r="113" spans="2:5" ht="20.100000000000001" hidden="1" customHeight="1">
      <c r="B113" s="610" t="str">
        <f>IF(非表示_前年度報告内容!A65="","",非表示_前年度報告内容!A65)</f>
        <v>0061</v>
      </c>
      <c r="C113" s="1241" t="str">
        <f>IF(B113="","",INDEX(非表示_前年度報告内容!$1:$1048576,MATCH(B113,非表示_前年度報告内容!$A:$A,0),MATCH($C$52,非表示_前年度報告内容!$4:$4,0)))</f>
        <v>国立研究開発法人水産研究・教育機構</v>
      </c>
      <c r="D113" s="1241"/>
      <c r="E113" s="1161" t="str">
        <f>IF(B113="","",INDEX(非表示_前年度報告内容!$1:$1048576,MATCH(B113,非表示_前年度報告内容!$A:$A,0),MATCH($E$52,非表示_前年度報告内容!$4:$4,0)))</f>
        <v/>
      </c>
    </row>
    <row r="114" spans="2:5" ht="20.100000000000001" hidden="1" customHeight="1">
      <c r="B114" s="610" t="str">
        <f>IF(非表示_前年度報告内容!A66="","",非表示_前年度報告内容!A66)</f>
        <v>0062</v>
      </c>
      <c r="C114" s="1241" t="str">
        <f>IF(B114="","",INDEX(非表示_前年度報告内容!$1:$1048576,MATCH(B114,非表示_前年度報告内容!$A:$A,0),MATCH($C$52,非表示_前年度報告内容!$4:$4,0)))</f>
        <v>東邦薬品株式会社</v>
      </c>
      <c r="D114" s="1241"/>
      <c r="E114" s="1161" t="str">
        <f>IF(B114="","",INDEX(非表示_前年度報告内容!$1:$1048576,MATCH(B114,非表示_前年度報告内容!$A:$A,0),MATCH($E$52,非表示_前年度報告内容!$4:$4,0)))</f>
        <v/>
      </c>
    </row>
    <row r="115" spans="2:5" ht="20.100000000000001" hidden="1" customHeight="1">
      <c r="B115" s="610" t="str">
        <f>IF(非表示_前年度報告内容!A67="","",非表示_前年度報告内容!A67)</f>
        <v>0063</v>
      </c>
      <c r="C115" s="1241" t="str">
        <f>IF(B115="","",INDEX(非表示_前年度報告内容!$1:$1048576,MATCH(B115,非表示_前年度報告内容!$A:$A,0),MATCH($C$52,非表示_前年度報告内容!$4:$4,0)))</f>
        <v>株式会社スリーエフ</v>
      </c>
      <c r="D115" s="1241"/>
      <c r="E115" s="1161" t="str">
        <f>IF(B115="","",INDEX(非表示_前年度報告内容!$1:$1048576,MATCH(B115,非表示_前年度報告内容!$A:$A,0),MATCH($E$52,非表示_前年度報告内容!$4:$4,0)))</f>
        <v/>
      </c>
    </row>
    <row r="116" spans="2:5" ht="20.100000000000001" customHeight="1">
      <c r="B116" s="610" t="str">
        <f>IF(非表示_前年度報告内容!A68="","",非表示_前年度報告内容!A68)</f>
        <v>0064</v>
      </c>
      <c r="C116" s="1241" t="str">
        <f>IF(B116="","",INDEX(非表示_前年度報告内容!$1:$1048576,MATCH(B116,非表示_前年度報告内容!$A:$A,0),MATCH($C$52,非表示_前年度報告内容!$4:$4,0)))</f>
        <v>株式会社資生堂</v>
      </c>
      <c r="D116" s="1241"/>
      <c r="E116" s="1161" t="str">
        <f>IF(B116="","",INDEX(非表示_前年度報告内容!$1:$1048576,MATCH(B116,非表示_前年度報告内容!$A:$A,0),MATCH($E$52,非表示_前年度報告内容!$4:$4,0)))</f>
        <v>○</v>
      </c>
    </row>
    <row r="117" spans="2:5" ht="20.100000000000001" hidden="1" customHeight="1">
      <c r="B117" s="610" t="str">
        <f>IF(非表示_前年度報告内容!A69="","",非表示_前年度報告内容!A69)</f>
        <v>0065</v>
      </c>
      <c r="C117" s="1241" t="str">
        <f>IF(B117="","",INDEX(非表示_前年度報告内容!$1:$1048576,MATCH(B117,非表示_前年度報告内容!$A:$A,0),MATCH($C$52,非表示_前年度報告内容!$4:$4,0)))</f>
        <v>横浜機工株式会社</v>
      </c>
      <c r="D117" s="1241"/>
      <c r="E117" s="1161" t="str">
        <f>IF(B117="","",INDEX(非表示_前年度報告内容!$1:$1048576,MATCH(B117,非表示_前年度報告内容!$A:$A,0),MATCH($E$52,非表示_前年度報告内容!$4:$4,0)))</f>
        <v/>
      </c>
    </row>
    <row r="118" spans="2:5" ht="20.100000000000001" customHeight="1">
      <c r="B118" s="610" t="str">
        <f>IF(非表示_前年度報告内容!A70="","",非表示_前年度報告内容!A70)</f>
        <v>0066</v>
      </c>
      <c r="C118" s="1241" t="str">
        <f>IF(B118="","",INDEX(非表示_前年度報告内容!$1:$1048576,MATCH(B118,非表示_前年度報告内容!$A:$A,0),MATCH($C$52,非表示_前年度報告内容!$4:$4,0)))</f>
        <v>敷島製パン株式会社</v>
      </c>
      <c r="D118" s="1241"/>
      <c r="E118" s="1161" t="str">
        <f>IF(B118="","",INDEX(非表示_前年度報告内容!$1:$1048576,MATCH(B118,非表示_前年度報告内容!$A:$A,0),MATCH($E$52,非表示_前年度報告内容!$4:$4,0)))</f>
        <v>○</v>
      </c>
    </row>
    <row r="119" spans="2:5" ht="20.100000000000001" customHeight="1">
      <c r="B119" s="610" t="str">
        <f>IF(非表示_前年度報告内容!A71="","",非表示_前年度報告内容!A71)</f>
        <v>0067</v>
      </c>
      <c r="C119" s="1241" t="str">
        <f>IF(B119="","",INDEX(非表示_前年度報告内容!$1:$1048576,MATCH(B119,非表示_前年度報告内容!$A:$A,0),MATCH($C$52,非表示_前年度報告内容!$4:$4,0)))</f>
        <v>ＡＫＳ東日本株式会社</v>
      </c>
      <c r="D119" s="1241"/>
      <c r="E119" s="1161" t="str">
        <f>IF(B119="","",INDEX(非表示_前年度報告内容!$1:$1048576,MATCH(B119,非表示_前年度報告内容!$A:$A,0),MATCH($E$52,非表示_前年度報告内容!$4:$4,0)))</f>
        <v>○</v>
      </c>
    </row>
    <row r="120" spans="2:5" ht="20.100000000000001" customHeight="1">
      <c r="B120" s="610" t="str">
        <f>IF(非表示_前年度報告内容!A72="","",非表示_前年度報告内容!A72)</f>
        <v>0068</v>
      </c>
      <c r="C120" s="1241" t="str">
        <f>IF(B120="","",INDEX(非表示_前年度報告内容!$1:$1048576,MATCH(B120,非表示_前年度報告内容!$A:$A,0),MATCH($C$52,非表示_前年度報告内容!$4:$4,0)))</f>
        <v>全国農業協同組合連合会</v>
      </c>
      <c r="D120" s="1241"/>
      <c r="E120" s="1161" t="str">
        <f>IF(B120="","",INDEX(非表示_前年度報告内容!$1:$1048576,MATCH(B120,非表示_前年度報告内容!$A:$A,0),MATCH($E$52,非表示_前年度報告内容!$4:$4,0)))</f>
        <v>○</v>
      </c>
    </row>
    <row r="121" spans="2:5" ht="20.100000000000001" customHeight="1">
      <c r="B121" s="610" t="str">
        <f>IF(非表示_前年度報告内容!A73="","",非表示_前年度報告内容!A73)</f>
        <v>0069</v>
      </c>
      <c r="C121" s="1241" t="str">
        <f>IF(B121="","",INDEX(非表示_前年度報告内容!$1:$1048576,MATCH(B121,非表示_前年度報告内容!$A:$A,0),MATCH($C$52,非表示_前年度報告内容!$4:$4,0)))</f>
        <v>東急不動産株式会社</v>
      </c>
      <c r="D121" s="1241"/>
      <c r="E121" s="1161" t="str">
        <f>IF(B121="","",INDEX(非表示_前年度報告内容!$1:$1048576,MATCH(B121,非表示_前年度報告内容!$A:$A,0),MATCH($E$52,非表示_前年度報告内容!$4:$4,0)))</f>
        <v>○</v>
      </c>
    </row>
    <row r="122" spans="2:5" ht="20.100000000000001" customHeight="1">
      <c r="B122" s="610" t="str">
        <f>IF(非表示_前年度報告内容!A74="","",非表示_前年度報告内容!A74)</f>
        <v>0070</v>
      </c>
      <c r="C122" s="1241" t="str">
        <f>IF(B122="","",INDEX(非表示_前年度報告内容!$1:$1048576,MATCH(B122,非表示_前年度報告内容!$A:$A,0),MATCH($C$52,非表示_前年度報告内容!$4:$4,0)))</f>
        <v>電源開発株式会社</v>
      </c>
      <c r="D122" s="1241"/>
      <c r="E122" s="1161" t="str">
        <f>IF(B122="","",INDEX(非表示_前年度報告内容!$1:$1048576,MATCH(B122,非表示_前年度報告内容!$A:$A,0),MATCH($E$52,非表示_前年度報告内容!$4:$4,0)))</f>
        <v>○</v>
      </c>
    </row>
    <row r="123" spans="2:5" ht="20.100000000000001" customHeight="1">
      <c r="B123" s="610" t="str">
        <f>IF(非表示_前年度報告内容!A75="","",非表示_前年度報告内容!A75)</f>
        <v>0071</v>
      </c>
      <c r="C123" s="1241" t="str">
        <f>IF(B123="","",INDEX(非表示_前年度報告内容!$1:$1048576,MATCH(B123,非表示_前年度報告内容!$A:$A,0),MATCH($C$52,非表示_前年度報告内容!$4:$4,0)))</f>
        <v>いすゞ自動車株式会社</v>
      </c>
      <c r="D123" s="1241"/>
      <c r="E123" s="1161" t="str">
        <f>IF(B123="","",INDEX(非表示_前年度報告内容!$1:$1048576,MATCH(B123,非表示_前年度報告内容!$A:$A,0),MATCH($E$52,非表示_前年度報告内容!$4:$4,0)))</f>
        <v>○</v>
      </c>
    </row>
    <row r="124" spans="2:5" ht="20.100000000000001" hidden="1" customHeight="1">
      <c r="B124" s="610" t="str">
        <f>IF(非表示_前年度報告内容!A76="","",非表示_前年度報告内容!A76)</f>
        <v>0072</v>
      </c>
      <c r="C124" s="1241" t="str">
        <f>IF(B124="","",INDEX(非表示_前年度報告内容!$1:$1048576,MATCH(B124,非表示_前年度報告内容!$A:$A,0),MATCH($C$52,非表示_前年度報告内容!$4:$4,0)))</f>
        <v>パナソニック株式会社</v>
      </c>
      <c r="D124" s="1241"/>
      <c r="E124" s="1161" t="str">
        <f>IF(B124="","",INDEX(非表示_前年度報告内容!$1:$1048576,MATCH(B124,非表示_前年度報告内容!$A:$A,0),MATCH($E$52,非表示_前年度報告内容!$4:$4,0)))</f>
        <v/>
      </c>
    </row>
    <row r="125" spans="2:5" ht="20.100000000000001" customHeight="1">
      <c r="B125" s="610" t="str">
        <f>IF(非表示_前年度報告内容!A77="","",非表示_前年度報告内容!A77)</f>
        <v>0073</v>
      </c>
      <c r="C125" s="1241" t="str">
        <f>IF(B125="","",INDEX(非表示_前年度報告内容!$1:$1048576,MATCH(B125,非表示_前年度報告内容!$A:$A,0),MATCH($C$52,非表示_前年度報告内容!$4:$4,0)))</f>
        <v>日本電気株式会社</v>
      </c>
      <c r="D125" s="1241"/>
      <c r="E125" s="1161" t="str">
        <f>IF(B125="","",INDEX(非表示_前年度報告内容!$1:$1048576,MATCH(B125,非表示_前年度報告内容!$A:$A,0),MATCH($E$52,非表示_前年度報告内容!$4:$4,0)))</f>
        <v>○</v>
      </c>
    </row>
    <row r="126" spans="2:5" ht="20.100000000000001" customHeight="1">
      <c r="B126" s="610" t="str">
        <f>IF(非表示_前年度報告内容!A78="","",非表示_前年度報告内容!A78)</f>
        <v>0074</v>
      </c>
      <c r="C126" s="1241" t="str">
        <f>IF(B126="","",INDEX(非表示_前年度報告内容!$1:$1048576,MATCH(B126,非表示_前年度報告内容!$A:$A,0),MATCH($C$52,非表示_前年度報告内容!$4:$4,0)))</f>
        <v>東電同窓電気株式会社</v>
      </c>
      <c r="D126" s="1241"/>
      <c r="E126" s="1161" t="str">
        <f>IF(B126="","",INDEX(非表示_前年度報告内容!$1:$1048576,MATCH(B126,非表示_前年度報告内容!$A:$A,0),MATCH($E$52,非表示_前年度報告内容!$4:$4,0)))</f>
        <v>○</v>
      </c>
    </row>
    <row r="127" spans="2:5" ht="20.100000000000001" customHeight="1">
      <c r="B127" s="610" t="str">
        <f>IF(非表示_前年度報告内容!A79="","",非表示_前年度報告内容!A79)</f>
        <v>0075</v>
      </c>
      <c r="C127" s="1241" t="str">
        <f>IF(B127="","",INDEX(非表示_前年度報告内容!$1:$1048576,MATCH(B127,非表示_前年度報告内容!$A:$A,0),MATCH($C$52,非表示_前年度報告内容!$4:$4,0)))</f>
        <v>株式会社エフエヌ</v>
      </c>
      <c r="D127" s="1241"/>
      <c r="E127" s="1161" t="str">
        <f>IF(B127="","",INDEX(非表示_前年度報告内容!$1:$1048576,MATCH(B127,非表示_前年度報告内容!$A:$A,0),MATCH($E$52,非表示_前年度報告内容!$4:$4,0)))</f>
        <v>○</v>
      </c>
    </row>
    <row r="128" spans="2:5" ht="20.100000000000001" customHeight="1">
      <c r="B128" s="610" t="str">
        <f>IF(非表示_前年度報告内容!A80="","",非表示_前年度報告内容!A80)</f>
        <v>0076</v>
      </c>
      <c r="C128" s="1241" t="str">
        <f>IF(B128="","",INDEX(非表示_前年度報告内容!$1:$1048576,MATCH(B128,非表示_前年度報告内容!$A:$A,0),MATCH($C$52,非表示_前年度報告内容!$4:$4,0)))</f>
        <v>日本電信電話株式会社</v>
      </c>
      <c r="D128" s="1241"/>
      <c r="E128" s="1161" t="str">
        <f>IF(B128="","",INDEX(非表示_前年度報告内容!$1:$1048576,MATCH(B128,非表示_前年度報告内容!$A:$A,0),MATCH($E$52,非表示_前年度報告内容!$4:$4,0)))</f>
        <v>○</v>
      </c>
    </row>
    <row r="129" spans="2:5" ht="20.100000000000001" hidden="1" customHeight="1">
      <c r="B129" s="610" t="str">
        <f>IF(非表示_前年度報告内容!A81="","",非表示_前年度報告内容!A81)</f>
        <v>0077</v>
      </c>
      <c r="C129" s="1241" t="str">
        <f>IF(B129="","",INDEX(非表示_前年度報告内容!$1:$1048576,MATCH(B129,非表示_前年度報告内容!$A:$A,0),MATCH($C$52,非表示_前年度報告内容!$4:$4,0)))</f>
        <v>カルソニックカンセイ株式会社</v>
      </c>
      <c r="D129" s="1241"/>
      <c r="E129" s="1161" t="str">
        <f>IF(B129="","",INDEX(非表示_前年度報告内容!$1:$1048576,MATCH(B129,非表示_前年度報告内容!$A:$A,0),MATCH($E$52,非表示_前年度報告内容!$4:$4,0)))</f>
        <v/>
      </c>
    </row>
    <row r="130" spans="2:5" ht="20.100000000000001" customHeight="1">
      <c r="B130" s="610" t="str">
        <f>IF(非表示_前年度報告内容!A82="","",非表示_前年度報告内容!A82)</f>
        <v>0078</v>
      </c>
      <c r="C130" s="1241" t="str">
        <f>IF(B130="","",INDEX(非表示_前年度報告内容!$1:$1048576,MATCH(B130,非表示_前年度報告内容!$A:$A,0),MATCH($C$52,非表示_前年度報告内容!$4:$4,0)))</f>
        <v>株式会社モスフードサービス</v>
      </c>
      <c r="D130" s="1241"/>
      <c r="E130" s="1161" t="str">
        <f>IF(B130="","",INDEX(非表示_前年度報告内容!$1:$1048576,MATCH(B130,非表示_前年度報告内容!$A:$A,0),MATCH($E$52,非表示_前年度報告内容!$4:$4,0)))</f>
        <v>○</v>
      </c>
    </row>
    <row r="131" spans="2:5" ht="20.100000000000001" customHeight="1">
      <c r="B131" s="610" t="str">
        <f>IF(非表示_前年度報告内容!A83="","",非表示_前年度報告内容!A83)</f>
        <v>0079</v>
      </c>
      <c r="C131" s="1241" t="str">
        <f>IF(B131="","",INDEX(非表示_前年度報告内容!$1:$1048576,MATCH(B131,非表示_前年度報告内容!$A:$A,0),MATCH($C$52,非表示_前年度報告内容!$4:$4,0)))</f>
        <v>株式会社ビックカメラ</v>
      </c>
      <c r="D131" s="1241"/>
      <c r="E131" s="1161" t="str">
        <f>IF(B131="","",INDEX(非表示_前年度報告内容!$1:$1048576,MATCH(B131,非表示_前年度報告内容!$A:$A,0),MATCH($E$52,非表示_前年度報告内容!$4:$4,0)))</f>
        <v>○</v>
      </c>
    </row>
    <row r="132" spans="2:5" ht="20.100000000000001" hidden="1" customHeight="1">
      <c r="B132" s="610" t="str">
        <f>IF(非表示_前年度報告内容!A84="","",非表示_前年度報告内容!A84)</f>
        <v>0080</v>
      </c>
      <c r="C132" s="1241" t="str">
        <f>IF(B132="","",INDEX(非表示_前年度報告内容!$1:$1048576,MATCH(B132,非表示_前年度報告内容!$A:$A,0),MATCH($C$52,非表示_前年度報告内容!$4:$4,0)))</f>
        <v>日本アイ・ビー・エム株式会社</v>
      </c>
      <c r="D132" s="1241"/>
      <c r="E132" s="1161" t="str">
        <f>IF(B132="","",INDEX(非表示_前年度報告内容!$1:$1048576,MATCH(B132,非表示_前年度報告内容!$A:$A,0),MATCH($E$52,非表示_前年度報告内容!$4:$4,0)))</f>
        <v/>
      </c>
    </row>
    <row r="133" spans="2:5" ht="20.100000000000001" customHeight="1">
      <c r="B133" s="610" t="str">
        <f>IF(非表示_前年度報告内容!A85="","",非表示_前年度報告内容!A85)</f>
        <v>0081</v>
      </c>
      <c r="C133" s="1241" t="str">
        <f>IF(B133="","",INDEX(非表示_前年度報告内容!$1:$1048576,MATCH(B133,非表示_前年度報告内容!$A:$A,0),MATCH($C$52,非表示_前年度報告内容!$4:$4,0)))</f>
        <v>三菱ふそうトラック・バス株式会社</v>
      </c>
      <c r="D133" s="1241"/>
      <c r="E133" s="1161" t="str">
        <f>IF(B133="","",INDEX(非表示_前年度報告内容!$1:$1048576,MATCH(B133,非表示_前年度報告内容!$A:$A,0),MATCH($E$52,非表示_前年度報告内容!$4:$4,0)))</f>
        <v>○</v>
      </c>
    </row>
    <row r="134" spans="2:5" ht="20.100000000000001" customHeight="1">
      <c r="B134" s="610" t="str">
        <f>IF(非表示_前年度報告内容!A86="","",非表示_前年度報告内容!A86)</f>
        <v>0082</v>
      </c>
      <c r="C134" s="1241" t="str">
        <f>IF(B134="","",INDEX(非表示_前年度報告内容!$1:$1048576,MATCH(B134,非表示_前年度報告内容!$A:$A,0),MATCH($C$52,非表示_前年度報告内容!$4:$4,0)))</f>
        <v>株式会社三菱UFJ銀行</v>
      </c>
      <c r="D134" s="1241"/>
      <c r="E134" s="1161" t="str">
        <f>IF(B134="","",INDEX(非表示_前年度報告内容!$1:$1048576,MATCH(B134,非表示_前年度報告内容!$A:$A,0),MATCH($E$52,非表示_前年度報告内容!$4:$4,0)))</f>
        <v>○</v>
      </c>
    </row>
    <row r="135" spans="2:5" ht="20.100000000000001" customHeight="1">
      <c r="B135" s="610" t="str">
        <f>IF(非表示_前年度報告内容!A87="","",非表示_前年度報告内容!A87)</f>
        <v>0083</v>
      </c>
      <c r="C135" s="1241" t="str">
        <f>IF(B135="","",INDEX(非表示_前年度報告内容!$1:$1048576,MATCH(B135,非表示_前年度報告内容!$A:$A,0),MATCH($C$52,非表示_前年度報告内容!$4:$4,0)))</f>
        <v>株式会社エフビット横須賀パワー</v>
      </c>
      <c r="D135" s="1241"/>
      <c r="E135" s="1161" t="str">
        <f>IF(B135="","",INDEX(非表示_前年度報告内容!$1:$1048576,MATCH(B135,非表示_前年度報告内容!$A:$A,0),MATCH($E$52,非表示_前年度報告内容!$4:$4,0)))</f>
        <v>○</v>
      </c>
    </row>
    <row r="136" spans="2:5" ht="20.100000000000001" hidden="1" customHeight="1">
      <c r="B136" s="610" t="str">
        <f>IF(非表示_前年度報告内容!A88="","",非表示_前年度報告内容!A88)</f>
        <v>0084</v>
      </c>
      <c r="C136" s="1241" t="str">
        <f>IF(B136="","",INDEX(非表示_前年度報告内容!$1:$1048576,MATCH(B136,非表示_前年度報告内容!$A:$A,0),MATCH($C$52,非表示_前年度報告内容!$4:$4,0)))</f>
        <v>富士フイルムテクノプロダクツ株式会社</v>
      </c>
      <c r="D136" s="1241"/>
      <c r="E136" s="1161" t="str">
        <f>IF(B136="","",INDEX(非表示_前年度報告内容!$1:$1048576,MATCH(B136,非表示_前年度報告内容!$A:$A,0),MATCH($E$52,非表示_前年度報告内容!$4:$4,0)))</f>
        <v/>
      </c>
    </row>
    <row r="137" spans="2:5" ht="20.100000000000001" customHeight="1">
      <c r="B137" s="610" t="str">
        <f>IF(非表示_前年度報告内容!A89="","",非表示_前年度報告内容!A89)</f>
        <v>0085</v>
      </c>
      <c r="C137" s="1241" t="str">
        <f>IF(B137="","",INDEX(非表示_前年度報告内容!$1:$1048576,MATCH(B137,非表示_前年度報告内容!$A:$A,0),MATCH($C$52,非表示_前年度報告内容!$4:$4,0)))</f>
        <v>株式会社東横イン</v>
      </c>
      <c r="D137" s="1241"/>
      <c r="E137" s="1161" t="str">
        <f>IF(B137="","",INDEX(非表示_前年度報告内容!$1:$1048576,MATCH(B137,非表示_前年度報告内容!$A:$A,0),MATCH($E$52,非表示_前年度報告内容!$4:$4,0)))</f>
        <v>○</v>
      </c>
    </row>
    <row r="138" spans="2:5" ht="20.100000000000001" customHeight="1">
      <c r="B138" s="610" t="str">
        <f>IF(非表示_前年度報告内容!A90="","",非表示_前年度報告内容!A90)</f>
        <v>0086</v>
      </c>
      <c r="C138" s="1241" t="str">
        <f>IF(B138="","",INDEX(非表示_前年度報告内容!$1:$1048576,MATCH(B138,非表示_前年度報告内容!$A:$A,0),MATCH($C$52,非表示_前年度報告内容!$4:$4,0)))</f>
        <v>藤沢市教育委員会</v>
      </c>
      <c r="D138" s="1241"/>
      <c r="E138" s="1161" t="str">
        <f>IF(B138="","",INDEX(非表示_前年度報告内容!$1:$1048576,MATCH(B138,非表示_前年度報告内容!$A:$A,0),MATCH($E$52,非表示_前年度報告内容!$4:$4,0)))</f>
        <v>○</v>
      </c>
    </row>
    <row r="139" spans="2:5" ht="20.100000000000001" hidden="1" customHeight="1">
      <c r="B139" s="610" t="str">
        <f>IF(非表示_前年度報告内容!A91="","",非表示_前年度報告内容!A91)</f>
        <v>0087</v>
      </c>
      <c r="C139" s="1241" t="str">
        <f>IF(B139="","",INDEX(非表示_前年度報告内容!$1:$1048576,MATCH(B139,非表示_前年度報告内容!$A:$A,0),MATCH($C$52,非表示_前年度報告内容!$4:$4,0)))</f>
        <v>株式会社小田急百貨店</v>
      </c>
      <c r="D139" s="1241"/>
      <c r="E139" s="1161" t="str">
        <f>IF(B139="","",INDEX(非表示_前年度報告内容!$1:$1048576,MATCH(B139,非表示_前年度報告内容!$A:$A,0),MATCH($E$52,非表示_前年度報告内容!$4:$4,0)))</f>
        <v/>
      </c>
    </row>
    <row r="140" spans="2:5" ht="20.100000000000001" customHeight="1">
      <c r="B140" s="610" t="str">
        <f>IF(非表示_前年度報告内容!A92="","",非表示_前年度報告内容!A92)</f>
        <v>0088</v>
      </c>
      <c r="C140" s="1241" t="str">
        <f>IF(B140="","",INDEX(非表示_前年度報告内容!$1:$1048576,MATCH(B140,非表示_前年度報告内容!$A:$A,0),MATCH($C$52,非表示_前年度報告内容!$4:$4,0)))</f>
        <v>株式会社ギオン</v>
      </c>
      <c r="D140" s="1241"/>
      <c r="E140" s="1161" t="str">
        <f>IF(B140="","",INDEX(非表示_前年度報告内容!$1:$1048576,MATCH(B140,非表示_前年度報告内容!$A:$A,0),MATCH($E$52,非表示_前年度報告内容!$4:$4,0)))</f>
        <v>○</v>
      </c>
    </row>
    <row r="141" spans="2:5" ht="20.100000000000001" hidden="1" customHeight="1">
      <c r="B141" s="610" t="str">
        <f>IF(非表示_前年度報告内容!A93="","",非表示_前年度報告内容!A93)</f>
        <v>0089</v>
      </c>
      <c r="C141" s="1241" t="str">
        <f>IF(B141="","",INDEX(非表示_前年度報告内容!$1:$1048576,MATCH(B141,非表示_前年度報告内容!$A:$A,0),MATCH($C$52,非表示_前年度報告内容!$4:$4,0)))</f>
        <v>株式会社ショーワ</v>
      </c>
      <c r="D141" s="1241"/>
      <c r="E141" s="1161" t="str">
        <f>IF(B141="","",INDEX(非表示_前年度報告内容!$1:$1048576,MATCH(B141,非表示_前年度報告内容!$A:$A,0),MATCH($E$52,非表示_前年度報告内容!$4:$4,0)))</f>
        <v/>
      </c>
    </row>
    <row r="142" spans="2:5" ht="20.100000000000001" customHeight="1">
      <c r="B142" s="610" t="str">
        <f>IF(非表示_前年度報告内容!A94="","",非表示_前年度報告内容!A94)</f>
        <v>0090</v>
      </c>
      <c r="C142" s="1241" t="str">
        <f>IF(B142="","",INDEX(非表示_前年度報告内容!$1:$1048576,MATCH(B142,非表示_前年度報告内容!$A:$A,0),MATCH($C$52,非表示_前年度報告内容!$4:$4,0)))</f>
        <v>株式会社スーパーアルプス</v>
      </c>
      <c r="D142" s="1241"/>
      <c r="E142" s="1161" t="str">
        <f>IF(B142="","",INDEX(非表示_前年度報告内容!$1:$1048576,MATCH(B142,非表示_前年度報告内容!$A:$A,0),MATCH($E$52,非表示_前年度報告内容!$4:$4,0)))</f>
        <v>○</v>
      </c>
    </row>
    <row r="143" spans="2:5" ht="20.100000000000001" hidden="1" customHeight="1">
      <c r="B143" s="610" t="str">
        <f>IF(非表示_前年度報告内容!A95="","",非表示_前年度報告内容!A95)</f>
        <v>0091</v>
      </c>
      <c r="C143" s="1241" t="str">
        <f>IF(B143="","",INDEX(非表示_前年度報告内容!$1:$1048576,MATCH(B143,非表示_前年度報告内容!$A:$A,0),MATCH($C$52,非表示_前年度報告内容!$4:$4,0)))</f>
        <v>株式会社ＤＮＰアイ･エム･エス</v>
      </c>
      <c r="D143" s="1241"/>
      <c r="E143" s="1161" t="str">
        <f>IF(B143="","",INDEX(非表示_前年度報告内容!$1:$1048576,MATCH(B143,非表示_前年度報告内容!$A:$A,0),MATCH($E$52,非表示_前年度報告内容!$4:$4,0)))</f>
        <v/>
      </c>
    </row>
    <row r="144" spans="2:5" ht="20.100000000000001" customHeight="1">
      <c r="B144" s="610" t="str">
        <f>IF(非表示_前年度報告内容!A96="","",非表示_前年度報告内容!A96)</f>
        <v>0092</v>
      </c>
      <c r="C144" s="1241" t="str">
        <f>IF(B144="","",INDEX(非表示_前年度報告内容!$1:$1048576,MATCH(B144,非表示_前年度報告内容!$A:$A,0),MATCH($C$52,非表示_前年度報告内容!$4:$4,0)))</f>
        <v>日本製紙クレシア株式会社</v>
      </c>
      <c r="D144" s="1241"/>
      <c r="E144" s="1161" t="str">
        <f>IF(B144="","",INDEX(非表示_前年度報告内容!$1:$1048576,MATCH(B144,非表示_前年度報告内容!$A:$A,0),MATCH($E$52,非表示_前年度報告内容!$4:$4,0)))</f>
        <v>○</v>
      </c>
    </row>
    <row r="145" spans="2:5" ht="20.100000000000001" customHeight="1">
      <c r="B145" s="610" t="str">
        <f>IF(非表示_前年度報告内容!A97="","",非表示_前年度報告内容!A97)</f>
        <v>0093</v>
      </c>
      <c r="C145" s="1241" t="str">
        <f>IF(B145="","",INDEX(非表示_前年度報告内容!$1:$1048576,MATCH(B145,非表示_前年度報告内容!$A:$A,0),MATCH($C$52,非表示_前年度報告内容!$4:$4,0)))</f>
        <v>ミネベアミツミ株式会社</v>
      </c>
      <c r="D145" s="1241"/>
      <c r="E145" s="1161" t="str">
        <f>IF(B145="","",INDEX(非表示_前年度報告内容!$1:$1048576,MATCH(B145,非表示_前年度報告内容!$A:$A,0),MATCH($E$52,非表示_前年度報告内容!$4:$4,0)))</f>
        <v>○</v>
      </c>
    </row>
    <row r="146" spans="2:5" ht="20.100000000000001" customHeight="1">
      <c r="B146" s="610" t="str">
        <f>IF(非表示_前年度報告内容!A98="","",非表示_前年度報告内容!A98)</f>
        <v>0094</v>
      </c>
      <c r="C146" s="1241" t="str">
        <f>IF(B146="","",INDEX(非表示_前年度報告内容!$1:$1048576,MATCH(B146,非表示_前年度報告内容!$A:$A,0),MATCH($C$52,非表示_前年度報告内容!$4:$4,0)))</f>
        <v>田中貴金属工業株式会社</v>
      </c>
      <c r="D146" s="1241"/>
      <c r="E146" s="1161" t="str">
        <f>IF(B146="","",INDEX(非表示_前年度報告内容!$1:$1048576,MATCH(B146,非表示_前年度報告内容!$A:$A,0),MATCH($E$52,非表示_前年度報告内容!$4:$4,0)))</f>
        <v>○</v>
      </c>
    </row>
    <row r="147" spans="2:5" ht="20.100000000000001" customHeight="1">
      <c r="B147" s="610" t="str">
        <f>IF(非表示_前年度報告内容!A99="","",非表示_前年度報告内容!A99)</f>
        <v>0095</v>
      </c>
      <c r="C147" s="1241" t="str">
        <f>IF(B147="","",INDEX(非表示_前年度報告内容!$1:$1048576,MATCH(B147,非表示_前年度報告内容!$A:$A,0),MATCH($C$52,非表示_前年度報告内容!$4:$4,0)))</f>
        <v>東洋水産株式会社</v>
      </c>
      <c r="D147" s="1241"/>
      <c r="E147" s="1161" t="str">
        <f>IF(B147="","",INDEX(非表示_前年度報告内容!$1:$1048576,MATCH(B147,非表示_前年度報告内容!$A:$A,0),MATCH($E$52,非表示_前年度報告内容!$4:$4,0)))</f>
        <v>○</v>
      </c>
    </row>
    <row r="148" spans="2:5" ht="20.100000000000001" customHeight="1">
      <c r="B148" s="610" t="str">
        <f>IF(非表示_前年度報告内容!A100="","",非表示_前年度報告内容!A100)</f>
        <v>0096</v>
      </c>
      <c r="C148" s="1241" t="str">
        <f>IF(B148="","",INDEX(非表示_前年度報告内容!$1:$1048576,MATCH(B148,非表示_前年度報告内容!$A:$A,0),MATCH($C$52,非表示_前年度報告内容!$4:$4,0)))</f>
        <v>雪印メグミルク株式会社</v>
      </c>
      <c r="D148" s="1241"/>
      <c r="E148" s="1161" t="str">
        <f>IF(B148="","",INDEX(非表示_前年度報告内容!$1:$1048576,MATCH(B148,非表示_前年度報告内容!$A:$A,0),MATCH($E$52,非表示_前年度報告内容!$4:$4,0)))</f>
        <v>○</v>
      </c>
    </row>
    <row r="149" spans="2:5" ht="20.100000000000001" hidden="1" customHeight="1">
      <c r="B149" s="610" t="str">
        <f>IF(非表示_前年度報告内容!A101="","",非表示_前年度報告内容!A101)</f>
        <v>0097</v>
      </c>
      <c r="C149" s="1241" t="str">
        <f>IF(B149="","",INDEX(非表示_前年度報告内容!$1:$1048576,MATCH(B149,非表示_前年度報告内容!$A:$A,0),MATCH($C$52,非表示_前年度報告内容!$4:$4,0)))</f>
        <v>第一三共株式会社</v>
      </c>
      <c r="D149" s="1241"/>
      <c r="E149" s="1161" t="str">
        <f>IF(B149="","",INDEX(非表示_前年度報告内容!$1:$1048576,MATCH(B149,非表示_前年度報告内容!$A:$A,0),MATCH($E$52,非表示_前年度報告内容!$4:$4,0)))</f>
        <v/>
      </c>
    </row>
    <row r="150" spans="2:5" ht="20.100000000000001" customHeight="1">
      <c r="B150" s="610" t="str">
        <f>IF(非表示_前年度報告内容!A102="","",非表示_前年度報告内容!A102)</f>
        <v>0098</v>
      </c>
      <c r="C150" s="1241" t="str">
        <f>IF(B150="","",INDEX(非表示_前年度報告内容!$1:$1048576,MATCH(B150,非表示_前年度報告内容!$A:$A,0),MATCH($C$52,非表示_前年度報告内容!$4:$4,0)))</f>
        <v>大東カカオ株式会社</v>
      </c>
      <c r="D150" s="1241"/>
      <c r="E150" s="1161" t="str">
        <f>IF(B150="","",INDEX(非表示_前年度報告内容!$1:$1048576,MATCH(B150,非表示_前年度報告内容!$A:$A,0),MATCH($E$52,非表示_前年度報告内容!$4:$4,0)))</f>
        <v>○</v>
      </c>
    </row>
    <row r="151" spans="2:5" ht="20.100000000000001" customHeight="1">
      <c r="B151" s="610" t="str">
        <f>IF(非表示_前年度報告内容!A103="","",非表示_前年度報告内容!A103)</f>
        <v>0099</v>
      </c>
      <c r="C151" s="1241" t="str">
        <f>IF(B151="","",INDEX(非表示_前年度報告内容!$1:$1048576,MATCH(B151,非表示_前年度報告内容!$A:$A,0),MATCH($C$52,非表示_前年度報告内容!$4:$4,0)))</f>
        <v>株式会社古河テクノマテリアル</v>
      </c>
      <c r="D151" s="1241"/>
      <c r="E151" s="1161" t="str">
        <f>IF(B151="","",INDEX(非表示_前年度報告内容!$1:$1048576,MATCH(B151,非表示_前年度報告内容!$A:$A,0),MATCH($E$52,非表示_前年度報告内容!$4:$4,0)))</f>
        <v>○</v>
      </c>
    </row>
    <row r="152" spans="2:5" ht="20.100000000000001" customHeight="1">
      <c r="B152" s="610" t="str">
        <f>IF(非表示_前年度報告内容!A104="","",非表示_前年度報告内容!A104)</f>
        <v>0100</v>
      </c>
      <c r="C152" s="1241" t="str">
        <f>IF(B152="","",INDEX(非表示_前年度報告内容!$1:$1048576,MATCH(B152,非表示_前年度報告内容!$A:$A,0),MATCH($C$52,非表示_前年度報告内容!$4:$4,0)))</f>
        <v>イオンリテ－ル株式会社</v>
      </c>
      <c r="D152" s="1241"/>
      <c r="E152" s="1161" t="str">
        <f>IF(B152="","",INDEX(非表示_前年度報告内容!$1:$1048576,MATCH(B152,非表示_前年度報告内容!$A:$A,0),MATCH($E$52,非表示_前年度報告内容!$4:$4,0)))</f>
        <v>○</v>
      </c>
    </row>
    <row r="153" spans="2:5" ht="20.100000000000001" hidden="1" customHeight="1">
      <c r="B153" s="610" t="str">
        <f>IF(非表示_前年度報告内容!A105="","",非表示_前年度報告内容!A105)</f>
        <v>0101</v>
      </c>
      <c r="C153" s="1241" t="str">
        <f>IF(B153="","",INDEX(非表示_前年度報告内容!$1:$1048576,MATCH(B153,非表示_前年度報告内容!$A:$A,0),MATCH($C$52,非表示_前年度報告内容!$4:$4,0)))</f>
        <v>株式会社江ノ電バス横浜</v>
      </c>
      <c r="D153" s="1241"/>
      <c r="E153" s="1161" t="str">
        <f>IF(B153="","",INDEX(非表示_前年度報告内容!$1:$1048576,MATCH(B153,非表示_前年度報告内容!$A:$A,0),MATCH($E$52,非表示_前年度報告内容!$4:$4,0)))</f>
        <v/>
      </c>
    </row>
    <row r="154" spans="2:5" ht="20.100000000000001" customHeight="1">
      <c r="B154" s="610" t="str">
        <f>IF(非表示_前年度報告内容!A106="","",非表示_前年度報告内容!A106)</f>
        <v>0102</v>
      </c>
      <c r="C154" s="1241" t="str">
        <f>IF(B154="","",INDEX(非表示_前年度報告内容!$1:$1048576,MATCH(B154,非表示_前年度報告内容!$A:$A,0),MATCH($C$52,非表示_前年度報告内容!$4:$4,0)))</f>
        <v>株式会社江ノ電バス</v>
      </c>
      <c r="D154" s="1241"/>
      <c r="E154" s="1161" t="str">
        <f>IF(B154="","",INDEX(非表示_前年度報告内容!$1:$1048576,MATCH(B154,非表示_前年度報告内容!$A:$A,0),MATCH($E$52,非表示_前年度報告内容!$4:$4,0)))</f>
        <v>○</v>
      </c>
    </row>
    <row r="155" spans="2:5" ht="20.100000000000001" customHeight="1">
      <c r="B155" s="610" t="str">
        <f>IF(非表示_前年度報告内容!A107="","",非表示_前年度報告内容!A107)</f>
        <v>0103</v>
      </c>
      <c r="C155" s="1241" t="str">
        <f>IF(B155="","",INDEX(非表示_前年度報告内容!$1:$1048576,MATCH(B155,非表示_前年度報告内容!$A:$A,0),MATCH($C$52,非表示_前年度報告内容!$4:$4,0)))</f>
        <v>東京ラヂエーター製造株式会社</v>
      </c>
      <c r="D155" s="1241"/>
      <c r="E155" s="1161" t="str">
        <f>IF(B155="","",INDEX(非表示_前年度報告内容!$1:$1048576,MATCH(B155,非表示_前年度報告内容!$A:$A,0),MATCH($E$52,非表示_前年度報告内容!$4:$4,0)))</f>
        <v>○</v>
      </c>
    </row>
    <row r="156" spans="2:5" ht="20.100000000000001" customHeight="1">
      <c r="B156" s="610" t="str">
        <f>IF(非表示_前年度報告内容!A108="","",非表示_前年度報告内容!A108)</f>
        <v>0104</v>
      </c>
      <c r="C156" s="1241" t="str">
        <f>IF(B156="","",INDEX(非表示_前年度報告内容!$1:$1048576,MATCH(B156,非表示_前年度報告内容!$A:$A,0),MATCH($C$52,非表示_前年度報告内容!$4:$4,0)))</f>
        <v>プレス工業株式会社</v>
      </c>
      <c r="D156" s="1241"/>
      <c r="E156" s="1161" t="str">
        <f>IF(B156="","",INDEX(非表示_前年度報告内容!$1:$1048576,MATCH(B156,非表示_前年度報告内容!$A:$A,0),MATCH($E$52,非表示_前年度報告内容!$4:$4,0)))</f>
        <v>○</v>
      </c>
    </row>
    <row r="157" spans="2:5" ht="20.100000000000001" customHeight="1">
      <c r="B157" s="610" t="str">
        <f>IF(非表示_前年度報告内容!A109="","",非表示_前年度報告内容!A109)</f>
        <v>0105</v>
      </c>
      <c r="C157" s="1241" t="str">
        <f>IF(B157="","",INDEX(非表示_前年度報告内容!$1:$1048576,MATCH(B157,非表示_前年度報告内容!$A:$A,0),MATCH($C$52,非表示_前年度報告内容!$4:$4,0)))</f>
        <v>株式会社朝日新聞社</v>
      </c>
      <c r="D157" s="1241"/>
      <c r="E157" s="1161" t="str">
        <f>IF(B157="","",INDEX(非表示_前年度報告内容!$1:$1048576,MATCH(B157,非表示_前年度報告内容!$A:$A,0),MATCH($E$52,非表示_前年度報告内容!$4:$4,0)))</f>
        <v>○</v>
      </c>
    </row>
    <row r="158" spans="2:5" ht="20.100000000000001" hidden="1" customHeight="1">
      <c r="B158" s="610" t="str">
        <f>IF(非表示_前年度報告内容!A110="","",非表示_前年度報告内容!A110)</f>
        <v>0106</v>
      </c>
      <c r="C158" s="1241" t="str">
        <f>IF(B158="","",INDEX(非表示_前年度報告内容!$1:$1048576,MATCH(B158,非表示_前年度報告内容!$A:$A,0),MATCH($C$52,非表示_前年度報告内容!$4:$4,0)))</f>
        <v>株式会社富士通研究所</v>
      </c>
      <c r="D158" s="1241"/>
      <c r="E158" s="1161" t="str">
        <f>IF(B158="","",INDEX(非表示_前年度報告内容!$1:$1048576,MATCH(B158,非表示_前年度報告内容!$A:$A,0),MATCH($E$52,非表示_前年度報告内容!$4:$4,0)))</f>
        <v/>
      </c>
    </row>
    <row r="159" spans="2:5" ht="20.100000000000001" hidden="1" customHeight="1">
      <c r="B159" s="610" t="str">
        <f>IF(非表示_前年度報告内容!A111="","",非表示_前年度報告内容!A111)</f>
        <v>0107</v>
      </c>
      <c r="C159" s="1241" t="str">
        <f>IF(B159="","",INDEX(非表示_前年度報告内容!$1:$1048576,MATCH(B159,非表示_前年度報告内容!$A:$A,0),MATCH($C$52,非表示_前年度報告内容!$4:$4,0)))</f>
        <v>ユニー株式会社</v>
      </c>
      <c r="D159" s="1241"/>
      <c r="E159" s="1161" t="str">
        <f>IF(B159="","",INDEX(非表示_前年度報告内容!$1:$1048576,MATCH(B159,非表示_前年度報告内容!$A:$A,0),MATCH($E$52,非表示_前年度報告内容!$4:$4,0)))</f>
        <v/>
      </c>
    </row>
    <row r="160" spans="2:5" ht="20.100000000000001" customHeight="1">
      <c r="B160" s="610" t="str">
        <f>IF(非表示_前年度報告内容!A112="","",非表示_前年度報告内容!A112)</f>
        <v>0108</v>
      </c>
      <c r="C160" s="1241" t="str">
        <f>IF(B160="","",INDEX(非表示_前年度報告内容!$1:$1048576,MATCH(B160,非表示_前年度報告内容!$A:$A,0),MATCH($C$52,非表示_前年度報告内容!$4:$4,0)))</f>
        <v>池内精工株式会社</v>
      </c>
      <c r="D160" s="1241"/>
      <c r="E160" s="1161" t="str">
        <f>IF(B160="","",INDEX(非表示_前年度報告内容!$1:$1048576,MATCH(B160,非表示_前年度報告内容!$A:$A,0),MATCH($E$52,非表示_前年度報告内容!$4:$4,0)))</f>
        <v>○</v>
      </c>
    </row>
    <row r="161" spans="2:5" ht="20.100000000000001" hidden="1" customHeight="1">
      <c r="B161" s="610" t="str">
        <f>IF(非表示_前年度報告内容!A113="","",非表示_前年度報告内容!A113)</f>
        <v>0109</v>
      </c>
      <c r="C161" s="1241" t="str">
        <f>IF(B161="","",INDEX(非表示_前年度報告内容!$1:$1048576,MATCH(B161,非表示_前年度報告内容!$A:$A,0),MATCH($C$52,非表示_前年度報告内容!$4:$4,0)))</f>
        <v>創価学会</v>
      </c>
      <c r="D161" s="1241"/>
      <c r="E161" s="1161" t="str">
        <f>IF(B161="","",INDEX(非表示_前年度報告内容!$1:$1048576,MATCH(B161,非表示_前年度報告内容!$A:$A,0),MATCH($E$52,非表示_前年度報告内容!$4:$4,0)))</f>
        <v/>
      </c>
    </row>
    <row r="162" spans="2:5" ht="20.100000000000001" customHeight="1">
      <c r="B162" s="610" t="str">
        <f>IF(非表示_前年度報告内容!A114="","",非表示_前年度報告内容!A114)</f>
        <v>0110</v>
      </c>
      <c r="C162" s="1241" t="str">
        <f>IF(B162="","",INDEX(非表示_前年度報告内容!$1:$1048576,MATCH(B162,非表示_前年度報告内容!$A:$A,0),MATCH($C$52,非表示_前年度報告内容!$4:$4,0)))</f>
        <v>株式会社日立システムズ</v>
      </c>
      <c r="D162" s="1241"/>
      <c r="E162" s="1161" t="str">
        <f>IF(B162="","",INDEX(非表示_前年度報告内容!$1:$1048576,MATCH(B162,非表示_前年度報告内容!$A:$A,0),MATCH($E$52,非表示_前年度報告内容!$4:$4,0)))</f>
        <v>○</v>
      </c>
    </row>
    <row r="163" spans="2:5" ht="20.100000000000001" customHeight="1">
      <c r="B163" s="610" t="str">
        <f>IF(非表示_前年度報告内容!A115="","",非表示_前年度報告内容!A115)</f>
        <v>0111</v>
      </c>
      <c r="C163" s="1241" t="str">
        <f>IF(B163="","",INDEX(非表示_前年度報告内容!$1:$1048576,MATCH(B163,非表示_前年度報告内容!$A:$A,0),MATCH($C$52,非表示_前年度報告内容!$4:$4,0)))</f>
        <v>大久保歯車工業株式会社</v>
      </c>
      <c r="D163" s="1241"/>
      <c r="E163" s="1161" t="str">
        <f>IF(B163="","",INDEX(非表示_前年度報告内容!$1:$1048576,MATCH(B163,非表示_前年度報告内容!$A:$A,0),MATCH($E$52,非表示_前年度報告内容!$4:$4,0)))</f>
        <v>○</v>
      </c>
    </row>
    <row r="164" spans="2:5" ht="20.100000000000001" customHeight="1">
      <c r="B164" s="610" t="str">
        <f>IF(非表示_前年度報告内容!A116="","",非表示_前年度報告内容!A116)</f>
        <v>0112</v>
      </c>
      <c r="C164" s="1241" t="str">
        <f>IF(B164="","",INDEX(非表示_前年度報告内容!$1:$1048576,MATCH(B164,非表示_前年度報告内容!$A:$A,0),MATCH($C$52,非表示_前年度報告内容!$4:$4,0)))</f>
        <v>日東化工株式会社</v>
      </c>
      <c r="D164" s="1241"/>
      <c r="E164" s="1161" t="str">
        <f>IF(B164="","",INDEX(非表示_前年度報告内容!$1:$1048576,MATCH(B164,非表示_前年度報告内容!$A:$A,0),MATCH($E$52,非表示_前年度報告内容!$4:$4,0)))</f>
        <v>○</v>
      </c>
    </row>
    <row r="165" spans="2:5" ht="20.100000000000001" customHeight="1">
      <c r="B165" s="610" t="str">
        <f>IF(非表示_前年度報告内容!A117="","",非表示_前年度報告内容!A117)</f>
        <v>0113</v>
      </c>
      <c r="C165" s="1241" t="str">
        <f>IF(B165="","",INDEX(非表示_前年度報告内容!$1:$1048576,MATCH(B165,非表示_前年度報告内容!$A:$A,0),MATCH($C$52,非表示_前年度報告内容!$4:$4,0)))</f>
        <v>一般財団法人電力中央研究所</v>
      </c>
      <c r="D165" s="1241"/>
      <c r="E165" s="1161" t="str">
        <f>IF(B165="","",INDEX(非表示_前年度報告内容!$1:$1048576,MATCH(B165,非表示_前年度報告内容!$A:$A,0),MATCH($E$52,非表示_前年度報告内容!$4:$4,0)))</f>
        <v>○</v>
      </c>
    </row>
    <row r="166" spans="2:5" ht="20.100000000000001" customHeight="1">
      <c r="B166" s="610" t="str">
        <f>IF(非表示_前年度報告内容!A118="","",非表示_前年度報告内容!A118)</f>
        <v>0114</v>
      </c>
      <c r="C166" s="1241" t="str">
        <f>IF(B166="","",INDEX(非表示_前年度報告内容!$1:$1048576,MATCH(B166,非表示_前年度報告内容!$A:$A,0),MATCH($C$52,非表示_前年度報告内容!$4:$4,0)))</f>
        <v>ロンザ株式会社</v>
      </c>
      <c r="D166" s="1241"/>
      <c r="E166" s="1161" t="str">
        <f>IF(B166="","",INDEX(非表示_前年度報告内容!$1:$1048576,MATCH(B166,非表示_前年度報告内容!$A:$A,0),MATCH($E$52,非表示_前年度報告内容!$4:$4,0)))</f>
        <v>○</v>
      </c>
    </row>
    <row r="167" spans="2:5" ht="20.100000000000001" customHeight="1">
      <c r="B167" s="610" t="str">
        <f>IF(非表示_前年度報告内容!A119="","",非表示_前年度報告内容!A119)</f>
        <v>0115</v>
      </c>
      <c r="C167" s="1241" t="str">
        <f>IF(B167="","",INDEX(非表示_前年度報告内容!$1:$1048576,MATCH(B167,非表示_前年度報告内容!$A:$A,0),MATCH($C$52,非表示_前年度報告内容!$4:$4,0)))</f>
        <v>大山ねずの命神示教会</v>
      </c>
      <c r="D167" s="1241"/>
      <c r="E167" s="1161" t="str">
        <f>IF(B167="","",INDEX(非表示_前年度報告内容!$1:$1048576,MATCH(B167,非表示_前年度報告内容!$A:$A,0),MATCH($E$52,非表示_前年度報告内容!$4:$4,0)))</f>
        <v>○</v>
      </c>
    </row>
    <row r="168" spans="2:5" ht="20.100000000000001" customHeight="1">
      <c r="B168" s="610" t="str">
        <f>IF(非表示_前年度報告内容!A120="","",非表示_前年度報告内容!A120)</f>
        <v>0116</v>
      </c>
      <c r="C168" s="1241" t="str">
        <f>IF(B168="","",INDEX(非表示_前年度報告内容!$1:$1048576,MATCH(B168,非表示_前年度報告内容!$A:$A,0),MATCH($C$52,非表示_前年度報告内容!$4:$4,0)))</f>
        <v>株式会社西武リアルティソリューションズ</v>
      </c>
      <c r="D168" s="1241"/>
      <c r="E168" s="1161" t="str">
        <f>IF(B168="","",INDEX(非表示_前年度報告内容!$1:$1048576,MATCH(B168,非表示_前年度報告内容!$A:$A,0),MATCH($E$52,非表示_前年度報告内容!$4:$4,0)))</f>
        <v>○</v>
      </c>
    </row>
    <row r="169" spans="2:5" ht="20.100000000000001" hidden="1" customHeight="1">
      <c r="B169" s="610" t="str">
        <f>IF(非表示_前年度報告内容!A121="","",非表示_前年度報告内容!A121)</f>
        <v>0117</v>
      </c>
      <c r="C169" s="1241" t="str">
        <f>IF(B169="","",INDEX(非表示_前年度報告内容!$1:$1048576,MATCH(B169,非表示_前年度報告内容!$A:$A,0),MATCH($C$52,非表示_前年度報告内容!$4:$4,0)))</f>
        <v>株式会社アマダツールプレシジョン</v>
      </c>
      <c r="D169" s="1241"/>
      <c r="E169" s="1161" t="str">
        <f>IF(B169="","",INDEX(非表示_前年度報告内容!$1:$1048576,MATCH(B169,非表示_前年度報告内容!$A:$A,0),MATCH($E$52,非表示_前年度報告内容!$4:$4,0)))</f>
        <v/>
      </c>
    </row>
    <row r="170" spans="2:5" ht="20.100000000000001" customHeight="1">
      <c r="B170" s="610" t="str">
        <f>IF(非表示_前年度報告内容!A122="","",非表示_前年度報告内容!A122)</f>
        <v>0118</v>
      </c>
      <c r="C170" s="1241" t="str">
        <f>IF(B170="","",INDEX(非表示_前年度報告内容!$1:$1048576,MATCH(B170,非表示_前年度報告内容!$A:$A,0),MATCH($C$52,非表示_前年度報告内容!$4:$4,0)))</f>
        <v>前田道路株式会社</v>
      </c>
      <c r="D170" s="1241"/>
      <c r="E170" s="1161" t="str">
        <f>IF(B170="","",INDEX(非表示_前年度報告内容!$1:$1048576,MATCH(B170,非表示_前年度報告内容!$A:$A,0),MATCH($E$52,非表示_前年度報告内容!$4:$4,0)))</f>
        <v>○</v>
      </c>
    </row>
    <row r="171" spans="2:5" ht="20.100000000000001" customHeight="1">
      <c r="B171" s="610" t="str">
        <f>IF(非表示_前年度報告内容!A123="","",非表示_前年度報告内容!A123)</f>
        <v>0119</v>
      </c>
      <c r="C171" s="1241" t="str">
        <f>IF(B171="","",INDEX(非表示_前年度報告内容!$1:$1048576,MATCH(B171,非表示_前年度報告内容!$A:$A,0),MATCH($C$52,非表示_前年度報告内容!$4:$4,0)))</f>
        <v>株式会社白洋舍</v>
      </c>
      <c r="D171" s="1241"/>
      <c r="E171" s="1161" t="str">
        <f>IF(B171="","",INDEX(非表示_前年度報告内容!$1:$1048576,MATCH(B171,非表示_前年度報告内容!$A:$A,0),MATCH($E$52,非表示_前年度報告内容!$4:$4,0)))</f>
        <v>○</v>
      </c>
    </row>
    <row r="172" spans="2:5" ht="20.100000000000001" customHeight="1">
      <c r="B172" s="610" t="str">
        <f>IF(非表示_前年度報告内容!A124="","",非表示_前年度報告内容!A124)</f>
        <v>0120</v>
      </c>
      <c r="C172" s="1241" t="str">
        <f>IF(B172="","",INDEX(非表示_前年度報告内容!$1:$1048576,MATCH(B172,非表示_前年度報告内容!$A:$A,0),MATCH($C$52,非表示_前年度報告内容!$4:$4,0)))</f>
        <v>日本精工株式会社</v>
      </c>
      <c r="D172" s="1241"/>
      <c r="E172" s="1161" t="str">
        <f>IF(B172="","",INDEX(非表示_前年度報告内容!$1:$1048576,MATCH(B172,非表示_前年度報告内容!$A:$A,0),MATCH($E$52,非表示_前年度報告内容!$4:$4,0)))</f>
        <v>○</v>
      </c>
    </row>
    <row r="173" spans="2:5" ht="20.100000000000001" customHeight="1">
      <c r="B173" s="610" t="str">
        <f>IF(非表示_前年度報告内容!A125="","",非表示_前年度報告内容!A125)</f>
        <v>0121</v>
      </c>
      <c r="C173" s="1241" t="str">
        <f>IF(B173="","",INDEX(非表示_前年度報告内容!$1:$1048576,MATCH(B173,非表示_前年度報告内容!$A:$A,0),MATCH($C$52,非表示_前年度報告内容!$4:$4,0)))</f>
        <v>ウエスタンデジタルテクノロジーズ合同会社</v>
      </c>
      <c r="D173" s="1241"/>
      <c r="E173" s="1161" t="str">
        <f>IF(B173="","",INDEX(非表示_前年度報告内容!$1:$1048576,MATCH(B173,非表示_前年度報告内容!$A:$A,0),MATCH($E$52,非表示_前年度報告内容!$4:$4,0)))</f>
        <v>○</v>
      </c>
    </row>
    <row r="174" spans="2:5" ht="20.100000000000001" customHeight="1">
      <c r="B174" s="610" t="str">
        <f>IF(非表示_前年度報告内容!A126="","",非表示_前年度報告内容!A126)</f>
        <v>0122</v>
      </c>
      <c r="C174" s="1241" t="str">
        <f>IF(B174="","",INDEX(非表示_前年度報告内容!$1:$1048576,MATCH(B174,非表示_前年度報告内容!$A:$A,0),MATCH($C$52,非表示_前年度報告内容!$4:$4,0)))</f>
        <v>横須賀市上下水道事業管理者</v>
      </c>
      <c r="D174" s="1241"/>
      <c r="E174" s="1161" t="str">
        <f>IF(B174="","",INDEX(非表示_前年度報告内容!$1:$1048576,MATCH(B174,非表示_前年度報告内容!$A:$A,0),MATCH($E$52,非表示_前年度報告内容!$4:$4,0)))</f>
        <v>○</v>
      </c>
    </row>
    <row r="175" spans="2:5" ht="20.100000000000001" customHeight="1">
      <c r="B175" s="610" t="str">
        <f>IF(非表示_前年度報告内容!A127="","",非表示_前年度報告内容!A127)</f>
        <v>0123</v>
      </c>
      <c r="C175" s="1241" t="str">
        <f>IF(B175="","",INDEX(非表示_前年度報告内容!$1:$1048576,MATCH(B175,非表示_前年度報告内容!$A:$A,0),MATCH($C$52,非表示_前年度報告内容!$4:$4,0)))</f>
        <v>三菱ケミカル株式会社</v>
      </c>
      <c r="D175" s="1241"/>
      <c r="E175" s="1161" t="str">
        <f>IF(B175="","",INDEX(非表示_前年度報告内容!$1:$1048576,MATCH(B175,非表示_前年度報告内容!$A:$A,0),MATCH($E$52,非表示_前年度報告内容!$4:$4,0)))</f>
        <v>○</v>
      </c>
    </row>
    <row r="176" spans="2:5" ht="20.100000000000001" customHeight="1">
      <c r="B176" s="610" t="str">
        <f>IF(非表示_前年度報告内容!A128="","",非表示_前年度報告内容!A128)</f>
        <v>0124</v>
      </c>
      <c r="C176" s="1241" t="str">
        <f>IF(B176="","",INDEX(非表示_前年度報告内容!$1:$1048576,MATCH(B176,非表示_前年度報告内容!$A:$A,0),MATCH($C$52,非表示_前年度報告内容!$4:$4,0)))</f>
        <v>東洋紙業株式会社</v>
      </c>
      <c r="D176" s="1241"/>
      <c r="E176" s="1161" t="str">
        <f>IF(B176="","",INDEX(非表示_前年度報告内容!$1:$1048576,MATCH(B176,非表示_前年度報告内容!$A:$A,0),MATCH($E$52,非表示_前年度報告内容!$4:$4,0)))</f>
        <v>○</v>
      </c>
    </row>
    <row r="177" spans="2:5" ht="20.100000000000001" hidden="1" customHeight="1">
      <c r="B177" s="610" t="str">
        <f>IF(非表示_前年度報告内容!A129="","",非表示_前年度報告内容!A129)</f>
        <v>0125</v>
      </c>
      <c r="C177" s="1241" t="str">
        <f>IF(B177="","",INDEX(非表示_前年度報告内容!$1:$1048576,MATCH(B177,非表示_前年度報告内容!$A:$A,0),MATCH($C$52,非表示_前年度報告内容!$4:$4,0)))</f>
        <v>株式会社そごう・西武</v>
      </c>
      <c r="D177" s="1241"/>
      <c r="E177" s="1161" t="str">
        <f>IF(B177="","",INDEX(非表示_前年度報告内容!$1:$1048576,MATCH(B177,非表示_前年度報告内容!$A:$A,0),MATCH($E$52,非表示_前年度報告内容!$4:$4,0)))</f>
        <v/>
      </c>
    </row>
    <row r="178" spans="2:5" ht="20.100000000000001" hidden="1" customHeight="1">
      <c r="B178" s="610" t="str">
        <f>IF(非表示_前年度報告内容!A130="","",非表示_前年度報告内容!A130)</f>
        <v>0126</v>
      </c>
      <c r="C178" s="1241" t="str">
        <f>IF(B178="","",INDEX(非表示_前年度報告内容!$1:$1048576,MATCH(B178,非表示_前年度報告内容!$A:$A,0),MATCH($C$52,非表示_前年度報告内容!$4:$4,0)))</f>
        <v>葉山町</v>
      </c>
      <c r="D178" s="1241"/>
      <c r="E178" s="1161" t="str">
        <f>IF(B178="","",INDEX(非表示_前年度報告内容!$1:$1048576,MATCH(B178,非表示_前年度報告内容!$A:$A,0),MATCH($E$52,非表示_前年度報告内容!$4:$4,0)))</f>
        <v/>
      </c>
    </row>
    <row r="179" spans="2:5" ht="20.100000000000001" customHeight="1">
      <c r="B179" s="610" t="str">
        <f>IF(非表示_前年度報告内容!A131="","",非表示_前年度報告内容!A131)</f>
        <v>0127</v>
      </c>
      <c r="C179" s="1241" t="str">
        <f>IF(B179="","",INDEX(非表示_前年度報告内容!$1:$1048576,MATCH(B179,非表示_前年度報告内容!$A:$A,0),MATCH($C$52,非表示_前年度報告内容!$4:$4,0)))</f>
        <v>株式会社イムラ</v>
      </c>
      <c r="D179" s="1241"/>
      <c r="E179" s="1161" t="str">
        <f>IF(B179="","",INDEX(非表示_前年度報告内容!$1:$1048576,MATCH(B179,非表示_前年度報告内容!$A:$A,0),MATCH($E$52,非表示_前年度報告内容!$4:$4,0)))</f>
        <v>○</v>
      </c>
    </row>
    <row r="180" spans="2:5" ht="20.100000000000001" customHeight="1">
      <c r="B180" s="610" t="str">
        <f>IF(非表示_前年度報告内容!A132="","",非表示_前年度報告内容!A132)</f>
        <v>0128</v>
      </c>
      <c r="C180" s="1241" t="str">
        <f>IF(B180="","",INDEX(非表示_前年度報告内容!$1:$1048576,MATCH(B180,非表示_前年度報告内容!$A:$A,0),MATCH($C$52,非表示_前年度報告内容!$4:$4,0)))</f>
        <v>大和市</v>
      </c>
      <c r="D180" s="1241"/>
      <c r="E180" s="1161" t="str">
        <f>IF(B180="","",INDEX(非表示_前年度報告内容!$1:$1048576,MATCH(B180,非表示_前年度報告内容!$A:$A,0),MATCH($E$52,非表示_前年度報告内容!$4:$4,0)))</f>
        <v>○</v>
      </c>
    </row>
    <row r="181" spans="2:5" ht="20.100000000000001" customHeight="1">
      <c r="B181" s="610" t="str">
        <f>IF(非表示_前年度報告内容!A133="","",非表示_前年度報告内容!A133)</f>
        <v>0129</v>
      </c>
      <c r="C181" s="1241" t="str">
        <f>IF(B181="","",INDEX(非表示_前年度報告内容!$1:$1048576,MATCH(B181,非表示_前年度報告内容!$A:$A,0),MATCH($C$52,非表示_前年度報告内容!$4:$4,0)))</f>
        <v>東罐興業株式会社</v>
      </c>
      <c r="D181" s="1241"/>
      <c r="E181" s="1161" t="str">
        <f>IF(B181="","",INDEX(非表示_前年度報告内容!$1:$1048576,MATCH(B181,非表示_前年度報告内容!$A:$A,0),MATCH($E$52,非表示_前年度報告内容!$4:$4,0)))</f>
        <v>○</v>
      </c>
    </row>
    <row r="182" spans="2:5" ht="20.100000000000001" hidden="1" customHeight="1">
      <c r="B182" s="610" t="str">
        <f>IF(非表示_前年度報告内容!A134="","",非表示_前年度報告内容!A134)</f>
        <v>0130</v>
      </c>
      <c r="C182" s="1241" t="str">
        <f>IF(B182="","",INDEX(非表示_前年度報告内容!$1:$1048576,MATCH(B182,非表示_前年度報告内容!$A:$A,0),MATCH($C$52,非表示_前年度報告内容!$4:$4,0)))</f>
        <v>パナソニックモバイルコミュニケーションズ株式会社</v>
      </c>
      <c r="D182" s="1241"/>
      <c r="E182" s="1161" t="str">
        <f>IF(B182="","",INDEX(非表示_前年度報告内容!$1:$1048576,MATCH(B182,非表示_前年度報告内容!$A:$A,0),MATCH($E$52,非表示_前年度報告内容!$4:$4,0)))</f>
        <v/>
      </c>
    </row>
    <row r="183" spans="2:5" ht="20.100000000000001" hidden="1" customHeight="1">
      <c r="B183" s="610" t="str">
        <f>IF(非表示_前年度報告内容!A135="","",非表示_前年度報告内容!A135)</f>
        <v>0131</v>
      </c>
      <c r="C183" s="1241" t="str">
        <f>IF(B183="","",INDEX(非表示_前年度報告内容!$1:$1048576,MATCH(B183,非表示_前年度報告内容!$A:$A,0),MATCH($C$52,非表示_前年度報告内容!$4:$4,0)))</f>
        <v>株式会社りそな銀行</v>
      </c>
      <c r="D183" s="1241"/>
      <c r="E183" s="1161" t="str">
        <f>IF(B183="","",INDEX(非表示_前年度報告内容!$1:$1048576,MATCH(B183,非表示_前年度報告内容!$A:$A,0),MATCH($E$52,非表示_前年度報告内容!$4:$4,0)))</f>
        <v/>
      </c>
    </row>
    <row r="184" spans="2:5" ht="20.100000000000001" hidden="1" customHeight="1">
      <c r="B184" s="610" t="str">
        <f>IF(非表示_前年度報告内容!A136="","",非表示_前年度報告内容!A136)</f>
        <v>0132</v>
      </c>
      <c r="C184" s="1241" t="str">
        <f>IF(B184="","",INDEX(非表示_前年度報告内容!$1:$1048576,MATCH(B184,非表示_前年度報告内容!$A:$A,0),MATCH($C$52,非表示_前年度報告内容!$4:$4,0)))</f>
        <v>株式会社トーメンパワー寒川</v>
      </c>
      <c r="D184" s="1241"/>
      <c r="E184" s="1161" t="str">
        <f>IF(B184="","",INDEX(非表示_前年度報告内容!$1:$1048576,MATCH(B184,非表示_前年度報告内容!$A:$A,0),MATCH($E$52,非表示_前年度報告内容!$4:$4,0)))</f>
        <v/>
      </c>
    </row>
    <row r="185" spans="2:5" ht="20.100000000000001" customHeight="1">
      <c r="B185" s="610" t="str">
        <f>IF(非表示_前年度報告内容!A137="","",非表示_前年度報告内容!A137)</f>
        <v>0133</v>
      </c>
      <c r="C185" s="1241" t="str">
        <f>IF(B185="","",INDEX(非表示_前年度報告内容!$1:$1048576,MATCH(B185,非表示_前年度報告内容!$A:$A,0),MATCH($C$52,非表示_前年度報告内容!$4:$4,0)))</f>
        <v>横浜森永乳業株式会社</v>
      </c>
      <c r="D185" s="1241"/>
      <c r="E185" s="1161" t="str">
        <f>IF(B185="","",INDEX(非表示_前年度報告内容!$1:$1048576,MATCH(B185,非表示_前年度報告内容!$A:$A,0),MATCH($E$52,非表示_前年度報告内容!$4:$4,0)))</f>
        <v>○</v>
      </c>
    </row>
    <row r="186" spans="2:5" ht="20.100000000000001" customHeight="1">
      <c r="B186" s="610" t="str">
        <f>IF(非表示_前年度報告内容!A138="","",非表示_前年度報告内容!A138)</f>
        <v>0134</v>
      </c>
      <c r="C186" s="1241" t="str">
        <f>IF(B186="","",INDEX(非表示_前年度報告内容!$1:$1048576,MATCH(B186,非表示_前年度報告内容!$A:$A,0),MATCH($C$52,非表示_前年度報告内容!$4:$4,0)))</f>
        <v>株式会社タマダイ</v>
      </c>
      <c r="D186" s="1241"/>
      <c r="E186" s="1161" t="str">
        <f>IF(B186="","",INDEX(非表示_前年度報告内容!$1:$1048576,MATCH(B186,非表示_前年度報告内容!$A:$A,0),MATCH($E$52,非表示_前年度報告内容!$4:$4,0)))</f>
        <v>○</v>
      </c>
    </row>
    <row r="187" spans="2:5" ht="20.100000000000001" hidden="1" customHeight="1">
      <c r="B187" s="610" t="str">
        <f>IF(非表示_前年度報告内容!A139="","",非表示_前年度報告内容!A139)</f>
        <v>0135</v>
      </c>
      <c r="C187" s="1241" t="str">
        <f>IF(B187="","",INDEX(非表示_前年度報告内容!$1:$1048576,MATCH(B187,非表示_前年度報告内容!$A:$A,0),MATCH($C$52,非表示_前年度報告内容!$4:$4,0)))</f>
        <v>興亜硝子株式会社</v>
      </c>
      <c r="D187" s="1241"/>
      <c r="E187" s="1161" t="str">
        <f>IF(B187="","",INDEX(非表示_前年度報告内容!$1:$1048576,MATCH(B187,非表示_前年度報告内容!$A:$A,0),MATCH($E$52,非表示_前年度報告内容!$4:$4,0)))</f>
        <v/>
      </c>
    </row>
    <row r="188" spans="2:5" ht="20.100000000000001" customHeight="1">
      <c r="B188" s="610" t="str">
        <f>IF(非表示_前年度報告内容!A140="","",非表示_前年度報告内容!A140)</f>
        <v>0136</v>
      </c>
      <c r="C188" s="1241" t="str">
        <f>IF(B188="","",INDEX(非表示_前年度報告内容!$1:$1048576,MATCH(B188,非表示_前年度報告内容!$A:$A,0),MATCH($C$52,非表示_前年度報告内容!$4:$4,0)))</f>
        <v>コカ・コーラボトラーズジャパン株式会社</v>
      </c>
      <c r="D188" s="1241"/>
      <c r="E188" s="1161" t="str">
        <f>IF(B188="","",INDEX(非表示_前年度報告内容!$1:$1048576,MATCH(B188,非表示_前年度報告内容!$A:$A,0),MATCH($E$52,非表示_前年度報告内容!$4:$4,0)))</f>
        <v>○</v>
      </c>
    </row>
    <row r="189" spans="2:5" ht="20.100000000000001" hidden="1" customHeight="1">
      <c r="B189" s="610" t="str">
        <f>IF(非表示_前年度報告内容!A141="","",非表示_前年度報告内容!A141)</f>
        <v>0137</v>
      </c>
      <c r="C189" s="1241" t="str">
        <f>IF(B189="","",INDEX(非表示_前年度報告内容!$1:$1048576,MATCH(B189,非表示_前年度報告内容!$A:$A,0),MATCH($C$52,非表示_前年度報告内容!$4:$4,0)))</f>
        <v>コカ･コーライーストジャパンプロダクツ株式会社</v>
      </c>
      <c r="D189" s="1241"/>
      <c r="E189" s="1161" t="str">
        <f>IF(B189="","",INDEX(非表示_前年度報告内容!$1:$1048576,MATCH(B189,非表示_前年度報告内容!$A:$A,0),MATCH($E$52,非表示_前年度報告内容!$4:$4,0)))</f>
        <v/>
      </c>
    </row>
    <row r="190" spans="2:5" ht="20.100000000000001" hidden="1" customHeight="1">
      <c r="B190" s="610" t="str">
        <f>IF(非表示_前年度報告内容!A142="","",非表示_前年度報告内容!A142)</f>
        <v>0138</v>
      </c>
      <c r="C190" s="1241" t="str">
        <f>IF(B190="","",INDEX(非表示_前年度報告内容!$1:$1048576,MATCH(B190,非表示_前年度報告内容!$A:$A,0),MATCH($C$52,非表示_前年度報告内容!$4:$4,0)))</f>
        <v>学校法人関東学院</v>
      </c>
      <c r="D190" s="1241"/>
      <c r="E190" s="1161" t="str">
        <f>IF(B190="","",INDEX(非表示_前年度報告内容!$1:$1048576,MATCH(B190,非表示_前年度報告内容!$A:$A,0),MATCH($E$52,非表示_前年度報告内容!$4:$4,0)))</f>
        <v/>
      </c>
    </row>
    <row r="191" spans="2:5" ht="20.100000000000001" customHeight="1">
      <c r="B191" s="610" t="str">
        <f>IF(非表示_前年度報告内容!A143="","",非表示_前年度報告内容!A143)</f>
        <v>0139</v>
      </c>
      <c r="C191" s="1241" t="str">
        <f>IF(B191="","",INDEX(非表示_前年度報告内容!$1:$1048576,MATCH(B191,非表示_前年度報告内容!$A:$A,0),MATCH($C$52,非表示_前年度報告内容!$4:$4,0)))</f>
        <v>株式会社相鉄アーバンクリエイツ</v>
      </c>
      <c r="D191" s="1241"/>
      <c r="E191" s="1161" t="str">
        <f>IF(B191="","",INDEX(非表示_前年度報告内容!$1:$1048576,MATCH(B191,非表示_前年度報告内容!$A:$A,0),MATCH($E$52,非表示_前年度報告内容!$4:$4,0)))</f>
        <v>○</v>
      </c>
    </row>
    <row r="192" spans="2:5" ht="20.100000000000001" customHeight="1">
      <c r="B192" s="610" t="str">
        <f>IF(非表示_前年度報告内容!A144="","",非表示_前年度報告内容!A144)</f>
        <v>0140</v>
      </c>
      <c r="C192" s="1241" t="str">
        <f>IF(B192="","",INDEX(非表示_前年度報告内容!$1:$1048576,MATCH(B192,非表示_前年度報告内容!$A:$A,0),MATCH($C$52,非表示_前年度報告内容!$4:$4,0)))</f>
        <v>三菱電機株式会社</v>
      </c>
      <c r="D192" s="1241"/>
      <c r="E192" s="1161" t="str">
        <f>IF(B192="","",INDEX(非表示_前年度報告内容!$1:$1048576,MATCH(B192,非表示_前年度報告内容!$A:$A,0),MATCH($E$52,非表示_前年度報告内容!$4:$4,0)))</f>
        <v>○</v>
      </c>
    </row>
    <row r="193" spans="2:5" ht="20.100000000000001" customHeight="1">
      <c r="B193" s="610" t="str">
        <f>IF(非表示_前年度報告内容!A145="","",非表示_前年度報告内容!A145)</f>
        <v>0141</v>
      </c>
      <c r="C193" s="1241" t="str">
        <f>IF(B193="","",INDEX(非表示_前年度報告内容!$1:$1048576,MATCH(B193,非表示_前年度報告内容!$A:$A,0),MATCH($C$52,非表示_前年度報告内容!$4:$4,0)))</f>
        <v>京浜急行電鉄株式会社</v>
      </c>
      <c r="D193" s="1241"/>
      <c r="E193" s="1161" t="str">
        <f>IF(B193="","",INDEX(非表示_前年度報告内容!$1:$1048576,MATCH(B193,非表示_前年度報告内容!$A:$A,0),MATCH($E$52,非表示_前年度報告内容!$4:$4,0)))</f>
        <v>○</v>
      </c>
    </row>
    <row r="194" spans="2:5" ht="20.100000000000001" hidden="1" customHeight="1">
      <c r="B194" s="610" t="str">
        <f>IF(非表示_前年度報告内容!A146="","",非表示_前年度報告内容!A146)</f>
        <v>0142</v>
      </c>
      <c r="C194" s="1241" t="str">
        <f>IF(B194="","",INDEX(非表示_前年度報告内容!$1:$1048576,MATCH(B194,非表示_前年度報告内容!$A:$A,0),MATCH($C$52,非表示_前年度報告内容!$4:$4,0)))</f>
        <v>ＮＲＥＧ東芝不動産株式会社</v>
      </c>
      <c r="D194" s="1241"/>
      <c r="E194" s="1161" t="str">
        <f>IF(B194="","",INDEX(非表示_前年度報告内容!$1:$1048576,MATCH(B194,非表示_前年度報告内容!$A:$A,0),MATCH($E$52,非表示_前年度報告内容!$4:$4,0)))</f>
        <v/>
      </c>
    </row>
    <row r="195" spans="2:5" ht="20.100000000000001" customHeight="1">
      <c r="B195" s="610" t="str">
        <f>IF(非表示_前年度報告内容!A147="","",非表示_前年度報告内容!A147)</f>
        <v>0143</v>
      </c>
      <c r="C195" s="1241" t="str">
        <f>IF(B195="","",INDEX(非表示_前年度報告内容!$1:$1048576,MATCH(B195,非表示_前年度報告内容!$A:$A,0),MATCH($C$52,非表示_前年度報告内容!$4:$4,0)))</f>
        <v>株式会社ルネサンス_x000D_</v>
      </c>
      <c r="D195" s="1241"/>
      <c r="E195" s="1161" t="str">
        <f>IF(B195="","",INDEX(非表示_前年度報告内容!$1:$1048576,MATCH(B195,非表示_前年度報告内容!$A:$A,0),MATCH($E$52,非表示_前年度報告内容!$4:$4,0)))</f>
        <v>○</v>
      </c>
    </row>
    <row r="196" spans="2:5" ht="20.100000000000001" customHeight="1">
      <c r="B196" s="610" t="str">
        <f>IF(非表示_前年度報告内容!A148="","",非表示_前年度報告内容!A148)</f>
        <v>0144</v>
      </c>
      <c r="C196" s="1241" t="str">
        <f>IF(B196="","",INDEX(非表示_前年度報告内容!$1:$1048576,MATCH(B196,非表示_前年度報告内容!$A:$A,0),MATCH($C$52,非表示_前年度報告内容!$4:$4,0)))</f>
        <v>独立行政法人国立印刷局</v>
      </c>
      <c r="D196" s="1241"/>
      <c r="E196" s="1161" t="str">
        <f>IF(B196="","",INDEX(非表示_前年度報告内容!$1:$1048576,MATCH(B196,非表示_前年度報告内容!$A:$A,0),MATCH($E$52,非表示_前年度報告内容!$4:$4,0)))</f>
        <v>○</v>
      </c>
    </row>
    <row r="197" spans="2:5" ht="20.100000000000001" hidden="1" customHeight="1">
      <c r="B197" s="610" t="str">
        <f>IF(非表示_前年度報告内容!A149="","",非表示_前年度報告内容!A149)</f>
        <v>0145</v>
      </c>
      <c r="C197" s="1241" t="str">
        <f>IF(B197="","",INDEX(非表示_前年度報告内容!$1:$1048576,MATCH(B197,非表示_前年度報告内容!$A:$A,0),MATCH($C$52,非表示_前年度報告内容!$4:$4,0)))</f>
        <v>日本たばこ産業株式会社</v>
      </c>
      <c r="D197" s="1241"/>
      <c r="E197" s="1161" t="str">
        <f>IF(B197="","",INDEX(非表示_前年度報告内容!$1:$1048576,MATCH(B197,非表示_前年度報告内容!$A:$A,0),MATCH($E$52,非表示_前年度報告内容!$4:$4,0)))</f>
        <v/>
      </c>
    </row>
    <row r="198" spans="2:5" ht="20.100000000000001" customHeight="1">
      <c r="B198" s="610" t="str">
        <f>IF(非表示_前年度報告内容!A150="","",非表示_前年度報告内容!A150)</f>
        <v>0146</v>
      </c>
      <c r="C198" s="1241" t="str">
        <f>IF(B198="","",INDEX(非表示_前年度報告内容!$1:$1048576,MATCH(B198,非表示_前年度報告内容!$A:$A,0),MATCH($C$52,非表示_前年度報告内容!$4:$4,0)))</f>
        <v>株式会社テージーケー</v>
      </c>
      <c r="D198" s="1241"/>
      <c r="E198" s="1161" t="str">
        <f>IF(B198="","",INDEX(非表示_前年度報告内容!$1:$1048576,MATCH(B198,非表示_前年度報告内容!$A:$A,0),MATCH($E$52,非表示_前年度報告内容!$4:$4,0)))</f>
        <v>○</v>
      </c>
    </row>
    <row r="199" spans="2:5" ht="20.100000000000001" hidden="1" customHeight="1">
      <c r="B199" s="610" t="str">
        <f>IF(非表示_前年度報告内容!A151="","",非表示_前年度報告内容!A151)</f>
        <v>0147</v>
      </c>
      <c r="C199" s="1241" t="str">
        <f>IF(B199="","",INDEX(非表示_前年度報告内容!$1:$1048576,MATCH(B199,非表示_前年度報告内容!$A:$A,0),MATCH($C$52,非表示_前年度報告内容!$4:$4,0)))</f>
        <v>株式会社ダイナシティ</v>
      </c>
      <c r="D199" s="1241"/>
      <c r="E199" s="1161" t="str">
        <f>IF(B199="","",INDEX(非表示_前年度報告内容!$1:$1048576,MATCH(B199,非表示_前年度報告内容!$A:$A,0),MATCH($E$52,非表示_前年度報告内容!$4:$4,0)))</f>
        <v/>
      </c>
    </row>
    <row r="200" spans="2:5" ht="20.100000000000001" customHeight="1">
      <c r="B200" s="610" t="str">
        <f>IF(非表示_前年度報告内容!A152="","",非表示_前年度報告内容!A152)</f>
        <v>0148</v>
      </c>
      <c r="C200" s="1241" t="str">
        <f>IF(B200="","",INDEX(非表示_前年度報告内容!$1:$1048576,MATCH(B200,非表示_前年度報告内容!$A:$A,0),MATCH($C$52,非表示_前年度報告内容!$4:$4,0)))</f>
        <v>学校法人東海大学</v>
      </c>
      <c r="D200" s="1241"/>
      <c r="E200" s="1161" t="str">
        <f>IF(B200="","",INDEX(非表示_前年度報告内容!$1:$1048576,MATCH(B200,非表示_前年度報告内容!$A:$A,0),MATCH($E$52,非表示_前年度報告内容!$4:$4,0)))</f>
        <v>○</v>
      </c>
    </row>
    <row r="201" spans="2:5" ht="20.100000000000001" customHeight="1">
      <c r="B201" s="610" t="str">
        <f>IF(非表示_前年度報告内容!A153="","",非表示_前年度報告内容!A153)</f>
        <v>0149</v>
      </c>
      <c r="C201" s="1241" t="str">
        <f>IF(B201="","",INDEX(非表示_前年度報告内容!$1:$1048576,MATCH(B201,非表示_前年度報告内容!$A:$A,0),MATCH($C$52,非表示_前年度報告内容!$4:$4,0)))</f>
        <v>小田原市</v>
      </c>
      <c r="D201" s="1241"/>
      <c r="E201" s="1161" t="str">
        <f>IF(B201="","",INDEX(非表示_前年度報告内容!$1:$1048576,MATCH(B201,非表示_前年度報告内容!$A:$A,0),MATCH($E$52,非表示_前年度報告内容!$4:$4,0)))</f>
        <v>○</v>
      </c>
    </row>
    <row r="202" spans="2:5" ht="20.100000000000001" customHeight="1">
      <c r="B202" s="610" t="str">
        <f>IF(非表示_前年度報告内容!A154="","",非表示_前年度報告内容!A154)</f>
        <v>0150</v>
      </c>
      <c r="C202" s="1241" t="str">
        <f>IF(B202="","",INDEX(非表示_前年度報告内容!$1:$1048576,MATCH(B202,非表示_前年度報告内容!$A:$A,0),MATCH($C$52,非表示_前年度報告内容!$4:$4,0)))</f>
        <v>茅ヶ崎市</v>
      </c>
      <c r="D202" s="1241"/>
      <c r="E202" s="1161" t="str">
        <f>IF(B202="","",INDEX(非表示_前年度報告内容!$1:$1048576,MATCH(B202,非表示_前年度報告内容!$A:$A,0),MATCH($E$52,非表示_前年度報告内容!$4:$4,0)))</f>
        <v>○</v>
      </c>
    </row>
    <row r="203" spans="2:5" ht="20.100000000000001" customHeight="1">
      <c r="B203" s="610" t="str">
        <f>IF(非表示_前年度報告内容!A155="","",非表示_前年度報告内容!A155)</f>
        <v>0151</v>
      </c>
      <c r="C203" s="1241" t="str">
        <f>IF(B203="","",INDEX(非表示_前年度報告内容!$1:$1048576,MATCH(B203,非表示_前年度報告内容!$A:$A,0),MATCH($C$52,非表示_前年度報告内容!$4:$4,0)))</f>
        <v>株式会社しんきん情報システムセンター</v>
      </c>
      <c r="D203" s="1241"/>
      <c r="E203" s="1161" t="str">
        <f>IF(B203="","",INDEX(非表示_前年度報告内容!$1:$1048576,MATCH(B203,非表示_前年度報告内容!$A:$A,0),MATCH($E$52,非表示_前年度報告内容!$4:$4,0)))</f>
        <v>○</v>
      </c>
    </row>
    <row r="204" spans="2:5" ht="20.100000000000001" customHeight="1">
      <c r="B204" s="610" t="str">
        <f>IF(非表示_前年度報告内容!A156="","",非表示_前年度報告内容!A156)</f>
        <v>0152</v>
      </c>
      <c r="C204" s="1241" t="str">
        <f>IF(B204="","",INDEX(非表示_前年度報告内容!$1:$1048576,MATCH(B204,非表示_前年度報告内容!$A:$A,0),MATCH($C$52,非表示_前年度報告内容!$4:$4,0)))</f>
        <v>第一三共ケミカルファーマ株式会社</v>
      </c>
      <c r="D204" s="1241"/>
      <c r="E204" s="1161" t="str">
        <f>IF(B204="","",INDEX(非表示_前年度報告内容!$1:$1048576,MATCH(B204,非表示_前年度報告内容!$A:$A,0),MATCH($E$52,非表示_前年度報告内容!$4:$4,0)))</f>
        <v>○</v>
      </c>
    </row>
    <row r="205" spans="2:5" ht="20.100000000000001" hidden="1" customHeight="1">
      <c r="B205" s="610" t="str">
        <f>IF(非表示_前年度報告内容!A157="","",非表示_前年度報告内容!A157)</f>
        <v>0153</v>
      </c>
      <c r="C205" s="1241" t="str">
        <f>IF(B205="","",INDEX(非表示_前年度報告内容!$1:$1048576,MATCH(B205,非表示_前年度報告内容!$A:$A,0),MATCH($C$52,非表示_前年度報告内容!$4:$4,0)))</f>
        <v>株式会社NIPPO</v>
      </c>
      <c r="D205" s="1241"/>
      <c r="E205" s="1161" t="str">
        <f>IF(B205="","",INDEX(非表示_前年度報告内容!$1:$1048576,MATCH(B205,非表示_前年度報告内容!$A:$A,0),MATCH($E$52,非表示_前年度報告内容!$4:$4,0)))</f>
        <v/>
      </c>
    </row>
    <row r="206" spans="2:5" ht="20.100000000000001" customHeight="1">
      <c r="B206" s="610" t="str">
        <f>IF(非表示_前年度報告内容!A158="","",非表示_前年度報告内容!A158)</f>
        <v>0154</v>
      </c>
      <c r="C206" s="1241" t="str">
        <f>IF(B206="","",INDEX(非表示_前年度報告内容!$1:$1048576,MATCH(B206,非表示_前年度報告内容!$A:$A,0),MATCH($C$52,非表示_前年度報告内容!$4:$4,0)))</f>
        <v>茅ヶ崎市教育委員会</v>
      </c>
      <c r="D206" s="1241"/>
      <c r="E206" s="1161" t="str">
        <f>IF(B206="","",INDEX(非表示_前年度報告内容!$1:$1048576,MATCH(B206,非表示_前年度報告内容!$A:$A,0),MATCH($E$52,非表示_前年度報告内容!$4:$4,0)))</f>
        <v>○</v>
      </c>
    </row>
    <row r="207" spans="2:5" ht="20.100000000000001" hidden="1" customHeight="1">
      <c r="B207" s="610" t="str">
        <f>IF(非表示_前年度報告内容!A159="","",非表示_前年度報告内容!A159)</f>
        <v>0155</v>
      </c>
      <c r="C207" s="1241" t="str">
        <f>IF(B207="","",INDEX(非表示_前年度報告内容!$1:$1048576,MATCH(B207,非表示_前年度報告内容!$A:$A,0),MATCH($C$52,非表示_前年度報告内容!$4:$4,0)))</f>
        <v>エイボンプロダクツ株式会社</v>
      </c>
      <c r="D207" s="1241"/>
      <c r="E207" s="1161" t="str">
        <f>IF(B207="","",INDEX(非表示_前年度報告内容!$1:$1048576,MATCH(B207,非表示_前年度報告内容!$A:$A,0),MATCH($E$52,非表示_前年度報告内容!$4:$4,0)))</f>
        <v/>
      </c>
    </row>
    <row r="208" spans="2:5" ht="20.100000000000001" customHeight="1">
      <c r="B208" s="610" t="str">
        <f>IF(非表示_前年度報告内容!A160="","",非表示_前年度報告内容!A160)</f>
        <v>0156</v>
      </c>
      <c r="C208" s="1241" t="str">
        <f>IF(B208="","",INDEX(非表示_前年度報告内容!$1:$1048576,MATCH(B208,非表示_前年度報告内容!$A:$A,0),MATCH($C$52,非表示_前年度報告内容!$4:$4,0)))</f>
        <v>中谷産業株式会社</v>
      </c>
      <c r="D208" s="1241"/>
      <c r="E208" s="1161" t="str">
        <f>IF(B208="","",INDEX(非表示_前年度報告内容!$1:$1048576,MATCH(B208,非表示_前年度報告内容!$A:$A,0),MATCH($E$52,非表示_前年度報告内容!$4:$4,0)))</f>
        <v>○</v>
      </c>
    </row>
    <row r="209" spans="2:5" ht="20.100000000000001" customHeight="1">
      <c r="B209" s="610" t="str">
        <f>IF(非表示_前年度報告内容!A161="","",非表示_前年度報告内容!A161)</f>
        <v>0157</v>
      </c>
      <c r="C209" s="1241" t="str">
        <f>IF(B209="","",INDEX(非表示_前年度報告内容!$1:$1048576,MATCH(B209,非表示_前年度報告内容!$A:$A,0),MATCH($C$52,非表示_前年度報告内容!$4:$4,0)))</f>
        <v>大和市教育委員会</v>
      </c>
      <c r="D209" s="1241"/>
      <c r="E209" s="1161" t="str">
        <f>IF(B209="","",INDEX(非表示_前年度報告内容!$1:$1048576,MATCH(B209,非表示_前年度報告内容!$A:$A,0),MATCH($E$52,非表示_前年度報告内容!$4:$4,0)))</f>
        <v>○</v>
      </c>
    </row>
    <row r="210" spans="2:5" ht="20.100000000000001" customHeight="1">
      <c r="B210" s="610" t="str">
        <f>IF(非表示_前年度報告内容!A162="","",非表示_前年度報告内容!A162)</f>
        <v>0158</v>
      </c>
      <c r="C210" s="1241" t="str">
        <f>IF(B210="","",INDEX(非表示_前年度報告内容!$1:$1048576,MATCH(B210,非表示_前年度報告内容!$A:$A,0),MATCH($C$52,非表示_前年度報告内容!$4:$4,0)))</f>
        <v>デンカ株式会社</v>
      </c>
      <c r="D210" s="1241"/>
      <c r="E210" s="1161" t="str">
        <f>IF(B210="","",INDEX(非表示_前年度報告内容!$1:$1048576,MATCH(B210,非表示_前年度報告内容!$A:$A,0),MATCH($E$52,非表示_前年度報告内容!$4:$4,0)))</f>
        <v>○</v>
      </c>
    </row>
    <row r="211" spans="2:5" ht="20.100000000000001" customHeight="1">
      <c r="B211" s="610" t="str">
        <f>IF(非表示_前年度報告内容!A163="","",非表示_前年度報告内容!A163)</f>
        <v>0159</v>
      </c>
      <c r="C211" s="1241" t="str">
        <f>IF(B211="","",INDEX(非表示_前年度報告内容!$1:$1048576,MATCH(B211,非表示_前年度報告内容!$A:$A,0),MATCH($C$52,非表示_前年度報告内容!$4:$4,0)))</f>
        <v>相鉄ローゼン株式会社</v>
      </c>
      <c r="D211" s="1241"/>
      <c r="E211" s="1161" t="str">
        <f>IF(B211="","",INDEX(非表示_前年度報告内容!$1:$1048576,MATCH(B211,非表示_前年度報告内容!$A:$A,0),MATCH($E$52,非表示_前年度報告内容!$4:$4,0)))</f>
        <v>○</v>
      </c>
    </row>
    <row r="212" spans="2:5" ht="20.100000000000001" customHeight="1">
      <c r="B212" s="610" t="str">
        <f>IF(非表示_前年度報告内容!A164="","",非表示_前年度報告内容!A164)</f>
        <v>0160</v>
      </c>
      <c r="C212" s="1241" t="str">
        <f>IF(B212="","",INDEX(非表示_前年度報告内容!$1:$1048576,MATCH(B212,非表示_前年度報告内容!$A:$A,0),MATCH($C$52,非表示_前年度報告内容!$4:$4,0)))</f>
        <v>サントリープロダクツ株式会社</v>
      </c>
      <c r="D212" s="1241"/>
      <c r="E212" s="1161" t="str">
        <f>IF(B212="","",INDEX(非表示_前年度報告内容!$1:$1048576,MATCH(B212,非表示_前年度報告内容!$A:$A,0),MATCH($E$52,非表示_前年度報告内容!$4:$4,0)))</f>
        <v>○</v>
      </c>
    </row>
    <row r="213" spans="2:5" ht="20.100000000000001" hidden="1" customHeight="1">
      <c r="B213" s="610" t="str">
        <f>IF(非表示_前年度報告内容!A165="","",非表示_前年度報告内容!A165)</f>
        <v>0161</v>
      </c>
      <c r="C213" s="1241" t="str">
        <f>IF(B213="","",INDEX(非表示_前年度報告内容!$1:$1048576,MATCH(B213,非表示_前年度報告内容!$A:$A,0),MATCH($C$52,非表示_前年度報告内容!$4:$4,0)))</f>
        <v/>
      </c>
      <c r="D213" s="1241"/>
      <c r="E213" s="1161" t="str">
        <f>IF(B213="","",INDEX(非表示_前年度報告内容!$1:$1048576,MATCH(B213,非表示_前年度報告内容!$A:$A,0),MATCH($E$52,非表示_前年度報告内容!$4:$4,0)))</f>
        <v/>
      </c>
    </row>
    <row r="214" spans="2:5" ht="20.100000000000001" hidden="1" customHeight="1">
      <c r="B214" s="610" t="str">
        <f>IF(非表示_前年度報告内容!A166="","",非表示_前年度報告内容!A166)</f>
        <v>0162</v>
      </c>
      <c r="C214" s="1241" t="str">
        <f>IF(B214="","",INDEX(非表示_前年度報告内容!$1:$1048576,MATCH(B214,非表示_前年度報告内容!$A:$A,0),MATCH($C$52,非表示_前年度報告内容!$4:$4,0)))</f>
        <v>東京電力株式会社</v>
      </c>
      <c r="D214" s="1241"/>
      <c r="E214" s="1161" t="str">
        <f>IF(B214="","",INDEX(非表示_前年度報告内容!$1:$1048576,MATCH(B214,非表示_前年度報告内容!$A:$A,0),MATCH($E$52,非表示_前年度報告内容!$4:$4,0)))</f>
        <v/>
      </c>
    </row>
    <row r="215" spans="2:5" ht="20.100000000000001" hidden="1" customHeight="1">
      <c r="B215" s="610" t="str">
        <f>IF(非表示_前年度報告内容!A167="","",非表示_前年度報告内容!A167)</f>
        <v>0163</v>
      </c>
      <c r="C215" s="1241" t="str">
        <f>IF(B215="","",INDEX(非表示_前年度報告内容!$1:$1048576,MATCH(B215,非表示_前年度報告内容!$A:$A,0),MATCH($C$52,非表示_前年度報告内容!$4:$4,0)))</f>
        <v>大和情報サービス株式会社</v>
      </c>
      <c r="D215" s="1241"/>
      <c r="E215" s="1161" t="str">
        <f>IF(B215="","",INDEX(非表示_前年度報告内容!$1:$1048576,MATCH(B215,非表示_前年度報告内容!$A:$A,0),MATCH($E$52,非表示_前年度報告内容!$4:$4,0)))</f>
        <v/>
      </c>
    </row>
    <row r="216" spans="2:5" ht="20.100000000000001" hidden="1" customHeight="1">
      <c r="B216" s="610" t="str">
        <f>IF(非表示_前年度報告内容!A168="","",非表示_前年度報告内容!A168)</f>
        <v>0164</v>
      </c>
      <c r="C216" s="1241" t="str">
        <f>IF(B216="","",INDEX(非表示_前年度報告内容!$1:$1048576,MATCH(B216,非表示_前年度報告内容!$A:$A,0),MATCH($C$52,非表示_前年度報告内容!$4:$4,0)))</f>
        <v>東芝ライテック株式会社</v>
      </c>
      <c r="D216" s="1241"/>
      <c r="E216" s="1161" t="str">
        <f>IF(B216="","",INDEX(非表示_前年度報告内容!$1:$1048576,MATCH(B216,非表示_前年度報告内容!$A:$A,0),MATCH($E$52,非表示_前年度報告内容!$4:$4,0)))</f>
        <v/>
      </c>
    </row>
    <row r="217" spans="2:5" ht="20.100000000000001" customHeight="1">
      <c r="B217" s="610" t="str">
        <f>IF(非表示_前年度報告内容!A169="","",非表示_前年度報告内容!A169)</f>
        <v>0165</v>
      </c>
      <c r="C217" s="1241" t="str">
        <f>IF(B217="","",INDEX(非表示_前年度報告内容!$1:$1048576,MATCH(B217,非表示_前年度報告内容!$A:$A,0),MATCH($C$52,非表示_前年度報告内容!$4:$4,0)))</f>
        <v>日産自動車株式会社</v>
      </c>
      <c r="D217" s="1241"/>
      <c r="E217" s="1161" t="str">
        <f>IF(B217="","",INDEX(非表示_前年度報告内容!$1:$1048576,MATCH(B217,非表示_前年度報告内容!$A:$A,0),MATCH($E$52,非表示_前年度報告内容!$4:$4,0)))</f>
        <v>○</v>
      </c>
    </row>
    <row r="218" spans="2:5" ht="20.100000000000001" customHeight="1">
      <c r="B218" s="610" t="str">
        <f>IF(非表示_前年度報告内容!A170="","",非表示_前年度報告内容!A170)</f>
        <v>0166</v>
      </c>
      <c r="C218" s="1241" t="str">
        <f>IF(B218="","",INDEX(非表示_前年度報告内容!$1:$1048576,MATCH(B218,非表示_前年度報告内容!$A:$A,0),MATCH($C$52,非表示_前年度報告内容!$4:$4,0)))</f>
        <v>株式会社ＩＪＴＴ</v>
      </c>
      <c r="D218" s="1241"/>
      <c r="E218" s="1161" t="str">
        <f>IF(B218="","",INDEX(非表示_前年度報告内容!$1:$1048576,MATCH(B218,非表示_前年度報告内容!$A:$A,0),MATCH($E$52,非表示_前年度報告内容!$4:$4,0)))</f>
        <v>○</v>
      </c>
    </row>
    <row r="219" spans="2:5" ht="20.100000000000001" customHeight="1">
      <c r="B219" s="610" t="str">
        <f>IF(非表示_前年度報告内容!A171="","",非表示_前年度報告内容!A171)</f>
        <v>0167</v>
      </c>
      <c r="C219" s="1241" t="str">
        <f>IF(B219="","",INDEX(非表示_前年度報告内容!$1:$1048576,MATCH(B219,非表示_前年度報告内容!$A:$A,0),MATCH($C$52,非表示_前年度報告内容!$4:$4,0)))</f>
        <v>株式会社ホンダモビリティ南関東</v>
      </c>
      <c r="D219" s="1241"/>
      <c r="E219" s="1161" t="str">
        <f>IF(B219="","",INDEX(非表示_前年度報告内容!$1:$1048576,MATCH(B219,非表示_前年度報告内容!$A:$A,0),MATCH($E$52,非表示_前年度報告内容!$4:$4,0)))</f>
        <v>○</v>
      </c>
    </row>
    <row r="220" spans="2:5" ht="20.100000000000001" customHeight="1">
      <c r="B220" s="610" t="str">
        <f>IF(非表示_前年度報告内容!A172="","",非表示_前年度報告内容!A172)</f>
        <v>0168</v>
      </c>
      <c r="C220" s="1241" t="str">
        <f>IF(B220="","",INDEX(非表示_前年度報告内容!$1:$1048576,MATCH(B220,非表示_前年度報告内容!$A:$A,0),MATCH($C$52,非表示_前年度報告内容!$4:$4,0)))</f>
        <v>株式会社グローバル・ニュークリア・フュエル・ジャパン</v>
      </c>
      <c r="D220" s="1241"/>
      <c r="E220" s="1161" t="str">
        <f>IF(B220="","",INDEX(非表示_前年度報告内容!$1:$1048576,MATCH(B220,非表示_前年度報告内容!$A:$A,0),MATCH($E$52,非表示_前年度報告内容!$4:$4,0)))</f>
        <v>○</v>
      </c>
    </row>
    <row r="221" spans="2:5" ht="20.100000000000001" hidden="1" customHeight="1">
      <c r="B221" s="610" t="str">
        <f>IF(非表示_前年度報告内容!A173="","",非表示_前年度報告内容!A173)</f>
        <v>0169</v>
      </c>
      <c r="C221" s="1241" t="str">
        <f>IF(B221="","",INDEX(非表示_前年度報告内容!$1:$1048576,MATCH(B221,非表示_前年度報告内容!$A:$A,0),MATCH($C$52,非表示_前年度報告内容!$4:$4,0)))</f>
        <v>ビアメカニクス株式会社</v>
      </c>
      <c r="D221" s="1241"/>
      <c r="E221" s="1161" t="str">
        <f>IF(B221="","",INDEX(非表示_前年度報告内容!$1:$1048576,MATCH(B221,非表示_前年度報告内容!$A:$A,0),MATCH($E$52,非表示_前年度報告内容!$4:$4,0)))</f>
        <v/>
      </c>
    </row>
    <row r="222" spans="2:5" ht="20.100000000000001" customHeight="1">
      <c r="B222" s="610" t="str">
        <f>IF(非表示_前年度報告内容!A174="","",非表示_前年度報告内容!A174)</f>
        <v>0170</v>
      </c>
      <c r="C222" s="1241" t="str">
        <f>IF(B222="","",INDEX(非表示_前年度報告内容!$1:$1048576,MATCH(B222,非表示_前年度報告内容!$A:$A,0),MATCH($C$52,非表示_前年度報告内容!$4:$4,0)))</f>
        <v>平塚市教育委員会</v>
      </c>
      <c r="D222" s="1241"/>
      <c r="E222" s="1161" t="str">
        <f>IF(B222="","",INDEX(非表示_前年度報告内容!$1:$1048576,MATCH(B222,非表示_前年度報告内容!$A:$A,0),MATCH($E$52,非表示_前年度報告内容!$4:$4,0)))</f>
        <v>○</v>
      </c>
    </row>
    <row r="223" spans="2:5" ht="20.100000000000001" customHeight="1">
      <c r="B223" s="610" t="str">
        <f>IF(非表示_前年度報告内容!A175="","",非表示_前年度報告内容!A175)</f>
        <v>0171</v>
      </c>
      <c r="C223" s="1241" t="str">
        <f>IF(B223="","",INDEX(非表示_前年度報告内容!$1:$1048576,MATCH(B223,非表示_前年度報告内容!$A:$A,0),MATCH($C$52,非表示_前年度報告内容!$4:$4,0)))</f>
        <v>アズビル株式会社</v>
      </c>
      <c r="D223" s="1241"/>
      <c r="E223" s="1161" t="str">
        <f>IF(B223="","",INDEX(非表示_前年度報告内容!$1:$1048576,MATCH(B223,非表示_前年度報告内容!$A:$A,0),MATCH($E$52,非表示_前年度報告内容!$4:$4,0)))</f>
        <v>○</v>
      </c>
    </row>
    <row r="224" spans="2:5" ht="20.100000000000001" hidden="1" customHeight="1">
      <c r="B224" s="610" t="str">
        <f>IF(非表示_前年度報告内容!A176="","",非表示_前年度報告内容!A176)</f>
        <v>0172</v>
      </c>
      <c r="C224" s="1241" t="str">
        <f>IF(B224="","",INDEX(非表示_前年度報告内容!$1:$1048576,MATCH(B224,非表示_前年度報告内容!$A:$A,0),MATCH($C$52,非表示_前年度報告内容!$4:$4,0)))</f>
        <v>オスラム･メルコ･東芝ライティング株式会社</v>
      </c>
      <c r="D224" s="1241"/>
      <c r="E224" s="1161" t="str">
        <f>IF(B224="","",INDEX(非表示_前年度報告内容!$1:$1048576,MATCH(B224,非表示_前年度報告内容!$A:$A,0),MATCH($E$52,非表示_前年度報告内容!$4:$4,0)))</f>
        <v/>
      </c>
    </row>
    <row r="225" spans="2:5" ht="20.100000000000001" customHeight="1">
      <c r="B225" s="610" t="str">
        <f>IF(非表示_前年度報告内容!A177="","",非表示_前年度報告内容!A177)</f>
        <v>0173</v>
      </c>
      <c r="C225" s="1241" t="str">
        <f>IF(B225="","",INDEX(非表示_前年度報告内容!$1:$1048576,MATCH(B225,非表示_前年度報告内容!$A:$A,0),MATCH($C$52,非表示_前年度報告内容!$4:$4,0)))</f>
        <v>富士フイルムビジネスイノベーション株式会社</v>
      </c>
      <c r="D225" s="1241"/>
      <c r="E225" s="1161" t="str">
        <f>IF(B225="","",INDEX(非表示_前年度報告内容!$1:$1048576,MATCH(B225,非表示_前年度報告内容!$A:$A,0),MATCH($E$52,非表示_前年度報告内容!$4:$4,0)))</f>
        <v>○</v>
      </c>
    </row>
    <row r="226" spans="2:5" ht="20.100000000000001" customHeight="1">
      <c r="B226" s="610" t="str">
        <f>IF(非表示_前年度報告内容!A178="","",非表示_前年度報告内容!A178)</f>
        <v>0174</v>
      </c>
      <c r="C226" s="1241" t="str">
        <f>IF(B226="","",INDEX(非表示_前年度報告内容!$1:$1048576,MATCH(B226,非表示_前年度報告内容!$A:$A,0),MATCH($C$52,非表示_前年度報告内容!$4:$4,0)))</f>
        <v>日産工機株式会社</v>
      </c>
      <c r="D226" s="1241"/>
      <c r="E226" s="1161" t="str">
        <f>IF(B226="","",INDEX(非表示_前年度報告内容!$1:$1048576,MATCH(B226,非表示_前年度報告内容!$A:$A,0),MATCH($E$52,非表示_前年度報告内容!$4:$4,0)))</f>
        <v>○</v>
      </c>
    </row>
    <row r="227" spans="2:5" ht="20.100000000000001" hidden="1" customHeight="1">
      <c r="B227" s="610" t="str">
        <f>IF(非表示_前年度報告内容!A179="","",非表示_前年度報告内容!A179)</f>
        <v>0175</v>
      </c>
      <c r="C227" s="1241" t="str">
        <f>IF(B227="","",INDEX(非表示_前年度報告内容!$1:$1048576,MATCH(B227,非表示_前年度報告内容!$A:$A,0),MATCH($C$52,非表示_前年度報告内容!$4:$4,0)))</f>
        <v>日本ギア工業株式会社</v>
      </c>
      <c r="D227" s="1241"/>
      <c r="E227" s="1161" t="str">
        <f>IF(B227="","",INDEX(非表示_前年度報告内容!$1:$1048576,MATCH(B227,非表示_前年度報告内容!$A:$A,0),MATCH($E$52,非表示_前年度報告内容!$4:$4,0)))</f>
        <v/>
      </c>
    </row>
    <row r="228" spans="2:5" ht="20.100000000000001" hidden="1" customHeight="1">
      <c r="B228" s="610" t="str">
        <f>IF(非表示_前年度報告内容!A180="","",非表示_前年度報告内容!A180)</f>
        <v>0176</v>
      </c>
      <c r="C228" s="1241" t="str">
        <f>IF(B228="","",INDEX(非表示_前年度報告内容!$1:$1048576,MATCH(B228,非表示_前年度報告内容!$A:$A,0),MATCH($C$52,非表示_前年度報告内容!$4:$4,0)))</f>
        <v>株式会社ＯＰＡ</v>
      </c>
      <c r="D228" s="1241"/>
      <c r="E228" s="1161" t="str">
        <f>IF(B228="","",INDEX(非表示_前年度報告内容!$1:$1048576,MATCH(B228,非表示_前年度報告内容!$A:$A,0),MATCH($E$52,非表示_前年度報告内容!$4:$4,0)))</f>
        <v/>
      </c>
    </row>
    <row r="229" spans="2:5" ht="20.100000000000001" customHeight="1">
      <c r="B229" s="610" t="str">
        <f>IF(非表示_前年度報告内容!A181="","",非表示_前年度報告内容!A181)</f>
        <v>0177</v>
      </c>
      <c r="C229" s="1241" t="str">
        <f>IF(B229="","",INDEX(非表示_前年度報告内容!$1:$1048576,MATCH(B229,非表示_前年度報告内容!$A:$A,0),MATCH($C$52,非表示_前年度報告内容!$4:$4,0)))</f>
        <v>三井不動産株式会社</v>
      </c>
      <c r="D229" s="1241"/>
      <c r="E229" s="1161" t="str">
        <f>IF(B229="","",INDEX(非表示_前年度報告内容!$1:$1048576,MATCH(B229,非表示_前年度報告内容!$A:$A,0),MATCH($E$52,非表示_前年度報告内容!$4:$4,0)))</f>
        <v>○</v>
      </c>
    </row>
    <row r="230" spans="2:5" ht="20.100000000000001" customHeight="1">
      <c r="B230" s="610" t="str">
        <f>IF(非表示_前年度報告内容!A182="","",非表示_前年度報告内容!A182)</f>
        <v>0178</v>
      </c>
      <c r="C230" s="1241" t="str">
        <f>IF(B230="","",INDEX(非表示_前年度報告内容!$1:$1048576,MATCH(B230,非表示_前年度報告内容!$A:$A,0),MATCH($C$52,非表示_前年度報告内容!$4:$4,0)))</f>
        <v>神奈川県厚生農業協同組合連合会</v>
      </c>
      <c r="D230" s="1241"/>
      <c r="E230" s="1161" t="str">
        <f>IF(B230="","",INDEX(非表示_前年度報告内容!$1:$1048576,MATCH(B230,非表示_前年度報告内容!$A:$A,0),MATCH($E$52,非表示_前年度報告内容!$4:$4,0)))</f>
        <v>○</v>
      </c>
    </row>
    <row r="231" spans="2:5" ht="20.100000000000001" customHeight="1">
      <c r="B231" s="610" t="str">
        <f>IF(非表示_前年度報告内容!A183="","",非表示_前年度報告内容!A183)</f>
        <v>0179</v>
      </c>
      <c r="C231" s="1241" t="str">
        <f>IF(B231="","",INDEX(非表示_前年度報告内容!$1:$1048576,MATCH(B231,非表示_前年度報告内容!$A:$A,0),MATCH($C$52,非表示_前年度報告内容!$4:$4,0)))</f>
        <v>横須賀市</v>
      </c>
      <c r="D231" s="1241"/>
      <c r="E231" s="1161" t="str">
        <f>IF(B231="","",INDEX(非表示_前年度報告内容!$1:$1048576,MATCH(B231,非表示_前年度報告内容!$A:$A,0),MATCH($E$52,非表示_前年度報告内容!$4:$4,0)))</f>
        <v>○</v>
      </c>
    </row>
    <row r="232" spans="2:5" ht="20.100000000000001" customHeight="1">
      <c r="B232" s="610" t="str">
        <f>IF(非表示_前年度報告内容!A184="","",非表示_前年度報告内容!A184)</f>
        <v>0180</v>
      </c>
      <c r="C232" s="1241" t="str">
        <f>IF(B232="","",INDEX(非表示_前年度報告内容!$1:$1048576,MATCH(B232,非表示_前年度報告内容!$A:$A,0),MATCH($C$52,非表示_前年度報告内容!$4:$4,0)))</f>
        <v>図南鍛工株式会社</v>
      </c>
      <c r="D232" s="1241"/>
      <c r="E232" s="1161" t="str">
        <f>IF(B232="","",INDEX(非表示_前年度報告内容!$1:$1048576,MATCH(B232,非表示_前年度報告内容!$A:$A,0),MATCH($E$52,非表示_前年度報告内容!$4:$4,0)))</f>
        <v>○</v>
      </c>
    </row>
    <row r="233" spans="2:5" ht="20.100000000000001" hidden="1" customHeight="1">
      <c r="B233" s="610" t="str">
        <f>IF(非表示_前年度報告内容!A185="","",非表示_前年度報告内容!A185)</f>
        <v>0181</v>
      </c>
      <c r="C233" s="1241" t="str">
        <f>IF(B233="","",INDEX(非表示_前年度報告内容!$1:$1048576,MATCH(B233,非表示_前年度報告内容!$A:$A,0),MATCH($C$52,非表示_前年度報告内容!$4:$4,0)))</f>
        <v>宮田工業株式会社</v>
      </c>
      <c r="D233" s="1241"/>
      <c r="E233" s="1161" t="str">
        <f>IF(B233="","",INDEX(非表示_前年度報告内容!$1:$1048576,MATCH(B233,非表示_前年度報告内容!$A:$A,0),MATCH($E$52,非表示_前年度報告内容!$4:$4,0)))</f>
        <v/>
      </c>
    </row>
    <row r="234" spans="2:5" ht="20.100000000000001" customHeight="1">
      <c r="B234" s="610" t="str">
        <f>IF(非表示_前年度報告内容!A186="","",非表示_前年度報告内容!A186)</f>
        <v>0182</v>
      </c>
      <c r="C234" s="1241" t="str">
        <f>IF(B234="","",INDEX(非表示_前年度報告内容!$1:$1048576,MATCH(B234,非表示_前年度報告内容!$A:$A,0),MATCH($C$52,非表示_前年度報告内容!$4:$4,0)))</f>
        <v>第一貨物株式会社</v>
      </c>
      <c r="D234" s="1241"/>
      <c r="E234" s="1161" t="str">
        <f>IF(B234="","",INDEX(非表示_前年度報告内容!$1:$1048576,MATCH(B234,非表示_前年度報告内容!$A:$A,0),MATCH($E$52,非表示_前年度報告内容!$4:$4,0)))</f>
        <v>○</v>
      </c>
    </row>
    <row r="235" spans="2:5" ht="20.100000000000001" customHeight="1">
      <c r="B235" s="610" t="str">
        <f>IF(非表示_前年度報告内容!A187="","",非表示_前年度報告内容!A187)</f>
        <v>0183</v>
      </c>
      <c r="C235" s="1241" t="str">
        <f>IF(B235="","",INDEX(非表示_前年度報告内容!$1:$1048576,MATCH(B235,非表示_前年度報告内容!$A:$A,0),MATCH($C$52,非表示_前年度報告内容!$4:$4,0)))</f>
        <v>森永エンゼルデザート株式会社</v>
      </c>
      <c r="D235" s="1241"/>
      <c r="E235" s="1161" t="str">
        <f>IF(B235="","",INDEX(非表示_前年度報告内容!$1:$1048576,MATCH(B235,非表示_前年度報告内容!$A:$A,0),MATCH($E$52,非表示_前年度報告内容!$4:$4,0)))</f>
        <v>○</v>
      </c>
    </row>
    <row r="236" spans="2:5" ht="20.100000000000001" customHeight="1">
      <c r="B236" s="610" t="str">
        <f>IF(非表示_前年度報告内容!A188="","",非表示_前年度報告内容!A188)</f>
        <v>0184</v>
      </c>
      <c r="C236" s="1241" t="str">
        <f>IF(B236="","",INDEX(非表示_前年度報告内容!$1:$1048576,MATCH(B236,非表示_前年度報告内容!$A:$A,0),MATCH($C$52,非表示_前年度報告内容!$4:$4,0)))</f>
        <v>相模原市</v>
      </c>
      <c r="D236" s="1241"/>
      <c r="E236" s="1161" t="str">
        <f>IF(B236="","",INDEX(非表示_前年度報告内容!$1:$1048576,MATCH(B236,非表示_前年度報告内容!$A:$A,0),MATCH($E$52,非表示_前年度報告内容!$4:$4,0)))</f>
        <v>○</v>
      </c>
    </row>
    <row r="237" spans="2:5" ht="20.100000000000001" customHeight="1">
      <c r="B237" s="610" t="str">
        <f>IF(非表示_前年度報告内容!A189="","",非表示_前年度報告内容!A189)</f>
        <v>0185</v>
      </c>
      <c r="C237" s="1241" t="str">
        <f>IF(B237="","",INDEX(非表示_前年度報告内容!$1:$1048576,MATCH(B237,非表示_前年度報告内容!$A:$A,0),MATCH($C$52,非表示_前年度報告内容!$4:$4,0)))</f>
        <v>三興製鋼株式会社</v>
      </c>
      <c r="D237" s="1241"/>
      <c r="E237" s="1161" t="str">
        <f>IF(B237="","",INDEX(非表示_前年度報告内容!$1:$1048576,MATCH(B237,非表示_前年度報告内容!$A:$A,0),MATCH($E$52,非表示_前年度報告内容!$4:$4,0)))</f>
        <v>○</v>
      </c>
    </row>
    <row r="238" spans="2:5" ht="20.100000000000001" customHeight="1">
      <c r="B238" s="610" t="str">
        <f>IF(非表示_前年度報告内容!A190="","",非表示_前年度報告内容!A190)</f>
        <v>0186</v>
      </c>
      <c r="C238" s="1241" t="str">
        <f>IF(B238="","",INDEX(非表示_前年度報告内容!$1:$1048576,MATCH(B238,非表示_前年度報告内容!$A:$A,0),MATCH($C$52,非表示_前年度報告内容!$4:$4,0)))</f>
        <v>株式会社トヨタレンタリース横浜</v>
      </c>
      <c r="D238" s="1241"/>
      <c r="E238" s="1161" t="str">
        <f>IF(B238="","",INDEX(非表示_前年度報告内容!$1:$1048576,MATCH(B238,非表示_前年度報告内容!$A:$A,0),MATCH($E$52,非表示_前年度報告内容!$4:$4,0)))</f>
        <v>○</v>
      </c>
    </row>
    <row r="239" spans="2:5" ht="20.100000000000001" customHeight="1">
      <c r="B239" s="610" t="str">
        <f>IF(非表示_前年度報告内容!A191="","",非表示_前年度報告内容!A191)</f>
        <v>0187</v>
      </c>
      <c r="C239" s="1241" t="str">
        <f>IF(B239="","",INDEX(非表示_前年度報告内容!$1:$1048576,MATCH(B239,非表示_前年度報告内容!$A:$A,0),MATCH($C$52,非表示_前年度報告内容!$4:$4,0)))</f>
        <v>株式会社横浜銀行</v>
      </c>
      <c r="D239" s="1241"/>
      <c r="E239" s="1161" t="str">
        <f>IF(B239="","",INDEX(非表示_前年度報告内容!$1:$1048576,MATCH(B239,非表示_前年度報告内容!$A:$A,0),MATCH($E$52,非表示_前年度報告内容!$4:$4,0)))</f>
        <v>○</v>
      </c>
    </row>
    <row r="240" spans="2:5" ht="20.100000000000001" customHeight="1">
      <c r="B240" s="610" t="str">
        <f>IF(非表示_前年度報告内容!A192="","",非表示_前年度報告内容!A192)</f>
        <v>0188</v>
      </c>
      <c r="C240" s="1241" t="str">
        <f>IF(B240="","",INDEX(非表示_前年度報告内容!$1:$1048576,MATCH(B240,非表示_前年度報告内容!$A:$A,0),MATCH($C$52,非表示_前年度報告内容!$4:$4,0)))</f>
        <v>Meiji Seika ファルマ株式会社</v>
      </c>
      <c r="D240" s="1241"/>
      <c r="E240" s="1161" t="str">
        <f>IF(B240="","",INDEX(非表示_前年度報告内容!$1:$1048576,MATCH(B240,非表示_前年度報告内容!$A:$A,0),MATCH($E$52,非表示_前年度報告内容!$4:$4,0)))</f>
        <v>○</v>
      </c>
    </row>
    <row r="241" spans="2:5" ht="20.100000000000001" hidden="1" customHeight="1">
      <c r="B241" s="610" t="str">
        <f>IF(非表示_前年度報告内容!A193="","",非表示_前年度報告内容!A193)</f>
        <v>0189</v>
      </c>
      <c r="C241" s="1241" t="str">
        <f>IF(B241="","",INDEX(非表示_前年度報告内容!$1:$1048576,MATCH(B241,非表示_前年度報告内容!$A:$A,0),MATCH($C$52,非表示_前年度報告内容!$4:$4,0)))</f>
        <v>株式会社ミツウロコグループホールディングス</v>
      </c>
      <c r="D241" s="1241"/>
      <c r="E241" s="1161" t="str">
        <f>IF(B241="","",INDEX(非表示_前年度報告内容!$1:$1048576,MATCH(B241,非表示_前年度報告内容!$A:$A,0),MATCH($E$52,非表示_前年度報告内容!$4:$4,0)))</f>
        <v/>
      </c>
    </row>
    <row r="242" spans="2:5" ht="20.100000000000001" hidden="1" customHeight="1">
      <c r="B242" s="610" t="str">
        <f>IF(非表示_前年度報告内容!A194="","",非表示_前年度報告内容!A194)</f>
        <v>0190</v>
      </c>
      <c r="C242" s="1241" t="str">
        <f>IF(B242="","",INDEX(非表示_前年度報告内容!$1:$1048576,MATCH(B242,非表示_前年度報告内容!$A:$A,0),MATCH($C$52,非表示_前年度報告内容!$4:$4,0)))</f>
        <v>株式会社ゼロ</v>
      </c>
      <c r="D242" s="1241"/>
      <c r="E242" s="1161" t="str">
        <f>IF(B242="","",INDEX(非表示_前年度報告内容!$1:$1048576,MATCH(B242,非表示_前年度報告内容!$A:$A,0),MATCH($E$52,非表示_前年度報告内容!$4:$4,0)))</f>
        <v/>
      </c>
    </row>
    <row r="243" spans="2:5" ht="20.100000000000001" hidden="1" customHeight="1">
      <c r="B243" s="610" t="str">
        <f>IF(非表示_前年度報告内容!A195="","",非表示_前年度報告内容!A195)</f>
        <v>0191</v>
      </c>
      <c r="C243" s="1241" t="str">
        <f>IF(B243="","",INDEX(非表示_前年度報告内容!$1:$1048576,MATCH(B243,非表示_前年度報告内容!$A:$A,0),MATCH($C$52,非表示_前年度報告内容!$4:$4,0)))</f>
        <v>河西工業株式会社</v>
      </c>
      <c r="D243" s="1241"/>
      <c r="E243" s="1161" t="str">
        <f>IF(B243="","",INDEX(非表示_前年度報告内容!$1:$1048576,MATCH(B243,非表示_前年度報告内容!$A:$A,0),MATCH($E$52,非表示_前年度報告内容!$4:$4,0)))</f>
        <v/>
      </c>
    </row>
    <row r="244" spans="2:5" ht="20.100000000000001" hidden="1" customHeight="1">
      <c r="B244" s="610" t="str">
        <f>IF(非表示_前年度報告内容!A196="","",非表示_前年度報告内容!A196)</f>
        <v>0192</v>
      </c>
      <c r="C244" s="1241" t="str">
        <f>IF(B244="","",INDEX(非表示_前年度報告内容!$1:$1048576,MATCH(B244,非表示_前年度報告内容!$A:$A,0),MATCH($C$52,非表示_前年度報告内容!$4:$4,0)))</f>
        <v>東邦興産株式会社</v>
      </c>
      <c r="D244" s="1241"/>
      <c r="E244" s="1161" t="str">
        <f>IF(B244="","",INDEX(非表示_前年度報告内容!$1:$1048576,MATCH(B244,非表示_前年度報告内容!$A:$A,0),MATCH($E$52,非表示_前年度報告内容!$4:$4,0)))</f>
        <v/>
      </c>
    </row>
    <row r="245" spans="2:5" ht="20.100000000000001" customHeight="1">
      <c r="B245" s="610" t="str">
        <f>IF(非表示_前年度報告内容!A197="","",非表示_前年度報告内容!A197)</f>
        <v>0193</v>
      </c>
      <c r="C245" s="1241" t="str">
        <f>IF(B245="","",INDEX(非表示_前年度報告内容!$1:$1048576,MATCH(B245,非表示_前年度報告内容!$A:$A,0),MATCH($C$52,非表示_前年度報告内容!$4:$4,0)))</f>
        <v>株式会社ニフコ</v>
      </c>
      <c r="D245" s="1241"/>
      <c r="E245" s="1161" t="str">
        <f>IF(B245="","",INDEX(非表示_前年度報告内容!$1:$1048576,MATCH(B245,非表示_前年度報告内容!$A:$A,0),MATCH($E$52,非表示_前年度報告内容!$4:$4,0)))</f>
        <v>○</v>
      </c>
    </row>
    <row r="246" spans="2:5" ht="20.100000000000001" customHeight="1">
      <c r="B246" s="610" t="str">
        <f>IF(非表示_前年度報告内容!A198="","",非表示_前年度報告内容!A198)</f>
        <v>0194</v>
      </c>
      <c r="C246" s="1241" t="str">
        <f>IF(B246="","",INDEX(非表示_前年度報告内容!$1:$1048576,MATCH(B246,非表示_前年度報告内容!$A:$A,0),MATCH($C$52,非表示_前年度報告内容!$4:$4,0)))</f>
        <v>藤田観光株式会社</v>
      </c>
      <c r="D246" s="1241"/>
      <c r="E246" s="1161" t="str">
        <f>IF(B246="","",INDEX(非表示_前年度報告内容!$1:$1048576,MATCH(B246,非表示_前年度報告内容!$A:$A,0),MATCH($E$52,非表示_前年度報告内容!$4:$4,0)))</f>
        <v>○</v>
      </c>
    </row>
    <row r="247" spans="2:5" ht="20.100000000000001" customHeight="1">
      <c r="B247" s="610" t="str">
        <f>IF(非表示_前年度報告内容!A199="","",非表示_前年度報告内容!A199)</f>
        <v>0195</v>
      </c>
      <c r="C247" s="1241" t="str">
        <f>IF(B247="","",INDEX(非表示_前年度報告内容!$1:$1048576,MATCH(B247,非表示_前年度報告内容!$A:$A,0),MATCH($C$52,非表示_前年度報告内容!$4:$4,0)))</f>
        <v>野村不動産ライフ＆スポーツ株式会社</v>
      </c>
      <c r="D247" s="1241"/>
      <c r="E247" s="1161" t="str">
        <f>IF(B247="","",INDEX(非表示_前年度報告内容!$1:$1048576,MATCH(B247,非表示_前年度報告内容!$A:$A,0),MATCH($E$52,非表示_前年度報告内容!$4:$4,0)))</f>
        <v>○</v>
      </c>
    </row>
    <row r="248" spans="2:5" ht="20.100000000000001" customHeight="1">
      <c r="B248" s="610" t="str">
        <f>IF(非表示_前年度報告内容!A200="","",非表示_前年度報告内容!A200)</f>
        <v>0196</v>
      </c>
      <c r="C248" s="1241" t="str">
        <f>IF(B248="","",INDEX(非表示_前年度報告内容!$1:$1048576,MATCH(B248,非表示_前年度報告内容!$A:$A,0),MATCH($C$52,非表示_前年度報告内容!$4:$4,0)))</f>
        <v>シイエムケイ・プロダクツ株式会社</v>
      </c>
      <c r="D248" s="1241"/>
      <c r="E248" s="1161" t="str">
        <f>IF(B248="","",INDEX(非表示_前年度報告内容!$1:$1048576,MATCH(B248,非表示_前年度報告内容!$A:$A,0),MATCH($E$52,非表示_前年度報告内容!$4:$4,0)))</f>
        <v>○</v>
      </c>
    </row>
    <row r="249" spans="2:5" ht="20.100000000000001" customHeight="1">
      <c r="B249" s="610" t="str">
        <f>IF(非表示_前年度報告内容!A201="","",非表示_前年度報告内容!A201)</f>
        <v>0197</v>
      </c>
      <c r="C249" s="1241" t="str">
        <f>IF(B249="","",INDEX(非表示_前年度報告内容!$1:$1048576,MATCH(B249,非表示_前年度報告内容!$A:$A,0),MATCH($C$52,非表示_前年度報告内容!$4:$4,0)))</f>
        <v>株式会社荏原製作所</v>
      </c>
      <c r="D249" s="1241"/>
      <c r="E249" s="1161" t="str">
        <f>IF(B249="","",INDEX(非表示_前年度報告内容!$1:$1048576,MATCH(B249,非表示_前年度報告内容!$A:$A,0),MATCH($E$52,非表示_前年度報告内容!$4:$4,0)))</f>
        <v>○</v>
      </c>
    </row>
    <row r="250" spans="2:5" ht="20.100000000000001" customHeight="1">
      <c r="B250" s="610" t="str">
        <f>IF(非表示_前年度報告内容!A202="","",非表示_前年度報告内容!A202)</f>
        <v>0198</v>
      </c>
      <c r="C250" s="1241" t="str">
        <f>IF(B250="","",INDEX(非表示_前年度報告内容!$1:$1048576,MATCH(B250,非表示_前年度報告内容!$A:$A,0),MATCH($C$52,非表示_前年度報告内容!$4:$4,0)))</f>
        <v>株式会社日本総合研究所</v>
      </c>
      <c r="D250" s="1241"/>
      <c r="E250" s="1161" t="str">
        <f>IF(B250="","",INDEX(非表示_前年度報告内容!$1:$1048576,MATCH(B250,非表示_前年度報告内容!$A:$A,0),MATCH($E$52,非表示_前年度報告内容!$4:$4,0)))</f>
        <v>○</v>
      </c>
    </row>
    <row r="251" spans="2:5" ht="20.100000000000001" customHeight="1">
      <c r="B251" s="610" t="str">
        <f>IF(非表示_前年度報告内容!A203="","",非表示_前年度報告内容!A203)</f>
        <v>0199</v>
      </c>
      <c r="C251" s="1241" t="str">
        <f>IF(B251="","",INDEX(非表示_前年度報告内容!$1:$1048576,MATCH(B251,非表示_前年度報告内容!$A:$A,0),MATCH($C$52,非表示_前年度報告内容!$4:$4,0)))</f>
        <v>綾瀬市</v>
      </c>
      <c r="D251" s="1241"/>
      <c r="E251" s="1161" t="str">
        <f>IF(B251="","",INDEX(非表示_前年度報告内容!$1:$1048576,MATCH(B251,非表示_前年度報告内容!$A:$A,0),MATCH($E$52,非表示_前年度報告内容!$4:$4,0)))</f>
        <v>○</v>
      </c>
    </row>
    <row r="252" spans="2:5" ht="20.100000000000001" customHeight="1">
      <c r="B252" s="610" t="str">
        <f>IF(非表示_前年度報告内容!A204="","",非表示_前年度報告内容!A204)</f>
        <v>0200</v>
      </c>
      <c r="C252" s="1241" t="str">
        <f>IF(B252="","",INDEX(非表示_前年度報告内容!$1:$1048576,MATCH(B252,非表示_前年度報告内容!$A:$A,0),MATCH($C$52,非表示_前年度報告内容!$4:$4,0)))</f>
        <v>エムケーチーズ株式会社</v>
      </c>
      <c r="D252" s="1241"/>
      <c r="E252" s="1161" t="str">
        <f>IF(B252="","",INDEX(非表示_前年度報告内容!$1:$1048576,MATCH(B252,非表示_前年度報告内容!$A:$A,0),MATCH($E$52,非表示_前年度報告内容!$4:$4,0)))</f>
        <v>○</v>
      </c>
    </row>
    <row r="253" spans="2:5" ht="20.100000000000001" customHeight="1">
      <c r="B253" s="610" t="str">
        <f>IF(非表示_前年度報告内容!A205="","",非表示_前年度報告内容!A205)</f>
        <v>0201</v>
      </c>
      <c r="C253" s="1241" t="str">
        <f>IF(B253="","",INDEX(非表示_前年度報告内容!$1:$1048576,MATCH(B253,非表示_前年度報告内容!$A:$A,0),MATCH($C$52,非表示_前年度報告内容!$4:$4,0)))</f>
        <v>日本クロージャー株式会社</v>
      </c>
      <c r="D253" s="1241"/>
      <c r="E253" s="1161" t="str">
        <f>IF(B253="","",INDEX(非表示_前年度報告内容!$1:$1048576,MATCH(B253,非表示_前年度報告内容!$A:$A,0),MATCH($E$52,非表示_前年度報告内容!$4:$4,0)))</f>
        <v>○</v>
      </c>
    </row>
    <row r="254" spans="2:5" ht="20.100000000000001" customHeight="1">
      <c r="B254" s="610" t="str">
        <f>IF(非表示_前年度報告内容!A206="","",非表示_前年度報告内容!A206)</f>
        <v>0202</v>
      </c>
      <c r="C254" s="1241" t="str">
        <f>IF(B254="","",INDEX(非表示_前年度報告内容!$1:$1048576,MATCH(B254,非表示_前年度報告内容!$A:$A,0),MATCH($C$52,非表示_前年度報告内容!$4:$4,0)))</f>
        <v>大和製罐株式会社</v>
      </c>
      <c r="D254" s="1241"/>
      <c r="E254" s="1161" t="str">
        <f>IF(B254="","",INDEX(非表示_前年度報告内容!$1:$1048576,MATCH(B254,非表示_前年度報告内容!$A:$A,0),MATCH($E$52,非表示_前年度報告内容!$4:$4,0)))</f>
        <v>○</v>
      </c>
    </row>
    <row r="255" spans="2:5" ht="20.100000000000001" hidden="1" customHeight="1">
      <c r="B255" s="610" t="str">
        <f>IF(非表示_前年度報告内容!A207="","",非表示_前年度報告内容!A207)</f>
        <v>0203</v>
      </c>
      <c r="C255" s="1241" t="str">
        <f>IF(B255="","",INDEX(非表示_前年度報告内容!$1:$1048576,MATCH(B255,非表示_前年度報告内容!$A:$A,0),MATCH($C$52,非表示_前年度報告内容!$4:$4,0)))</f>
        <v>独立行政法人雇用・能力開発機構</v>
      </c>
      <c r="D255" s="1241"/>
      <c r="E255" s="1161" t="str">
        <f>IF(B255="","",INDEX(非表示_前年度報告内容!$1:$1048576,MATCH(B255,非表示_前年度報告内容!$A:$A,0),MATCH($E$52,非表示_前年度報告内容!$4:$4,0)))</f>
        <v/>
      </c>
    </row>
    <row r="256" spans="2:5" ht="20.100000000000001" hidden="1" customHeight="1">
      <c r="B256" s="610" t="str">
        <f>IF(非表示_前年度報告内容!A208="","",非表示_前年度報告内容!A208)</f>
        <v>0204</v>
      </c>
      <c r="C256" s="1241" t="str">
        <f>IF(B256="","",INDEX(非表示_前年度報告内容!$1:$1048576,MATCH(B256,非表示_前年度報告内容!$A:$A,0),MATCH($C$52,非表示_前年度報告内容!$4:$4,0)))</f>
        <v>ネッツトヨタ横浜株式会社</v>
      </c>
      <c r="D256" s="1241"/>
      <c r="E256" s="1161" t="str">
        <f>IF(B256="","",INDEX(非表示_前年度報告内容!$1:$1048576,MATCH(B256,非表示_前年度報告内容!$A:$A,0),MATCH($E$52,非表示_前年度報告内容!$4:$4,0)))</f>
        <v/>
      </c>
    </row>
    <row r="257" spans="2:5" ht="20.100000000000001" customHeight="1">
      <c r="B257" s="610" t="str">
        <f>IF(非表示_前年度報告内容!A209="","",非表示_前年度報告内容!A209)</f>
        <v>0205</v>
      </c>
      <c r="C257" s="1241" t="str">
        <f>IF(B257="","",INDEX(非表示_前年度報告内容!$1:$1048576,MATCH(B257,非表示_前年度報告内容!$A:$A,0),MATCH($C$52,非表示_前年度報告内容!$4:$4,0)))</f>
        <v>ものみの塔聖書冊子協会</v>
      </c>
      <c r="D257" s="1241"/>
      <c r="E257" s="1161" t="str">
        <f>IF(B257="","",INDEX(非表示_前年度報告内容!$1:$1048576,MATCH(B257,非表示_前年度報告内容!$A:$A,0),MATCH($E$52,非表示_前年度報告内容!$4:$4,0)))</f>
        <v>○</v>
      </c>
    </row>
    <row r="258" spans="2:5" ht="20.100000000000001" hidden="1" customHeight="1">
      <c r="B258" s="610" t="str">
        <f>IF(非表示_前年度報告内容!A210="","",非表示_前年度報告内容!A210)</f>
        <v>0206</v>
      </c>
      <c r="C258" s="1241" t="str">
        <f>IF(B258="","",INDEX(非表示_前年度報告内容!$1:$1048576,MATCH(B258,非表示_前年度報告内容!$A:$A,0),MATCH($C$52,非表示_前年度報告内容!$4:$4,0)))</f>
        <v>富士チタン工業株式会社</v>
      </c>
      <c r="D258" s="1241"/>
      <c r="E258" s="1161" t="str">
        <f>IF(B258="","",INDEX(非表示_前年度報告内容!$1:$1048576,MATCH(B258,非表示_前年度報告内容!$A:$A,0),MATCH($E$52,非表示_前年度報告内容!$4:$4,0)))</f>
        <v/>
      </c>
    </row>
    <row r="259" spans="2:5" ht="20.100000000000001" customHeight="1">
      <c r="B259" s="610" t="str">
        <f>IF(非表示_前年度報告内容!A211="","",非表示_前年度報告内容!A211)</f>
        <v>0207</v>
      </c>
      <c r="C259" s="1241" t="str">
        <f>IF(B259="","",INDEX(非表示_前年度報告内容!$1:$1048576,MATCH(B259,非表示_前年度報告内容!$A:$A,0),MATCH($C$52,非表示_前年度報告内容!$4:$4,0)))</f>
        <v>学校法人神奈川歯科大学</v>
      </c>
      <c r="D259" s="1241"/>
      <c r="E259" s="1161" t="str">
        <f>IF(B259="","",INDEX(非表示_前年度報告内容!$1:$1048576,MATCH(B259,非表示_前年度報告内容!$A:$A,0),MATCH($E$52,非表示_前年度報告内容!$4:$4,0)))</f>
        <v>○</v>
      </c>
    </row>
    <row r="260" spans="2:5" ht="20.100000000000001" customHeight="1">
      <c r="B260" s="610" t="str">
        <f>IF(非表示_前年度報告内容!A212="","",非表示_前年度報告内容!A212)</f>
        <v>0208</v>
      </c>
      <c r="C260" s="1241" t="str">
        <f>IF(B260="","",INDEX(非表示_前年度報告内容!$1:$1048576,MATCH(B260,非表示_前年度報告内容!$A:$A,0),MATCH($C$52,非表示_前年度報告内容!$4:$4,0)))</f>
        <v>座間市</v>
      </c>
      <c r="D260" s="1241"/>
      <c r="E260" s="1161" t="str">
        <f>IF(B260="","",INDEX(非表示_前年度報告内容!$1:$1048576,MATCH(B260,非表示_前年度報告内容!$A:$A,0),MATCH($E$52,非表示_前年度報告内容!$4:$4,0)))</f>
        <v>○</v>
      </c>
    </row>
    <row r="261" spans="2:5" ht="20.100000000000001" hidden="1" customHeight="1">
      <c r="B261" s="610" t="str">
        <f>IF(非表示_前年度報告内容!A213="","",非表示_前年度報告内容!A213)</f>
        <v>0209</v>
      </c>
      <c r="C261" s="1241" t="str">
        <f>IF(B261="","",INDEX(非表示_前年度報告内容!$1:$1048576,MATCH(B261,非表示_前年度報告内容!$A:$A,0),MATCH($C$52,非表示_前年度報告内容!$4:$4,0)))</f>
        <v>座間市教育委員会</v>
      </c>
      <c r="D261" s="1241"/>
      <c r="E261" s="1161" t="str">
        <f>IF(B261="","",INDEX(非表示_前年度報告内容!$1:$1048576,MATCH(B261,非表示_前年度報告内容!$A:$A,0),MATCH($E$52,非表示_前年度報告内容!$4:$4,0)))</f>
        <v/>
      </c>
    </row>
    <row r="262" spans="2:5" ht="20.100000000000001" customHeight="1">
      <c r="B262" s="610" t="str">
        <f>IF(非表示_前年度報告内容!A214="","",非表示_前年度報告内容!A214)</f>
        <v>0210</v>
      </c>
      <c r="C262" s="1241" t="str">
        <f>IF(B262="","",INDEX(非表示_前年度報告内容!$1:$1048576,MATCH(B262,非表示_前年度報告内容!$A:$A,0),MATCH($C$52,非表示_前年度報告内容!$4:$4,0)))</f>
        <v>東プレ株式会社</v>
      </c>
      <c r="D262" s="1241"/>
      <c r="E262" s="1161" t="str">
        <f>IF(B262="","",INDEX(非表示_前年度報告内容!$1:$1048576,MATCH(B262,非表示_前年度報告内容!$A:$A,0),MATCH($E$52,非表示_前年度報告内容!$4:$4,0)))</f>
        <v>○</v>
      </c>
    </row>
    <row r="263" spans="2:5" ht="20.100000000000001" customHeight="1">
      <c r="B263" s="610" t="str">
        <f>IF(非表示_前年度報告内容!A215="","",非表示_前年度報告内容!A215)</f>
        <v>0211</v>
      </c>
      <c r="C263" s="1241" t="str">
        <f>IF(B263="","",INDEX(非表示_前年度報告内容!$1:$1048576,MATCH(B263,非表示_前年度報告内容!$A:$A,0),MATCH($C$52,非表示_前年度報告内容!$4:$4,0)))</f>
        <v>わかもと製薬株式会社</v>
      </c>
      <c r="D263" s="1241"/>
      <c r="E263" s="1161" t="str">
        <f>IF(B263="","",INDEX(非表示_前年度報告内容!$1:$1048576,MATCH(B263,非表示_前年度報告内容!$A:$A,0),MATCH($E$52,非表示_前年度報告内容!$4:$4,0)))</f>
        <v>○</v>
      </c>
    </row>
    <row r="264" spans="2:5" ht="20.100000000000001" customHeight="1">
      <c r="B264" s="610" t="str">
        <f>IF(非表示_前年度報告内容!A216="","",非表示_前年度報告内容!A216)</f>
        <v>0212</v>
      </c>
      <c r="C264" s="1241" t="str">
        <f>IF(B264="","",INDEX(非表示_前年度報告内容!$1:$1048576,MATCH(B264,非表示_前年度報告内容!$A:$A,0),MATCH($C$52,非表示_前年度報告内容!$4:$4,0)))</f>
        <v>スタンレー電気株式会社</v>
      </c>
      <c r="D264" s="1241"/>
      <c r="E264" s="1161" t="str">
        <f>IF(B264="","",INDEX(非表示_前年度報告内容!$1:$1048576,MATCH(B264,非表示_前年度報告内容!$A:$A,0),MATCH($E$52,非表示_前年度報告内容!$4:$4,0)))</f>
        <v>○</v>
      </c>
    </row>
    <row r="265" spans="2:5" ht="20.100000000000001" hidden="1" customHeight="1">
      <c r="B265" s="610" t="str">
        <f>IF(非表示_前年度報告内容!A217="","",非表示_前年度報告内容!A217)</f>
        <v>0213</v>
      </c>
      <c r="C265" s="1241" t="str">
        <f>IF(B265="","",INDEX(非表示_前年度報告内容!$1:$1048576,MATCH(B265,非表示_前年度報告内容!$A:$A,0),MATCH($C$52,非表示_前年度報告内容!$4:$4,0)))</f>
        <v>学校法人東京工芸大学</v>
      </c>
      <c r="D265" s="1241"/>
      <c r="E265" s="1161" t="str">
        <f>IF(B265="","",INDEX(非表示_前年度報告内容!$1:$1048576,MATCH(B265,非表示_前年度報告内容!$A:$A,0),MATCH($E$52,非表示_前年度報告内容!$4:$4,0)))</f>
        <v/>
      </c>
    </row>
    <row r="266" spans="2:5" ht="20.100000000000001" customHeight="1">
      <c r="B266" s="610" t="str">
        <f>IF(非表示_前年度報告内容!A218="","",非表示_前年度報告内容!A218)</f>
        <v>0214</v>
      </c>
      <c r="C266" s="1241" t="str">
        <f>IF(B266="","",INDEX(非表示_前年度報告内容!$1:$1048576,MATCH(B266,非表示_前年度報告内容!$A:$A,0),MATCH($C$52,非表示_前年度報告内容!$4:$4,0)))</f>
        <v>AGCセイミケミカル株式会社</v>
      </c>
      <c r="D266" s="1241"/>
      <c r="E266" s="1161" t="str">
        <f>IF(B266="","",INDEX(非表示_前年度報告内容!$1:$1048576,MATCH(B266,非表示_前年度報告内容!$A:$A,0),MATCH($E$52,非表示_前年度報告内容!$4:$4,0)))</f>
        <v>○</v>
      </c>
    </row>
    <row r="267" spans="2:5" ht="20.100000000000001" customHeight="1">
      <c r="B267" s="610" t="str">
        <f>IF(非表示_前年度報告内容!A219="","",非表示_前年度報告内容!A219)</f>
        <v>0215</v>
      </c>
      <c r="C267" s="1241" t="str">
        <f>IF(B267="","",INDEX(非表示_前年度報告内容!$1:$1048576,MATCH(B267,非表示_前年度報告内容!$A:$A,0),MATCH($C$52,非表示_前年度報告内容!$4:$4,0)))</f>
        <v>極東開発工業株式会社</v>
      </c>
      <c r="D267" s="1241"/>
      <c r="E267" s="1161" t="str">
        <f>IF(B267="","",INDEX(非表示_前年度報告内容!$1:$1048576,MATCH(B267,非表示_前年度報告内容!$A:$A,0),MATCH($E$52,非表示_前年度報告内容!$4:$4,0)))</f>
        <v>○</v>
      </c>
    </row>
    <row r="268" spans="2:5" ht="20.100000000000001" customHeight="1">
      <c r="B268" s="610" t="str">
        <f>IF(非表示_前年度報告内容!A220="","",非表示_前年度報告内容!A220)</f>
        <v>0216</v>
      </c>
      <c r="C268" s="1241" t="str">
        <f>IF(B268="","",INDEX(非表示_前年度報告内容!$1:$1048576,MATCH(B268,非表示_前年度報告内容!$A:$A,0),MATCH($C$52,非表示_前年度報告内容!$4:$4,0)))</f>
        <v>スターバックスコーヒージャパン株式会社</v>
      </c>
      <c r="D268" s="1241"/>
      <c r="E268" s="1161" t="str">
        <f>IF(B268="","",INDEX(非表示_前年度報告内容!$1:$1048576,MATCH(B268,非表示_前年度報告内容!$A:$A,0),MATCH($E$52,非表示_前年度報告内容!$4:$4,0)))</f>
        <v>○</v>
      </c>
    </row>
    <row r="269" spans="2:5" ht="20.100000000000001" customHeight="1">
      <c r="B269" s="610" t="str">
        <f>IF(非表示_前年度報告内容!A221="","",非表示_前年度報告内容!A221)</f>
        <v>0217</v>
      </c>
      <c r="C269" s="1241" t="str">
        <f>IF(B269="","",INDEX(非表示_前年度報告内容!$1:$1048576,MATCH(B269,非表示_前年度報告内容!$A:$A,0),MATCH($C$52,非表示_前年度報告内容!$4:$4,0)))</f>
        <v>国家公務員共済組合連合会</v>
      </c>
      <c r="D269" s="1241"/>
      <c r="E269" s="1161" t="str">
        <f>IF(B269="","",INDEX(非表示_前年度報告内容!$1:$1048576,MATCH(B269,非表示_前年度報告内容!$A:$A,0),MATCH($E$52,非表示_前年度報告内容!$4:$4,0)))</f>
        <v>○</v>
      </c>
    </row>
    <row r="270" spans="2:5" ht="20.100000000000001" customHeight="1">
      <c r="B270" s="610" t="str">
        <f>IF(非表示_前年度報告内容!A222="","",非表示_前年度報告内容!A222)</f>
        <v>0218</v>
      </c>
      <c r="C270" s="1241" t="str">
        <f>IF(B270="","",INDEX(非表示_前年度報告内容!$1:$1048576,MATCH(B270,非表示_前年度報告内容!$A:$A,0),MATCH($C$52,非表示_前年度報告内容!$4:$4,0)))</f>
        <v>株式会社ニトリ</v>
      </c>
      <c r="D270" s="1241"/>
      <c r="E270" s="1161" t="str">
        <f>IF(B270="","",INDEX(非表示_前年度報告内容!$1:$1048576,MATCH(B270,非表示_前年度報告内容!$A:$A,0),MATCH($E$52,非表示_前年度報告内容!$4:$4,0)))</f>
        <v>○</v>
      </c>
    </row>
    <row r="271" spans="2:5" ht="20.100000000000001" customHeight="1">
      <c r="B271" s="610" t="str">
        <f>IF(非表示_前年度報告内容!A223="","",非表示_前年度報告内容!A223)</f>
        <v>0219</v>
      </c>
      <c r="C271" s="1241" t="str">
        <f>IF(B271="","",INDEX(非表示_前年度報告内容!$1:$1048576,MATCH(B271,非表示_前年度報告内容!$A:$A,0),MATCH($C$52,非表示_前年度報告内容!$4:$4,0)))</f>
        <v>箱根登山バス株式会社</v>
      </c>
      <c r="D271" s="1241"/>
      <c r="E271" s="1161" t="str">
        <f>IF(B271="","",INDEX(非表示_前年度報告内容!$1:$1048576,MATCH(B271,非表示_前年度報告内容!$A:$A,0),MATCH($E$52,非表示_前年度報告内容!$4:$4,0)))</f>
        <v>○</v>
      </c>
    </row>
    <row r="272" spans="2:5" ht="20.100000000000001" customHeight="1">
      <c r="B272" s="610" t="str">
        <f>IF(非表示_前年度報告内容!A224="","",非表示_前年度報告内容!A224)</f>
        <v>0220</v>
      </c>
      <c r="C272" s="1241" t="str">
        <f>IF(B272="","",INDEX(非表示_前年度報告内容!$1:$1048576,MATCH(B272,非表示_前年度報告内容!$A:$A,0),MATCH($C$52,非表示_前年度報告内容!$4:$4,0)))</f>
        <v>株式会社オカムラ</v>
      </c>
      <c r="D272" s="1241"/>
      <c r="E272" s="1161" t="str">
        <f>IF(B272="","",INDEX(非表示_前年度報告内容!$1:$1048576,MATCH(B272,非表示_前年度報告内容!$A:$A,0),MATCH($E$52,非表示_前年度報告内容!$4:$4,0)))</f>
        <v>○</v>
      </c>
    </row>
    <row r="273" spans="2:5" ht="20.100000000000001" hidden="1" customHeight="1">
      <c r="B273" s="610" t="str">
        <f>IF(非表示_前年度報告内容!A225="","",非表示_前年度報告内容!A225)</f>
        <v>0221</v>
      </c>
      <c r="C273" s="1241" t="str">
        <f>IF(B273="","",INDEX(非表示_前年度報告内容!$1:$1048576,MATCH(B273,非表示_前年度報告内容!$A:$A,0),MATCH($C$52,非表示_前年度報告内容!$4:$4,0)))</f>
        <v/>
      </c>
      <c r="D273" s="1241"/>
      <c r="E273" s="1161" t="str">
        <f>IF(B273="","",INDEX(非表示_前年度報告内容!$1:$1048576,MATCH(B273,非表示_前年度報告内容!$A:$A,0),MATCH($E$52,非表示_前年度報告内容!$4:$4,0)))</f>
        <v/>
      </c>
    </row>
    <row r="274" spans="2:5" ht="20.100000000000001" customHeight="1">
      <c r="B274" s="610" t="str">
        <f>IF(非表示_前年度報告内容!A226="","",非表示_前年度報告内容!A226)</f>
        <v>0222</v>
      </c>
      <c r="C274" s="1241" t="str">
        <f>IF(B274="","",INDEX(非表示_前年度報告内容!$1:$1048576,MATCH(B274,非表示_前年度報告内容!$A:$A,0),MATCH($C$52,非表示_前年度報告内容!$4:$4,0)))</f>
        <v>株式会社アクティオ</v>
      </c>
      <c r="D274" s="1241"/>
      <c r="E274" s="1161" t="str">
        <f>IF(B274="","",INDEX(非表示_前年度報告内容!$1:$1048576,MATCH(B274,非表示_前年度報告内容!$A:$A,0),MATCH($E$52,非表示_前年度報告内容!$4:$4,0)))</f>
        <v>○</v>
      </c>
    </row>
    <row r="275" spans="2:5" ht="20.100000000000001" customHeight="1">
      <c r="B275" s="610" t="str">
        <f>IF(非表示_前年度報告内容!A227="","",非表示_前年度報告内容!A227)</f>
        <v>0223</v>
      </c>
      <c r="C275" s="1241" t="str">
        <f>IF(B275="","",INDEX(非表示_前年度報告内容!$1:$1048576,MATCH(B275,非表示_前年度報告内容!$A:$A,0),MATCH($C$52,非表示_前年度報告内容!$4:$4,0)))</f>
        <v>ヤマト運輸株式会社</v>
      </c>
      <c r="D275" s="1241"/>
      <c r="E275" s="1161" t="str">
        <f>IF(B275="","",INDEX(非表示_前年度報告内容!$1:$1048576,MATCH(B275,非表示_前年度報告内容!$A:$A,0),MATCH($E$52,非表示_前年度報告内容!$4:$4,0)))</f>
        <v>○</v>
      </c>
    </row>
    <row r="276" spans="2:5" ht="20.100000000000001" customHeight="1">
      <c r="B276" s="610" t="str">
        <f>IF(非表示_前年度報告内容!A228="","",非表示_前年度報告内容!A228)</f>
        <v>0224</v>
      </c>
      <c r="C276" s="1241" t="str">
        <f>IF(B276="","",INDEX(非表示_前年度報告内容!$1:$1048576,MATCH(B276,非表示_前年度報告内容!$A:$A,0),MATCH($C$52,非表示_前年度報告内容!$4:$4,0)))</f>
        <v>アンリツ株式会社</v>
      </c>
      <c r="D276" s="1241"/>
      <c r="E276" s="1161" t="str">
        <f>IF(B276="","",INDEX(非表示_前年度報告内容!$1:$1048576,MATCH(B276,非表示_前年度報告内容!$A:$A,0),MATCH($E$52,非表示_前年度報告内容!$4:$4,0)))</f>
        <v>○</v>
      </c>
    </row>
    <row r="277" spans="2:5" ht="20.100000000000001" customHeight="1">
      <c r="B277" s="610" t="str">
        <f>IF(非表示_前年度報告内容!A229="","",非表示_前年度報告内容!A229)</f>
        <v>0225</v>
      </c>
      <c r="C277" s="1241" t="str">
        <f>IF(B277="","",INDEX(非表示_前年度報告内容!$1:$1048576,MATCH(B277,非表示_前年度報告内容!$A:$A,0),MATCH($C$52,非表示_前年度報告内容!$4:$4,0)))</f>
        <v>デノラ・ペルメレック株式会社</v>
      </c>
      <c r="D277" s="1241"/>
      <c r="E277" s="1161" t="str">
        <f>IF(B277="","",INDEX(非表示_前年度報告内容!$1:$1048576,MATCH(B277,非表示_前年度報告内容!$A:$A,0),MATCH($E$52,非表示_前年度報告内容!$4:$4,0)))</f>
        <v>○</v>
      </c>
    </row>
    <row r="278" spans="2:5" ht="20.100000000000001" hidden="1" customHeight="1">
      <c r="B278" s="610" t="str">
        <f>IF(非表示_前年度報告内容!A230="","",非表示_前年度報告内容!A230)</f>
        <v>0226</v>
      </c>
      <c r="C278" s="1241" t="str">
        <f>IF(B278="","",INDEX(非表示_前年度報告内容!$1:$1048576,MATCH(B278,非表示_前年度報告内容!$A:$A,0),MATCH($C$52,非表示_前年度報告内容!$4:$4,0)))</f>
        <v>ナストーア株式会社</v>
      </c>
      <c r="D278" s="1241"/>
      <c r="E278" s="1161" t="str">
        <f>IF(B278="","",INDEX(非表示_前年度報告内容!$1:$1048576,MATCH(B278,非表示_前年度報告内容!$A:$A,0),MATCH($E$52,非表示_前年度報告内容!$4:$4,0)))</f>
        <v/>
      </c>
    </row>
    <row r="279" spans="2:5" ht="20.100000000000001" customHeight="1">
      <c r="B279" s="610" t="str">
        <f>IF(非表示_前年度報告内容!A231="","",非表示_前年度報告内容!A231)</f>
        <v>0227</v>
      </c>
      <c r="C279" s="1241" t="str">
        <f>IF(B279="","",INDEX(非表示_前年度報告内容!$1:$1048576,MATCH(B279,非表示_前年度報告内容!$A:$A,0),MATCH($C$52,非表示_前年度報告内容!$4:$4,0)))</f>
        <v>株式会社ヒューテックノオリン</v>
      </c>
      <c r="D279" s="1241"/>
      <c r="E279" s="1161" t="str">
        <f>IF(B279="","",INDEX(非表示_前年度報告内容!$1:$1048576,MATCH(B279,非表示_前年度報告内容!$A:$A,0),MATCH($E$52,非表示_前年度報告内容!$4:$4,0)))</f>
        <v>○</v>
      </c>
    </row>
    <row r="280" spans="2:5" ht="20.100000000000001" customHeight="1">
      <c r="B280" s="610" t="str">
        <f>IF(非表示_前年度報告内容!A232="","",非表示_前年度報告内容!A232)</f>
        <v>0228</v>
      </c>
      <c r="C280" s="1241" t="str">
        <f>IF(B280="","",INDEX(非表示_前年度報告内容!$1:$1048576,MATCH(B280,非表示_前年度報告内容!$A:$A,0),MATCH($C$52,非表示_前年度報告内容!$4:$4,0)))</f>
        <v>キヤノン株式会社</v>
      </c>
      <c r="D280" s="1241"/>
      <c r="E280" s="1161" t="str">
        <f>IF(B280="","",INDEX(非表示_前年度報告内容!$1:$1048576,MATCH(B280,非表示_前年度報告内容!$A:$A,0),MATCH($E$52,非表示_前年度報告内容!$4:$4,0)))</f>
        <v>○</v>
      </c>
    </row>
    <row r="281" spans="2:5" ht="20.100000000000001" hidden="1" customHeight="1">
      <c r="B281" s="610" t="str">
        <f>IF(非表示_前年度報告内容!A233="","",非表示_前年度報告内容!A233)</f>
        <v>0229</v>
      </c>
      <c r="C281" s="1241" t="str">
        <f>IF(B281="","",INDEX(非表示_前年度報告内容!$1:$1048576,MATCH(B281,非表示_前年度報告内容!$A:$A,0),MATCH($C$52,非表示_前年度報告内容!$4:$4,0)))</f>
        <v>エプソントヨコム株式会社</v>
      </c>
      <c r="D281" s="1241"/>
      <c r="E281" s="1161" t="str">
        <f>IF(B281="","",INDEX(非表示_前年度報告内容!$1:$1048576,MATCH(B281,非表示_前年度報告内容!$A:$A,0),MATCH($E$52,非表示_前年度報告内容!$4:$4,0)))</f>
        <v/>
      </c>
    </row>
    <row r="282" spans="2:5" ht="20.100000000000001" customHeight="1">
      <c r="B282" s="610" t="str">
        <f>IF(非表示_前年度報告内容!A234="","",非表示_前年度報告内容!A234)</f>
        <v>0230</v>
      </c>
      <c r="C282" s="1241" t="str">
        <f>IF(B282="","",INDEX(非表示_前年度報告内容!$1:$1048576,MATCH(B282,非表示_前年度報告内容!$A:$A,0),MATCH($C$52,非表示_前年度報告内容!$4:$4,0)))</f>
        <v>日本トーカンパッケージ株式会社</v>
      </c>
      <c r="D282" s="1241"/>
      <c r="E282" s="1161" t="str">
        <f>IF(B282="","",INDEX(非表示_前年度報告内容!$1:$1048576,MATCH(B282,非表示_前年度報告内容!$A:$A,0),MATCH($E$52,非表示_前年度報告内容!$4:$4,0)))</f>
        <v>○</v>
      </c>
    </row>
    <row r="283" spans="2:5" ht="20.100000000000001" customHeight="1">
      <c r="B283" s="610" t="str">
        <f>IF(非表示_前年度報告内容!A235="","",非表示_前年度報告内容!A235)</f>
        <v>0231</v>
      </c>
      <c r="C283" s="1241" t="str">
        <f>IF(B283="","",INDEX(非表示_前年度報告内容!$1:$1048576,MATCH(B283,非表示_前年度報告内容!$A:$A,0),MATCH($C$52,非表示_前年度報告内容!$4:$4,0)))</f>
        <v>東京レンタル株式会社</v>
      </c>
      <c r="D283" s="1241"/>
      <c r="E283" s="1161" t="str">
        <f>IF(B283="","",INDEX(非表示_前年度報告内容!$1:$1048576,MATCH(B283,非表示_前年度報告内容!$A:$A,0),MATCH($E$52,非表示_前年度報告内容!$4:$4,0)))</f>
        <v>○</v>
      </c>
    </row>
    <row r="284" spans="2:5" ht="20.100000000000001" hidden="1" customHeight="1">
      <c r="B284" s="610" t="str">
        <f>IF(非表示_前年度報告内容!A236="","",非表示_前年度報告内容!A236)</f>
        <v>0232</v>
      </c>
      <c r="C284" s="1241" t="str">
        <f>IF(B284="","",INDEX(非表示_前年度報告内容!$1:$1048576,MATCH(B284,非表示_前年度報告内容!$A:$A,0),MATCH($C$52,非表示_前年度報告内容!$4:$4,0)))</f>
        <v>京王自動車株式会社</v>
      </c>
      <c r="D284" s="1241"/>
      <c r="E284" s="1161" t="str">
        <f>IF(B284="","",INDEX(非表示_前年度報告内容!$1:$1048576,MATCH(B284,非表示_前年度報告内容!$A:$A,0),MATCH($E$52,非表示_前年度報告内容!$4:$4,0)))</f>
        <v/>
      </c>
    </row>
    <row r="285" spans="2:5" ht="20.100000000000001" customHeight="1">
      <c r="B285" s="610" t="str">
        <f>IF(非表示_前年度報告内容!A237="","",非表示_前年度報告内容!A237)</f>
        <v>0233</v>
      </c>
      <c r="C285" s="1241" t="str">
        <f>IF(B285="","",INDEX(非表示_前年度報告内容!$1:$1048576,MATCH(B285,非表示_前年度報告内容!$A:$A,0),MATCH($C$52,非表示_前年度報告内容!$4:$4,0)))</f>
        <v>横浜市水道局</v>
      </c>
      <c r="D285" s="1241"/>
      <c r="E285" s="1161" t="str">
        <f>IF(B285="","",INDEX(非表示_前年度報告内容!$1:$1048576,MATCH(B285,非表示_前年度報告内容!$A:$A,0),MATCH($E$52,非表示_前年度報告内容!$4:$4,0)))</f>
        <v>○</v>
      </c>
    </row>
    <row r="286" spans="2:5" ht="20.100000000000001" customHeight="1">
      <c r="B286" s="610" t="str">
        <f>IF(非表示_前年度報告内容!A238="","",非表示_前年度報告内容!A238)</f>
        <v>0234</v>
      </c>
      <c r="C286" s="1241" t="str">
        <f>IF(B286="","",INDEX(非表示_前年度報告内容!$1:$1048576,MATCH(B286,非表示_前年度報告内容!$A:$A,0),MATCH($C$52,非表示_前年度報告内容!$4:$4,0)))</f>
        <v>日揮ユニバーサル株式会社</v>
      </c>
      <c r="D286" s="1241"/>
      <c r="E286" s="1161" t="str">
        <f>IF(B286="","",INDEX(非表示_前年度報告内容!$1:$1048576,MATCH(B286,非表示_前年度報告内容!$A:$A,0),MATCH($E$52,非表示_前年度報告内容!$4:$4,0)))</f>
        <v>○</v>
      </c>
    </row>
    <row r="287" spans="2:5" ht="20.100000000000001" customHeight="1">
      <c r="B287" s="610" t="str">
        <f>IF(非表示_前年度報告内容!A239="","",非表示_前年度報告内容!A239)</f>
        <v>0235</v>
      </c>
      <c r="C287" s="1241" t="str">
        <f>IF(B287="","",INDEX(非表示_前年度報告内容!$1:$1048576,MATCH(B287,非表示_前年度報告内容!$A:$A,0),MATCH($C$52,非表示_前年度報告内容!$4:$4,0)))</f>
        <v>万葉倶楽部株式会社</v>
      </c>
      <c r="D287" s="1241"/>
      <c r="E287" s="1161" t="str">
        <f>IF(B287="","",INDEX(非表示_前年度報告内容!$1:$1048576,MATCH(B287,非表示_前年度報告内容!$A:$A,0),MATCH($E$52,非表示_前年度報告内容!$4:$4,0)))</f>
        <v>○</v>
      </c>
    </row>
    <row r="288" spans="2:5" ht="20.100000000000001" customHeight="1">
      <c r="B288" s="610" t="str">
        <f>IF(非表示_前年度報告内容!A240="","",非表示_前年度報告内容!A240)</f>
        <v>0236</v>
      </c>
      <c r="C288" s="1241" t="str">
        <f>IF(B288="","",INDEX(非表示_前年度報告内容!$1:$1048576,MATCH(B288,非表示_前年度報告内容!$A:$A,0),MATCH($C$52,非表示_前年度報告内容!$4:$4,0)))</f>
        <v>学校法人日本大学</v>
      </c>
      <c r="D288" s="1241"/>
      <c r="E288" s="1161" t="str">
        <f>IF(B288="","",INDEX(非表示_前年度報告内容!$1:$1048576,MATCH(B288,非表示_前年度報告内容!$A:$A,0),MATCH($E$52,非表示_前年度報告内容!$4:$4,0)))</f>
        <v>○</v>
      </c>
    </row>
    <row r="289" spans="2:5" ht="20.100000000000001" customHeight="1">
      <c r="B289" s="610" t="str">
        <f>IF(非表示_前年度報告内容!A241="","",非表示_前年度報告内容!A241)</f>
        <v>0237</v>
      </c>
      <c r="C289" s="1241" t="str">
        <f>IF(B289="","",INDEX(非表示_前年度報告内容!$1:$1048576,MATCH(B289,非表示_前年度報告内容!$A:$A,0),MATCH($C$52,非表示_前年度報告内容!$4:$4,0)))</f>
        <v>東京応化工業株式会社</v>
      </c>
      <c r="D289" s="1241"/>
      <c r="E289" s="1161" t="str">
        <f>IF(B289="","",INDEX(非表示_前年度報告内容!$1:$1048576,MATCH(B289,非表示_前年度報告内容!$A:$A,0),MATCH($E$52,非表示_前年度報告内容!$4:$4,0)))</f>
        <v>○</v>
      </c>
    </row>
    <row r="290" spans="2:5" ht="20.100000000000001" customHeight="1">
      <c r="B290" s="610" t="str">
        <f>IF(非表示_前年度報告内容!A242="","",非表示_前年度報告内容!A242)</f>
        <v>0238</v>
      </c>
      <c r="C290" s="1241" t="str">
        <f>IF(B290="","",INDEX(非表示_前年度報告内容!$1:$1048576,MATCH(B290,非表示_前年度報告内容!$A:$A,0),MATCH($C$52,非表示_前年度報告内容!$4:$4,0)))</f>
        <v>株式会社ＫＭＣＴ</v>
      </c>
      <c r="D290" s="1241"/>
      <c r="E290" s="1161" t="str">
        <f>IF(B290="","",INDEX(非表示_前年度報告内容!$1:$1048576,MATCH(B290,非表示_前年度報告内容!$A:$A,0),MATCH($E$52,非表示_前年度報告内容!$4:$4,0)))</f>
        <v>○</v>
      </c>
    </row>
    <row r="291" spans="2:5" ht="20.100000000000001" hidden="1" customHeight="1">
      <c r="B291" s="610" t="str">
        <f>IF(非表示_前年度報告内容!A243="","",非表示_前年度報告内容!A243)</f>
        <v>0239</v>
      </c>
      <c r="C291" s="1241" t="str">
        <f>IF(B291="","",INDEX(非表示_前年度報告内容!$1:$1048576,MATCH(B291,非表示_前年度報告内容!$A:$A,0),MATCH($C$52,非表示_前年度報告内容!$4:$4,0)))</f>
        <v>株式会社ナムコ</v>
      </c>
      <c r="D291" s="1241"/>
      <c r="E291" s="1161" t="str">
        <f>IF(B291="","",INDEX(非表示_前年度報告内容!$1:$1048576,MATCH(B291,非表示_前年度報告内容!$A:$A,0),MATCH($E$52,非表示_前年度報告内容!$4:$4,0)))</f>
        <v/>
      </c>
    </row>
    <row r="292" spans="2:5" ht="20.100000000000001" customHeight="1">
      <c r="B292" s="610" t="str">
        <f>IF(非表示_前年度報告内容!A244="","",非表示_前年度報告内容!A244)</f>
        <v>0240</v>
      </c>
      <c r="C292" s="1241" t="str">
        <f>IF(B292="","",INDEX(非表示_前年度報告内容!$1:$1048576,MATCH(B292,非表示_前年度報告内容!$A:$A,0),MATCH($C$52,非表示_前年度報告内容!$4:$4,0)))</f>
        <v>新相模酸素株式会社</v>
      </c>
      <c r="D292" s="1241"/>
      <c r="E292" s="1161" t="str">
        <f>IF(B292="","",INDEX(非表示_前年度報告内容!$1:$1048576,MATCH(B292,非表示_前年度報告内容!$A:$A,0),MATCH($E$52,非表示_前年度報告内容!$4:$4,0)))</f>
        <v>○</v>
      </c>
    </row>
    <row r="293" spans="2:5" ht="20.100000000000001" customHeight="1">
      <c r="B293" s="610" t="str">
        <f>IF(非表示_前年度報告内容!A245="","",非表示_前年度報告内容!A245)</f>
        <v>0241</v>
      </c>
      <c r="C293" s="1241" t="str">
        <f>IF(B293="","",INDEX(非表示_前年度報告内容!$1:$1048576,MATCH(B293,非表示_前年度報告内容!$A:$A,0),MATCH($C$52,非表示_前年度報告内容!$4:$4,0)))</f>
        <v>日立Astemo株式会社</v>
      </c>
      <c r="D293" s="1241"/>
      <c r="E293" s="1161" t="str">
        <f>IF(B293="","",INDEX(非表示_前年度報告内容!$1:$1048576,MATCH(B293,非表示_前年度報告内容!$A:$A,0),MATCH($E$52,非表示_前年度報告内容!$4:$4,0)))</f>
        <v>○</v>
      </c>
    </row>
    <row r="294" spans="2:5" ht="20.100000000000001" hidden="1" customHeight="1">
      <c r="B294" s="610" t="str">
        <f>IF(非表示_前年度報告内容!A246="","",非表示_前年度報告内容!A246)</f>
        <v>0242</v>
      </c>
      <c r="C294" s="1241" t="str">
        <f>IF(B294="","",INDEX(非表示_前年度報告内容!$1:$1048576,MATCH(B294,非表示_前年度報告内容!$A:$A,0),MATCH($C$52,非表示_前年度報告内容!$4:$4,0)))</f>
        <v>モランボン株式会社</v>
      </c>
      <c r="D294" s="1241"/>
      <c r="E294" s="1161" t="str">
        <f>IF(B294="","",INDEX(非表示_前年度報告内容!$1:$1048576,MATCH(B294,非表示_前年度報告内容!$A:$A,0),MATCH($E$52,非表示_前年度報告内容!$4:$4,0)))</f>
        <v/>
      </c>
    </row>
    <row r="295" spans="2:5" ht="20.100000000000001" customHeight="1">
      <c r="B295" s="610" t="str">
        <f>IF(非表示_前年度報告内容!A247="","",非表示_前年度報告内容!A247)</f>
        <v>0243</v>
      </c>
      <c r="C295" s="1241" t="str">
        <f>IF(B295="","",INDEX(非表示_前年度報告内容!$1:$1048576,MATCH(B295,非表示_前年度報告内容!$A:$A,0),MATCH($C$52,非表示_前年度報告内容!$4:$4,0)))</f>
        <v>株式会社島忠</v>
      </c>
      <c r="D295" s="1241"/>
      <c r="E295" s="1161" t="str">
        <f>IF(B295="","",INDEX(非表示_前年度報告内容!$1:$1048576,MATCH(B295,非表示_前年度報告内容!$A:$A,0),MATCH($E$52,非表示_前年度報告内容!$4:$4,0)))</f>
        <v>○</v>
      </c>
    </row>
    <row r="296" spans="2:5" ht="20.100000000000001" customHeight="1">
      <c r="B296" s="610" t="str">
        <f>IF(非表示_前年度報告内容!A248="","",非表示_前年度報告内容!A248)</f>
        <v>0244</v>
      </c>
      <c r="C296" s="1241" t="str">
        <f>IF(B296="","",INDEX(非表示_前年度報告内容!$1:$1048576,MATCH(B296,非表示_前年度報告内容!$A:$A,0),MATCH($C$52,非表示_前年度報告内容!$4:$4,0)))</f>
        <v>株式会社メディセオ</v>
      </c>
      <c r="D296" s="1241"/>
      <c r="E296" s="1161" t="str">
        <f>IF(B296="","",INDEX(非表示_前年度報告内容!$1:$1048576,MATCH(B296,非表示_前年度報告内容!$A:$A,0),MATCH($E$52,非表示_前年度報告内容!$4:$4,0)))</f>
        <v>○</v>
      </c>
    </row>
    <row r="297" spans="2:5" ht="20.100000000000001" hidden="1" customHeight="1">
      <c r="B297" s="610" t="str">
        <f>IF(非表示_前年度報告内容!A249="","",非表示_前年度報告内容!A249)</f>
        <v>0245</v>
      </c>
      <c r="C297" s="1241" t="str">
        <f>IF(B297="","",INDEX(非表示_前年度報告内容!$1:$1048576,MATCH(B297,非表示_前年度報告内容!$A:$A,0),MATCH($C$52,非表示_前年度報告内容!$4:$4,0)))</f>
        <v>ＳＢＳロジコム株式会社</v>
      </c>
      <c r="D297" s="1241"/>
      <c r="E297" s="1161" t="str">
        <f>IF(B297="","",INDEX(非表示_前年度報告内容!$1:$1048576,MATCH(B297,非表示_前年度報告内容!$A:$A,0),MATCH($E$52,非表示_前年度報告内容!$4:$4,0)))</f>
        <v/>
      </c>
    </row>
    <row r="298" spans="2:5" ht="20.100000000000001" hidden="1" customHeight="1">
      <c r="B298" s="610" t="str">
        <f>IF(非表示_前年度報告内容!A250="","",非表示_前年度報告内容!A250)</f>
        <v>0246</v>
      </c>
      <c r="C298" s="1241" t="str">
        <f>IF(B298="","",INDEX(非表示_前年度報告内容!$1:$1048576,MATCH(B298,非表示_前年度報告内容!$A:$A,0),MATCH($C$52,非表示_前年度報告内容!$4:$4,0)))</f>
        <v>ジョンソンコントロールズ株式会社</v>
      </c>
      <c r="D298" s="1241"/>
      <c r="E298" s="1161" t="str">
        <f>IF(B298="","",INDEX(非表示_前年度報告内容!$1:$1048576,MATCH(B298,非表示_前年度報告内容!$A:$A,0),MATCH($E$52,非表示_前年度報告内容!$4:$4,0)))</f>
        <v/>
      </c>
    </row>
    <row r="299" spans="2:5" ht="20.100000000000001" hidden="1" customHeight="1">
      <c r="B299" s="610" t="str">
        <f>IF(非表示_前年度報告内容!A251="","",非表示_前年度報告内容!A251)</f>
        <v>0247</v>
      </c>
      <c r="C299" s="1241" t="str">
        <f>IF(B299="","",INDEX(非表示_前年度報告内容!$1:$1048576,MATCH(B299,非表示_前年度報告内容!$A:$A,0),MATCH($C$52,非表示_前年度報告内容!$4:$4,0)))</f>
        <v>西武鉄道株式会社</v>
      </c>
      <c r="D299" s="1241"/>
      <c r="E299" s="1161" t="str">
        <f>IF(B299="","",INDEX(非表示_前年度報告内容!$1:$1048576,MATCH(B299,非表示_前年度報告内容!$A:$A,0),MATCH($E$52,非表示_前年度報告内容!$4:$4,0)))</f>
        <v/>
      </c>
    </row>
    <row r="300" spans="2:5" ht="20.100000000000001" customHeight="1">
      <c r="B300" s="610" t="str">
        <f>IF(非表示_前年度報告内容!A252="","",非表示_前年度報告内容!A252)</f>
        <v>0248</v>
      </c>
      <c r="C300" s="1241" t="str">
        <f>IF(B300="","",INDEX(非表示_前年度報告内容!$1:$1048576,MATCH(B300,非表示_前年度報告内容!$A:$A,0),MATCH($C$52,非表示_前年度報告内容!$4:$4,0)))</f>
        <v>アイダエンジニアリング株式会社</v>
      </c>
      <c r="D300" s="1241"/>
      <c r="E300" s="1161" t="str">
        <f>IF(B300="","",INDEX(非表示_前年度報告内容!$1:$1048576,MATCH(B300,非表示_前年度報告内容!$A:$A,0),MATCH($E$52,非表示_前年度報告内容!$4:$4,0)))</f>
        <v>○</v>
      </c>
    </row>
    <row r="301" spans="2:5" ht="20.100000000000001" hidden="1" customHeight="1">
      <c r="B301" s="610" t="str">
        <f>IF(非表示_前年度報告内容!A253="","",非表示_前年度報告内容!A253)</f>
        <v>0249</v>
      </c>
      <c r="C301" s="1241" t="str">
        <f>IF(B301="","",INDEX(非表示_前年度報告内容!$1:$1048576,MATCH(B301,非表示_前年度報告内容!$A:$A,0),MATCH($C$52,非表示_前年度報告内容!$4:$4,0)))</f>
        <v>秦野市伊勢原市環境衛生組合</v>
      </c>
      <c r="D301" s="1241"/>
      <c r="E301" s="1161" t="str">
        <f>IF(B301="","",INDEX(非表示_前年度報告内容!$1:$1048576,MATCH(B301,非表示_前年度報告内容!$A:$A,0),MATCH($E$52,非表示_前年度報告内容!$4:$4,0)))</f>
        <v/>
      </c>
    </row>
    <row r="302" spans="2:5" ht="20.100000000000001" customHeight="1">
      <c r="B302" s="610" t="str">
        <f>IF(非表示_前年度報告内容!A254="","",非表示_前年度報告内容!A254)</f>
        <v>0250</v>
      </c>
      <c r="C302" s="1241" t="str">
        <f>IF(B302="","",INDEX(非表示_前年度報告内容!$1:$1048576,MATCH(B302,非表示_前年度報告内容!$A:$A,0),MATCH($C$52,非表示_前年度報告内容!$4:$4,0)))</f>
        <v>株式会社JVCケンウッド</v>
      </c>
      <c r="D302" s="1241"/>
      <c r="E302" s="1161" t="str">
        <f>IF(B302="","",INDEX(非表示_前年度報告内容!$1:$1048576,MATCH(B302,非表示_前年度報告内容!$A:$A,0),MATCH($E$52,非表示_前年度報告内容!$4:$4,0)))</f>
        <v>○</v>
      </c>
    </row>
    <row r="303" spans="2:5" ht="20.100000000000001" hidden="1" customHeight="1">
      <c r="B303" s="610" t="str">
        <f>IF(非表示_前年度報告内容!A255="","",非表示_前年度報告内容!A255)</f>
        <v>0251</v>
      </c>
      <c r="C303" s="1241" t="str">
        <f>IF(B303="","",INDEX(非表示_前年度報告内容!$1:$1048576,MATCH(B303,非表示_前年度報告内容!$A:$A,0),MATCH($C$52,非表示_前年度報告内容!$4:$4,0)))</f>
        <v>株式会社三越伊勢丹</v>
      </c>
      <c r="D303" s="1241"/>
      <c r="E303" s="1161" t="str">
        <f>IF(B303="","",INDEX(非表示_前年度報告内容!$1:$1048576,MATCH(B303,非表示_前年度報告内容!$A:$A,0),MATCH($E$52,非表示_前年度報告内容!$4:$4,0)))</f>
        <v/>
      </c>
    </row>
    <row r="304" spans="2:5" ht="20.100000000000001" hidden="1" customHeight="1">
      <c r="B304" s="610" t="str">
        <f>IF(非表示_前年度報告内容!A256="","",非表示_前年度報告内容!A256)</f>
        <v>0252</v>
      </c>
      <c r="C304" s="1241" t="str">
        <f>IF(B304="","",INDEX(非表示_前年度報告内容!$1:$1048576,MATCH(B304,非表示_前年度報告内容!$A:$A,0),MATCH($C$52,非表示_前年度報告内容!$4:$4,0)))</f>
        <v>東芝機械株式会社</v>
      </c>
      <c r="D304" s="1241"/>
      <c r="E304" s="1161" t="str">
        <f>IF(B304="","",INDEX(非表示_前年度報告内容!$1:$1048576,MATCH(B304,非表示_前年度報告内容!$A:$A,0),MATCH($E$52,非表示_前年度報告内容!$4:$4,0)))</f>
        <v/>
      </c>
    </row>
    <row r="305" spans="2:5" ht="20.100000000000001" customHeight="1">
      <c r="B305" s="610" t="str">
        <f>IF(非表示_前年度報告内容!A257="","",非表示_前年度報告内容!A257)</f>
        <v>0253</v>
      </c>
      <c r="C305" s="1241" t="str">
        <f>IF(B305="","",INDEX(非表示_前年度報告内容!$1:$1048576,MATCH(B305,非表示_前年度報告内容!$A:$A,0),MATCH($C$52,非表示_前年度報告内容!$4:$4,0)))</f>
        <v>花王株式会社</v>
      </c>
      <c r="D305" s="1241"/>
      <c r="E305" s="1161" t="str">
        <f>IF(B305="","",INDEX(非表示_前年度報告内容!$1:$1048576,MATCH(B305,非表示_前年度報告内容!$A:$A,0),MATCH($E$52,非表示_前年度報告内容!$4:$4,0)))</f>
        <v>○</v>
      </c>
    </row>
    <row r="306" spans="2:5" ht="20.100000000000001" hidden="1" customHeight="1">
      <c r="B306" s="610" t="str">
        <f>IF(非表示_前年度報告内容!A258="","",非表示_前年度報告内容!A258)</f>
        <v>0254</v>
      </c>
      <c r="C306" s="1241" t="str">
        <f>IF(B306="","",INDEX(非表示_前年度報告内容!$1:$1048576,MATCH(B306,非表示_前年度報告内容!$A:$A,0),MATCH($C$52,非表示_前年度報告内容!$4:$4,0)))</f>
        <v>日本インター株式会社</v>
      </c>
      <c r="D306" s="1241"/>
      <c r="E306" s="1161" t="str">
        <f>IF(B306="","",INDEX(非表示_前年度報告内容!$1:$1048576,MATCH(B306,非表示_前年度報告内容!$A:$A,0),MATCH($E$52,非表示_前年度報告内容!$4:$4,0)))</f>
        <v/>
      </c>
    </row>
    <row r="307" spans="2:5" ht="20.100000000000001" customHeight="1">
      <c r="B307" s="610" t="str">
        <f>IF(非表示_前年度報告内容!A259="","",非表示_前年度報告内容!A259)</f>
        <v>0255</v>
      </c>
      <c r="C307" s="1241" t="str">
        <f>IF(B307="","",INDEX(非表示_前年度報告内容!$1:$1048576,MATCH(B307,非表示_前年度報告内容!$A:$A,0),MATCH($C$52,非表示_前年度報告内容!$4:$4,0)))</f>
        <v>小田急電鉄株式会社</v>
      </c>
      <c r="D307" s="1241"/>
      <c r="E307" s="1161" t="str">
        <f>IF(B307="","",INDEX(非表示_前年度報告内容!$1:$1048576,MATCH(B307,非表示_前年度報告内容!$A:$A,0),MATCH($E$52,非表示_前年度報告内容!$4:$4,0)))</f>
        <v>○</v>
      </c>
    </row>
    <row r="308" spans="2:5" ht="20.100000000000001" customHeight="1">
      <c r="B308" s="610" t="str">
        <f>IF(非表示_前年度報告内容!A260="","",非表示_前年度報告内容!A260)</f>
        <v>0256</v>
      </c>
      <c r="C308" s="1241" t="str">
        <f>IF(B308="","",INDEX(非表示_前年度報告内容!$1:$1048576,MATCH(B308,非表示_前年度報告内容!$A:$A,0),MATCH($C$52,非表示_前年度報告内容!$4:$4,0)))</f>
        <v>東レ株式会社</v>
      </c>
      <c r="D308" s="1241"/>
      <c r="E308" s="1161" t="str">
        <f>IF(B308="","",INDEX(非表示_前年度報告内容!$1:$1048576,MATCH(B308,非表示_前年度報告内容!$A:$A,0),MATCH($E$52,非表示_前年度報告内容!$4:$4,0)))</f>
        <v>○</v>
      </c>
    </row>
    <row r="309" spans="2:5" ht="20.100000000000001" customHeight="1">
      <c r="B309" s="610" t="str">
        <f>IF(非表示_前年度報告内容!A261="","",非表示_前年度報告内容!A261)</f>
        <v>0257</v>
      </c>
      <c r="C309" s="1241" t="str">
        <f>IF(B309="","",INDEX(非表示_前年度報告内容!$1:$1048576,MATCH(B309,非表示_前年度報告内容!$A:$A,0),MATCH($C$52,非表示_前年度報告内容!$4:$4,0)))</f>
        <v>レンゴー株式会社</v>
      </c>
      <c r="D309" s="1241"/>
      <c r="E309" s="1161" t="str">
        <f>IF(B309="","",INDEX(非表示_前年度報告内容!$1:$1048576,MATCH(B309,非表示_前年度報告内容!$A:$A,0),MATCH($E$52,非表示_前年度報告内容!$4:$4,0)))</f>
        <v>○</v>
      </c>
    </row>
    <row r="310" spans="2:5" ht="20.100000000000001" customHeight="1">
      <c r="B310" s="610" t="str">
        <f>IF(非表示_前年度報告内容!A262="","",非表示_前年度報告内容!A262)</f>
        <v>0258</v>
      </c>
      <c r="C310" s="1241" t="str">
        <f>IF(B310="","",INDEX(非表示_前年度報告内容!$1:$1048576,MATCH(B310,非表示_前年度報告内容!$A:$A,0),MATCH($C$52,非表示_前年度報告内容!$4:$4,0)))</f>
        <v>株式会社みずほ銀行</v>
      </c>
      <c r="D310" s="1241"/>
      <c r="E310" s="1161" t="str">
        <f>IF(B310="","",INDEX(非表示_前年度報告内容!$1:$1048576,MATCH(B310,非表示_前年度報告内容!$A:$A,0),MATCH($E$52,非表示_前年度報告内容!$4:$4,0)))</f>
        <v>○</v>
      </c>
    </row>
    <row r="311" spans="2:5" ht="20.100000000000001" customHeight="1">
      <c r="B311" s="610" t="str">
        <f>IF(非表示_前年度報告内容!A263="","",非表示_前年度報告内容!A263)</f>
        <v>0259</v>
      </c>
      <c r="C311" s="1241" t="str">
        <f>IF(B311="","",INDEX(非表示_前年度報告内容!$1:$1048576,MATCH(B311,非表示_前年度報告内容!$A:$A,0),MATCH($C$52,非表示_前年度報告内容!$4:$4,0)))</f>
        <v>株式会社トーエル</v>
      </c>
      <c r="D311" s="1241"/>
      <c r="E311" s="1161" t="str">
        <f>IF(B311="","",INDEX(非表示_前年度報告内容!$1:$1048576,MATCH(B311,非表示_前年度報告内容!$A:$A,0),MATCH($E$52,非表示_前年度報告内容!$4:$4,0)))</f>
        <v>○</v>
      </c>
    </row>
    <row r="312" spans="2:5" ht="20.100000000000001" hidden="1" customHeight="1">
      <c r="B312" s="610" t="str">
        <f>IF(非表示_前年度報告内容!A264="","",非表示_前年度報告内容!A264)</f>
        <v>0260</v>
      </c>
      <c r="C312" s="1241" t="str">
        <f>IF(B312="","",INDEX(非表示_前年度報告内容!$1:$1048576,MATCH(B312,非表示_前年度報告内容!$A:$A,0),MATCH($C$52,非表示_前年度報告内容!$4:$4,0)))</f>
        <v>内山工業株式会社</v>
      </c>
      <c r="D312" s="1241"/>
      <c r="E312" s="1161" t="str">
        <f>IF(B312="","",INDEX(非表示_前年度報告内容!$1:$1048576,MATCH(B312,非表示_前年度報告内容!$A:$A,0),MATCH($E$52,非表示_前年度報告内容!$4:$4,0)))</f>
        <v/>
      </c>
    </row>
    <row r="313" spans="2:5" ht="20.100000000000001" customHeight="1">
      <c r="B313" s="610" t="str">
        <f>IF(非表示_前年度報告内容!A265="","",非表示_前年度報告内容!A265)</f>
        <v>0261</v>
      </c>
      <c r="C313" s="1241" t="str">
        <f>IF(B313="","",INDEX(非表示_前年度報告内容!$1:$1048576,MATCH(B313,非表示_前年度報告内容!$A:$A,0),MATCH($C$52,非表示_前年度報告内容!$4:$4,0)))</f>
        <v>国立研究開発法人海洋研究開発機構</v>
      </c>
      <c r="D313" s="1241"/>
      <c r="E313" s="1161" t="str">
        <f>IF(B313="","",INDEX(非表示_前年度報告内容!$1:$1048576,MATCH(B313,非表示_前年度報告内容!$A:$A,0),MATCH($E$52,非表示_前年度報告内容!$4:$4,0)))</f>
        <v>○</v>
      </c>
    </row>
    <row r="314" spans="2:5" ht="20.100000000000001" customHeight="1">
      <c r="B314" s="610" t="str">
        <f>IF(非表示_前年度報告内容!A266="","",非表示_前年度報告内容!A266)</f>
        <v>0262</v>
      </c>
      <c r="C314" s="1241" t="str">
        <f>IF(B314="","",INDEX(非表示_前年度報告内容!$1:$1048576,MATCH(B314,非表示_前年度報告内容!$A:$A,0),MATCH($C$52,非表示_前年度報告内容!$4:$4,0)))</f>
        <v>株式会社トッパンパッケージプロダクツ</v>
      </c>
      <c r="D314" s="1241"/>
      <c r="E314" s="1161" t="str">
        <f>IF(B314="","",INDEX(非表示_前年度報告内容!$1:$1048576,MATCH(B314,非表示_前年度報告内容!$A:$A,0),MATCH($E$52,非表示_前年度報告内容!$4:$4,0)))</f>
        <v>○</v>
      </c>
    </row>
    <row r="315" spans="2:5" ht="20.100000000000001" customHeight="1">
      <c r="B315" s="610" t="str">
        <f>IF(非表示_前年度報告内容!A267="","",非表示_前年度報告内容!A267)</f>
        <v>0263</v>
      </c>
      <c r="C315" s="1241" t="str">
        <f>IF(B315="","",INDEX(非表示_前年度報告内容!$1:$1048576,MATCH(B315,非表示_前年度報告内容!$A:$A,0),MATCH($C$52,非表示_前年度報告内容!$4:$4,0)))</f>
        <v>株式会社ドトールコーヒー</v>
      </c>
      <c r="D315" s="1241"/>
      <c r="E315" s="1161" t="str">
        <f>IF(B315="","",INDEX(非表示_前年度報告内容!$1:$1048576,MATCH(B315,非表示_前年度報告内容!$A:$A,0),MATCH($E$52,非表示_前年度報告内容!$4:$4,0)))</f>
        <v>○</v>
      </c>
    </row>
    <row r="316" spans="2:5" ht="20.100000000000001" customHeight="1">
      <c r="B316" s="610" t="str">
        <f>IF(非表示_前年度報告内容!A268="","",非表示_前年度報告内容!A268)</f>
        <v>0264</v>
      </c>
      <c r="C316" s="1241" t="str">
        <f>IF(B316="","",INDEX(非表示_前年度報告内容!$1:$1048576,MATCH(B316,非表示_前年度報告内容!$A:$A,0),MATCH($C$52,非表示_前年度報告内容!$4:$4,0)))</f>
        <v>株式会社神奈中スポーツデザイン</v>
      </c>
      <c r="D316" s="1241"/>
      <c r="E316" s="1161" t="str">
        <f>IF(B316="","",INDEX(非表示_前年度報告内容!$1:$1048576,MATCH(B316,非表示_前年度報告内容!$A:$A,0),MATCH($E$52,非表示_前年度報告内容!$4:$4,0)))</f>
        <v>○</v>
      </c>
    </row>
    <row r="317" spans="2:5" ht="20.100000000000001" customHeight="1">
      <c r="B317" s="610" t="str">
        <f>IF(非表示_前年度報告内容!A269="","",非表示_前年度報告内容!A269)</f>
        <v>0265</v>
      </c>
      <c r="C317" s="1241" t="str">
        <f>IF(B317="","",INDEX(非表示_前年度報告内容!$1:$1048576,MATCH(B317,非表示_前年度報告内容!$A:$A,0),MATCH($C$52,非表示_前年度報告内容!$4:$4,0)))</f>
        <v>富士ソフト株式会社</v>
      </c>
      <c r="D317" s="1241"/>
      <c r="E317" s="1161" t="str">
        <f>IF(B317="","",INDEX(非表示_前年度報告内容!$1:$1048576,MATCH(B317,非表示_前年度報告内容!$A:$A,0),MATCH($E$52,非表示_前年度報告内容!$4:$4,0)))</f>
        <v>○</v>
      </c>
    </row>
    <row r="318" spans="2:5" ht="20.100000000000001" customHeight="1">
      <c r="B318" s="610" t="str">
        <f>IF(非表示_前年度報告内容!A270="","",非表示_前年度報告内容!A270)</f>
        <v>0266</v>
      </c>
      <c r="C318" s="1241" t="str">
        <f>IF(B318="","",INDEX(非表示_前年度報告内容!$1:$1048576,MATCH(B318,非表示_前年度報告内容!$A:$A,0),MATCH($C$52,非表示_前年度報告内容!$4:$4,0)))</f>
        <v>藤沢市</v>
      </c>
      <c r="D318" s="1241"/>
      <c r="E318" s="1161" t="str">
        <f>IF(B318="","",INDEX(非表示_前年度報告内容!$1:$1048576,MATCH(B318,非表示_前年度報告内容!$A:$A,0),MATCH($E$52,非表示_前年度報告内容!$4:$4,0)))</f>
        <v>○</v>
      </c>
    </row>
    <row r="319" spans="2:5" ht="20.100000000000001" customHeight="1">
      <c r="B319" s="610" t="str">
        <f>IF(非表示_前年度報告内容!A271="","",非表示_前年度報告内容!A271)</f>
        <v>0267</v>
      </c>
      <c r="C319" s="1241" t="str">
        <f>IF(B319="","",INDEX(非表示_前年度報告内容!$1:$1048576,MATCH(B319,非表示_前年度報告内容!$A:$A,0),MATCH($C$52,非表示_前年度報告内容!$4:$4,0)))</f>
        <v>株式会社武部鉄工所</v>
      </c>
      <c r="D319" s="1241"/>
      <c r="E319" s="1161" t="str">
        <f>IF(B319="","",INDEX(非表示_前年度報告内容!$1:$1048576,MATCH(B319,非表示_前年度報告内容!$A:$A,0),MATCH($E$52,非表示_前年度報告内容!$4:$4,0)))</f>
        <v>○</v>
      </c>
    </row>
    <row r="320" spans="2:5" ht="20.100000000000001" customHeight="1">
      <c r="B320" s="610" t="str">
        <f>IF(非表示_前年度報告内容!A272="","",非表示_前年度報告内容!A272)</f>
        <v>0268</v>
      </c>
      <c r="C320" s="1241" t="str">
        <f>IF(B320="","",INDEX(非表示_前年度報告内容!$1:$1048576,MATCH(B320,非表示_前年度報告内容!$A:$A,0),MATCH($C$52,非表示_前年度報告内容!$4:$4,0)))</f>
        <v>株式会社ガスター</v>
      </c>
      <c r="D320" s="1241"/>
      <c r="E320" s="1161" t="str">
        <f>IF(B320="","",INDEX(非表示_前年度報告内容!$1:$1048576,MATCH(B320,非表示_前年度報告内容!$A:$A,0),MATCH($E$52,非表示_前年度報告内容!$4:$4,0)))</f>
        <v>○</v>
      </c>
    </row>
    <row r="321" spans="2:5" ht="20.100000000000001" hidden="1" customHeight="1">
      <c r="B321" s="610" t="str">
        <f>IF(非表示_前年度報告内容!A273="","",非表示_前年度報告内容!A273)</f>
        <v>0269</v>
      </c>
      <c r="C321" s="1241" t="str">
        <f>IF(B321="","",INDEX(非表示_前年度報告内容!$1:$1048576,MATCH(B321,非表示_前年度報告内容!$A:$A,0),MATCH($C$52,非表示_前年度報告内容!$4:$4,0)))</f>
        <v>三菱地所株式会社</v>
      </c>
      <c r="D321" s="1241"/>
      <c r="E321" s="1161" t="str">
        <f>IF(B321="","",INDEX(非表示_前年度報告内容!$1:$1048576,MATCH(B321,非表示_前年度報告内容!$A:$A,0),MATCH($E$52,非表示_前年度報告内容!$4:$4,0)))</f>
        <v/>
      </c>
    </row>
    <row r="322" spans="2:5" ht="20.100000000000001" customHeight="1">
      <c r="B322" s="610" t="str">
        <f>IF(非表示_前年度報告内容!A274="","",非表示_前年度報告内容!A274)</f>
        <v>0270</v>
      </c>
      <c r="C322" s="1241" t="str">
        <f>IF(B322="","",INDEX(非表示_前年度報告内容!$1:$1048576,MATCH(B322,非表示_前年度報告内容!$A:$A,0),MATCH($C$52,非表示_前年度報告内容!$4:$4,0)))</f>
        <v>スリーエムジャパンイノベーション株式会社</v>
      </c>
      <c r="D322" s="1241"/>
      <c r="E322" s="1161" t="str">
        <f>IF(B322="","",INDEX(非表示_前年度報告内容!$1:$1048576,MATCH(B322,非表示_前年度報告内容!$A:$A,0),MATCH($E$52,非表示_前年度報告内容!$4:$4,0)))</f>
        <v>○</v>
      </c>
    </row>
    <row r="323" spans="2:5" ht="20.100000000000001" customHeight="1">
      <c r="B323" s="610" t="str">
        <f>IF(非表示_前年度報告内容!A275="","",非表示_前年度報告内容!A275)</f>
        <v>0271</v>
      </c>
      <c r="C323" s="1241" t="str">
        <f>IF(B323="","",INDEX(非表示_前年度報告内容!$1:$1048576,MATCH(B323,非表示_前年度報告内容!$A:$A,0),MATCH($C$52,非表示_前年度報告内容!$4:$4,0)))</f>
        <v>株式会社パブコ</v>
      </c>
      <c r="D323" s="1241"/>
      <c r="E323" s="1161" t="str">
        <f>IF(B323="","",INDEX(非表示_前年度報告内容!$1:$1048576,MATCH(B323,非表示_前年度報告内容!$A:$A,0),MATCH($E$52,非表示_前年度報告内容!$4:$4,0)))</f>
        <v>○</v>
      </c>
    </row>
    <row r="324" spans="2:5" ht="20.100000000000001" hidden="1" customHeight="1">
      <c r="B324" s="610" t="str">
        <f>IF(非表示_前年度報告内容!A276="","",非表示_前年度報告内容!A276)</f>
        <v>0272</v>
      </c>
      <c r="C324" s="1241" t="str">
        <f>IF(B324="","",INDEX(非表示_前年度報告内容!$1:$1048576,MATCH(B324,非表示_前年度報告内容!$A:$A,0),MATCH($C$52,非表示_前年度報告内容!$4:$4,0)))</f>
        <v>全農パールライス東日本株式会社</v>
      </c>
      <c r="D324" s="1241"/>
      <c r="E324" s="1161" t="str">
        <f>IF(B324="","",INDEX(非表示_前年度報告内容!$1:$1048576,MATCH(B324,非表示_前年度報告内容!$A:$A,0),MATCH($E$52,非表示_前年度報告内容!$4:$4,0)))</f>
        <v/>
      </c>
    </row>
    <row r="325" spans="2:5" ht="20.100000000000001" hidden="1" customHeight="1">
      <c r="B325" s="610" t="str">
        <f>IF(非表示_前年度報告内容!A277="","",非表示_前年度報告内容!A277)</f>
        <v>0273</v>
      </c>
      <c r="C325" s="1241" t="str">
        <f>IF(B325="","",INDEX(非表示_前年度報告内容!$1:$1048576,MATCH(B325,非表示_前年度報告内容!$A:$A,0),MATCH($C$52,非表示_前年度報告内容!$4:$4,0)))</f>
        <v>ジャパンエクセレント投資法人</v>
      </c>
      <c r="D325" s="1241"/>
      <c r="E325" s="1161" t="str">
        <f>IF(B325="","",INDEX(非表示_前年度報告内容!$1:$1048576,MATCH(B325,非表示_前年度報告内容!$A:$A,0),MATCH($E$52,非表示_前年度報告内容!$4:$4,0)))</f>
        <v/>
      </c>
    </row>
    <row r="326" spans="2:5" ht="20.100000000000001" customHeight="1">
      <c r="B326" s="610" t="str">
        <f>IF(非表示_前年度報告内容!A278="","",非表示_前年度報告内容!A278)</f>
        <v>0274</v>
      </c>
      <c r="C326" s="1241" t="str">
        <f>IF(B326="","",INDEX(非表示_前年度報告内容!$1:$1048576,MATCH(B326,非表示_前年度報告内容!$A:$A,0),MATCH($C$52,非表示_前年度報告内容!$4:$4,0)))</f>
        <v>パナック工業株式会社</v>
      </c>
      <c r="D326" s="1241"/>
      <c r="E326" s="1161" t="str">
        <f>IF(B326="","",INDEX(非表示_前年度報告内容!$1:$1048576,MATCH(B326,非表示_前年度報告内容!$A:$A,0),MATCH($E$52,非表示_前年度報告内容!$4:$4,0)))</f>
        <v>○</v>
      </c>
    </row>
    <row r="327" spans="2:5" ht="20.100000000000001" customHeight="1">
      <c r="B327" s="610" t="str">
        <f>IF(非表示_前年度報告内容!A279="","",非表示_前年度報告内容!A279)</f>
        <v>0275</v>
      </c>
      <c r="C327" s="1241" t="str">
        <f>IF(B327="","",INDEX(非表示_前年度報告内容!$1:$1048576,MATCH(B327,非表示_前年度報告内容!$A:$A,0),MATCH($C$52,非表示_前年度報告内容!$4:$4,0)))</f>
        <v>富士通株式会社</v>
      </c>
      <c r="D327" s="1241"/>
      <c r="E327" s="1161" t="str">
        <f>IF(B327="","",INDEX(非表示_前年度報告内容!$1:$1048576,MATCH(B327,非表示_前年度報告内容!$A:$A,0),MATCH($E$52,非表示_前年度報告内容!$4:$4,0)))</f>
        <v>○</v>
      </c>
    </row>
    <row r="328" spans="2:5" ht="20.100000000000001" customHeight="1">
      <c r="B328" s="610" t="str">
        <f>IF(非表示_前年度報告内容!A280="","",非表示_前年度報告内容!A280)</f>
        <v>0276</v>
      </c>
      <c r="C328" s="1241" t="str">
        <f>IF(B328="","",INDEX(非表示_前年度報告内容!$1:$1048576,MATCH(B328,非表示_前年度報告内容!$A:$A,0),MATCH($C$52,非表示_前年度報告内容!$4:$4,0)))</f>
        <v>富士フイルム株式会社</v>
      </c>
      <c r="D328" s="1241"/>
      <c r="E328" s="1161" t="str">
        <f>IF(B328="","",INDEX(非表示_前年度報告内容!$1:$1048576,MATCH(B328,非表示_前年度報告内容!$A:$A,0),MATCH($E$52,非表示_前年度報告内容!$4:$4,0)))</f>
        <v>○</v>
      </c>
    </row>
    <row r="329" spans="2:5" ht="20.100000000000001" customHeight="1">
      <c r="B329" s="610" t="str">
        <f>IF(非表示_前年度報告内容!A281="","",非表示_前年度報告内容!A281)</f>
        <v>0277</v>
      </c>
      <c r="C329" s="1241" t="str">
        <f>IF(B329="","",INDEX(非表示_前年度報告内容!$1:$1048576,MATCH(B329,非表示_前年度報告内容!$A:$A,0),MATCH($C$52,非表示_前年度報告内容!$4:$4,0)))</f>
        <v>平塚市民病院</v>
      </c>
      <c r="D329" s="1241"/>
      <c r="E329" s="1161" t="str">
        <f>IF(B329="","",INDEX(非表示_前年度報告内容!$1:$1048576,MATCH(B329,非表示_前年度報告内容!$A:$A,0),MATCH($E$52,非表示_前年度報告内容!$4:$4,0)))</f>
        <v>○</v>
      </c>
    </row>
    <row r="330" spans="2:5" ht="20.100000000000001" customHeight="1">
      <c r="B330" s="610" t="str">
        <f>IF(非表示_前年度報告内容!A282="","",非表示_前年度報告内容!A282)</f>
        <v>0278</v>
      </c>
      <c r="C330" s="1241" t="str">
        <f>IF(B330="","",INDEX(非表示_前年度報告内容!$1:$1048576,MATCH(B330,非表示_前年度報告内容!$A:$A,0),MATCH($C$52,非表示_前年度報告内容!$4:$4,0)))</f>
        <v>東京ガス株式会社</v>
      </c>
      <c r="D330" s="1241"/>
      <c r="E330" s="1161" t="str">
        <f>IF(B330="","",INDEX(非表示_前年度報告内容!$1:$1048576,MATCH(B330,非表示_前年度報告内容!$A:$A,0),MATCH($E$52,非表示_前年度報告内容!$4:$4,0)))</f>
        <v>○</v>
      </c>
    </row>
    <row r="331" spans="2:5" ht="20.100000000000001" hidden="1" customHeight="1">
      <c r="B331" s="610" t="str">
        <f>IF(非表示_前年度報告内容!A283="","",非表示_前年度報告内容!A283)</f>
        <v>0279</v>
      </c>
      <c r="C331" s="1241" t="str">
        <f>IF(B331="","",INDEX(非表示_前年度報告内容!$1:$1048576,MATCH(B331,非表示_前年度報告内容!$A:$A,0),MATCH($C$52,非表示_前年度報告内容!$4:$4,0)))</f>
        <v>株式会社九九プラス</v>
      </c>
      <c r="D331" s="1241"/>
      <c r="E331" s="1161" t="str">
        <f>IF(B331="","",INDEX(非表示_前年度報告内容!$1:$1048576,MATCH(B331,非表示_前年度報告内容!$A:$A,0),MATCH($E$52,非表示_前年度報告内容!$4:$4,0)))</f>
        <v/>
      </c>
    </row>
    <row r="332" spans="2:5" ht="20.100000000000001" hidden="1" customHeight="1">
      <c r="B332" s="610" t="str">
        <f>IF(非表示_前年度報告内容!A284="","",非表示_前年度報告内容!A284)</f>
        <v>0280</v>
      </c>
      <c r="C332" s="1241" t="str">
        <f>IF(B332="","",INDEX(非表示_前年度報告内容!$1:$1048576,MATCH(B332,非表示_前年度報告内容!$A:$A,0),MATCH($C$52,非表示_前年度報告内容!$4:$4,0)))</f>
        <v>横浜トヨペット株式会社</v>
      </c>
      <c r="D332" s="1241"/>
      <c r="E332" s="1161" t="str">
        <f>IF(B332="","",INDEX(非表示_前年度報告内容!$1:$1048576,MATCH(B332,非表示_前年度報告内容!$A:$A,0),MATCH($E$52,非表示_前年度報告内容!$4:$4,0)))</f>
        <v/>
      </c>
    </row>
    <row r="333" spans="2:5" ht="20.100000000000001" customHeight="1">
      <c r="B333" s="610" t="str">
        <f>IF(非表示_前年度報告内容!A285="","",非表示_前年度報告内容!A285)</f>
        <v>0281</v>
      </c>
      <c r="C333" s="1241" t="str">
        <f>IF(B333="","",INDEX(非表示_前年度報告内容!$1:$1048576,MATCH(B333,非表示_前年度報告内容!$A:$A,0),MATCH($C$52,非表示_前年度報告内容!$4:$4,0)))</f>
        <v>株式会社日本デリカサービス</v>
      </c>
      <c r="D333" s="1241"/>
      <c r="E333" s="1161" t="str">
        <f>IF(B333="","",INDEX(非表示_前年度報告内容!$1:$1048576,MATCH(B333,非表示_前年度報告内容!$A:$A,0),MATCH($E$52,非表示_前年度報告内容!$4:$4,0)))</f>
        <v>○</v>
      </c>
    </row>
    <row r="334" spans="2:5" ht="20.100000000000001" customHeight="1">
      <c r="B334" s="610" t="str">
        <f>IF(非表示_前年度報告内容!A286="","",非表示_前年度報告内容!A286)</f>
        <v>0282</v>
      </c>
      <c r="C334" s="1241" t="str">
        <f>IF(B334="","",INDEX(非表示_前年度報告内容!$1:$1048576,MATCH(B334,非表示_前年度報告内容!$A:$A,0),MATCH($C$52,非表示_前年度報告内容!$4:$4,0)))</f>
        <v>相鉄バス株式会社</v>
      </c>
      <c r="D334" s="1241"/>
      <c r="E334" s="1161" t="str">
        <f>IF(B334="","",INDEX(非表示_前年度報告内容!$1:$1048576,MATCH(B334,非表示_前年度報告内容!$A:$A,0),MATCH($E$52,非表示_前年度報告内容!$4:$4,0)))</f>
        <v>○</v>
      </c>
    </row>
    <row r="335" spans="2:5" ht="20.100000000000001" customHeight="1">
      <c r="B335" s="610" t="str">
        <f>IF(非表示_前年度報告内容!A287="","",非表示_前年度報告内容!A287)</f>
        <v>0283</v>
      </c>
      <c r="C335" s="1241" t="str">
        <f>IF(B335="","",INDEX(非表示_前年度報告内容!$1:$1048576,MATCH(B335,非表示_前年度報告内容!$A:$A,0),MATCH($C$52,非表示_前年度報告内容!$4:$4,0)))</f>
        <v>ＡＧＣ株式会社</v>
      </c>
      <c r="D335" s="1241"/>
      <c r="E335" s="1161" t="str">
        <f>IF(B335="","",INDEX(非表示_前年度報告内容!$1:$1048576,MATCH(B335,非表示_前年度報告内容!$A:$A,0),MATCH($E$52,非表示_前年度報告内容!$4:$4,0)))</f>
        <v>○</v>
      </c>
    </row>
    <row r="336" spans="2:5" ht="20.100000000000001" customHeight="1">
      <c r="B336" s="610" t="str">
        <f>IF(非表示_前年度報告内容!A288="","",非表示_前年度報告内容!A288)</f>
        <v>0284</v>
      </c>
      <c r="C336" s="1241" t="str">
        <f>IF(B336="","",INDEX(非表示_前年度報告内容!$1:$1048576,MATCH(B336,非表示_前年度報告内容!$A:$A,0),MATCH($C$52,非表示_前年度報告内容!$4:$4,0)))</f>
        <v>国立大学法人横浜国立大学</v>
      </c>
      <c r="D336" s="1241"/>
      <c r="E336" s="1161" t="str">
        <f>IF(B336="","",INDEX(非表示_前年度報告内容!$1:$1048576,MATCH(B336,非表示_前年度報告内容!$A:$A,0),MATCH($E$52,非表示_前年度報告内容!$4:$4,0)))</f>
        <v>○</v>
      </c>
    </row>
    <row r="337" spans="2:5" ht="20.100000000000001" customHeight="1">
      <c r="B337" s="610" t="str">
        <f>IF(非表示_前年度報告内容!A289="","",非表示_前年度報告内容!A289)</f>
        <v>0285</v>
      </c>
      <c r="C337" s="1241" t="str">
        <f>IF(B337="","",INDEX(非表示_前年度報告内容!$1:$1048576,MATCH(B337,非表示_前年度報告内容!$A:$A,0),MATCH($C$52,非表示_前年度報告内容!$4:$4,0)))</f>
        <v>東急株式会社</v>
      </c>
      <c r="D337" s="1241"/>
      <c r="E337" s="1161" t="str">
        <f>IF(B337="","",INDEX(非表示_前年度報告内容!$1:$1048576,MATCH(B337,非表示_前年度報告内容!$A:$A,0),MATCH($E$52,非表示_前年度報告内容!$4:$4,0)))</f>
        <v>○</v>
      </c>
    </row>
    <row r="338" spans="2:5" ht="20.100000000000001" customHeight="1">
      <c r="B338" s="610" t="str">
        <f>IF(非表示_前年度報告内容!A290="","",非表示_前年度報告内容!A290)</f>
        <v>0286</v>
      </c>
      <c r="C338" s="1241" t="str">
        <f>IF(B338="","",INDEX(非表示_前年度報告内容!$1:$1048576,MATCH(B338,非表示_前年度報告内容!$A:$A,0),MATCH($C$52,非表示_前年度報告内容!$4:$4,0)))</f>
        <v>株式会社丸井</v>
      </c>
      <c r="D338" s="1241"/>
      <c r="E338" s="1161" t="str">
        <f>IF(B338="","",INDEX(非表示_前年度報告内容!$1:$1048576,MATCH(B338,非表示_前年度報告内容!$A:$A,0),MATCH($E$52,非表示_前年度報告内容!$4:$4,0)))</f>
        <v>○</v>
      </c>
    </row>
    <row r="339" spans="2:5" ht="20.100000000000001" customHeight="1">
      <c r="B339" s="610" t="str">
        <f>IF(非表示_前年度報告内容!A291="","",非表示_前年度報告内容!A291)</f>
        <v>0287</v>
      </c>
      <c r="C339" s="1241" t="str">
        <f>IF(B339="","",INDEX(非表示_前年度報告内容!$1:$1048576,MATCH(B339,非表示_前年度報告内容!$A:$A,0),MATCH($C$52,非表示_前年度報告内容!$4:$4,0)))</f>
        <v>神奈川県</v>
      </c>
      <c r="D339" s="1241"/>
      <c r="E339" s="1161" t="str">
        <f>IF(B339="","",INDEX(非表示_前年度報告内容!$1:$1048576,MATCH(B339,非表示_前年度報告内容!$A:$A,0),MATCH($E$52,非表示_前年度報告内容!$4:$4,0)))</f>
        <v>○</v>
      </c>
    </row>
    <row r="340" spans="2:5" ht="20.100000000000001" hidden="1" customHeight="1">
      <c r="B340" s="610" t="str">
        <f>IF(非表示_前年度報告内容!A292="","",非表示_前年度報告内容!A292)</f>
        <v>0288</v>
      </c>
      <c r="C340" s="1241" t="str">
        <f>IF(B340="","",INDEX(非表示_前年度報告内容!$1:$1048576,MATCH(B340,非表示_前年度報告内容!$A:$A,0),MATCH($C$52,非表示_前年度報告内容!$4:$4,0)))</f>
        <v>株式会社サンパール藤沢</v>
      </c>
      <c r="D340" s="1241"/>
      <c r="E340" s="1161" t="str">
        <f>IF(B340="","",INDEX(非表示_前年度報告内容!$1:$1048576,MATCH(B340,非表示_前年度報告内容!$A:$A,0),MATCH($E$52,非表示_前年度報告内容!$4:$4,0)))</f>
        <v/>
      </c>
    </row>
    <row r="341" spans="2:5" ht="20.100000000000001" customHeight="1">
      <c r="B341" s="610" t="str">
        <f>IF(非表示_前年度報告内容!A293="","",非表示_前年度報告内容!A293)</f>
        <v>0289</v>
      </c>
      <c r="C341" s="1241" t="str">
        <f>IF(B341="","",INDEX(非表示_前年度報告内容!$1:$1048576,MATCH(B341,非表示_前年度報告内容!$A:$A,0),MATCH($C$52,非表示_前年度報告内容!$4:$4,0)))</f>
        <v>学校法人北里研究所</v>
      </c>
      <c r="D341" s="1241"/>
      <c r="E341" s="1161" t="str">
        <f>IF(B341="","",INDEX(非表示_前年度報告内容!$1:$1048576,MATCH(B341,非表示_前年度報告内容!$A:$A,0),MATCH($E$52,非表示_前年度報告内容!$4:$4,0)))</f>
        <v>○</v>
      </c>
    </row>
    <row r="342" spans="2:5" ht="20.100000000000001" customHeight="1">
      <c r="B342" s="610" t="str">
        <f>IF(非表示_前年度報告内容!A294="","",非表示_前年度報告内容!A294)</f>
        <v>0290</v>
      </c>
      <c r="C342" s="1241" t="str">
        <f>IF(B342="","",INDEX(非表示_前年度報告内容!$1:$1048576,MATCH(B342,非表示_前年度報告内容!$A:$A,0),MATCH($C$52,非表示_前年度報告内容!$4:$4,0)))</f>
        <v>ｴﾇ･ﾃｨ･ﾃｨ･ｺﾐｭﾆｹｰｼｮﾝｽﾞ株式会社</v>
      </c>
      <c r="D342" s="1241"/>
      <c r="E342" s="1161" t="str">
        <f>IF(B342="","",INDEX(非表示_前年度報告内容!$1:$1048576,MATCH(B342,非表示_前年度報告内容!$A:$A,0),MATCH($E$52,非表示_前年度報告内容!$4:$4,0)))</f>
        <v>○</v>
      </c>
    </row>
    <row r="343" spans="2:5" ht="20.100000000000001" customHeight="1">
      <c r="B343" s="610" t="str">
        <f>IF(非表示_前年度報告内容!A295="","",非表示_前年度報告内容!A295)</f>
        <v>0291</v>
      </c>
      <c r="C343" s="1241" t="str">
        <f>IF(B343="","",INDEX(非表示_前年度報告内容!$1:$1048576,MATCH(B343,非表示_前年度報告内容!$A:$A,0),MATCH($C$52,非表示_前年度報告内容!$4:$4,0)))</f>
        <v>サミット株式会社</v>
      </c>
      <c r="D343" s="1241"/>
      <c r="E343" s="1161" t="str">
        <f>IF(B343="","",INDEX(非表示_前年度報告内容!$1:$1048576,MATCH(B343,非表示_前年度報告内容!$A:$A,0),MATCH($E$52,非表示_前年度報告内容!$4:$4,0)))</f>
        <v>○</v>
      </c>
    </row>
    <row r="344" spans="2:5" ht="20.100000000000001" customHeight="1">
      <c r="B344" s="610" t="str">
        <f>IF(非表示_前年度報告内容!A296="","",非表示_前年度報告内容!A296)</f>
        <v>0292</v>
      </c>
      <c r="C344" s="1241" t="str">
        <f>IF(B344="","",INDEX(非表示_前年度報告内容!$1:$1048576,MATCH(B344,非表示_前年度報告内容!$A:$A,0),MATCH($C$52,非表示_前年度報告内容!$4:$4,0)))</f>
        <v>神奈川県企業庁</v>
      </c>
      <c r="D344" s="1241"/>
      <c r="E344" s="1161" t="str">
        <f>IF(B344="","",INDEX(非表示_前年度報告内容!$1:$1048576,MATCH(B344,非表示_前年度報告内容!$A:$A,0),MATCH($E$52,非表示_前年度報告内容!$4:$4,0)))</f>
        <v>○</v>
      </c>
    </row>
    <row r="345" spans="2:5" ht="20.100000000000001" customHeight="1">
      <c r="B345" s="610" t="str">
        <f>IF(非表示_前年度報告内容!A297="","",非表示_前年度報告内容!A297)</f>
        <v>0293</v>
      </c>
      <c r="C345" s="1241" t="str">
        <f>IF(B345="","",INDEX(非表示_前年度報告内容!$1:$1048576,MATCH(B345,非表示_前年度報告内容!$A:$A,0),MATCH($C$52,非表示_前年度報告内容!$4:$4,0)))</f>
        <v>東京濾器株式会社</v>
      </c>
      <c r="D345" s="1241"/>
      <c r="E345" s="1161" t="str">
        <f>IF(B345="","",INDEX(非表示_前年度報告内容!$1:$1048576,MATCH(B345,非表示_前年度報告内容!$A:$A,0),MATCH($E$52,非表示_前年度報告内容!$4:$4,0)))</f>
        <v>○</v>
      </c>
    </row>
    <row r="346" spans="2:5" ht="20.100000000000001" customHeight="1">
      <c r="B346" s="610" t="str">
        <f>IF(非表示_前年度報告内容!A298="","",非表示_前年度報告内容!A298)</f>
        <v>0294</v>
      </c>
      <c r="C346" s="1241" t="str">
        <f>IF(B346="","",INDEX(非表示_前年度報告内容!$1:$1048576,MATCH(B346,非表示_前年度報告内容!$A:$A,0),MATCH($C$52,非表示_前年度報告内容!$4:$4,0)))</f>
        <v>日本フルハーフ株式会社</v>
      </c>
      <c r="D346" s="1241"/>
      <c r="E346" s="1161" t="str">
        <f>IF(B346="","",INDEX(非表示_前年度報告内容!$1:$1048576,MATCH(B346,非表示_前年度報告内容!$A:$A,0),MATCH($E$52,非表示_前年度報告内容!$4:$4,0)))</f>
        <v>○</v>
      </c>
    </row>
    <row r="347" spans="2:5" ht="20.100000000000001" customHeight="1">
      <c r="B347" s="610" t="str">
        <f>IF(非表示_前年度報告内容!A299="","",非表示_前年度報告内容!A299)</f>
        <v>0295</v>
      </c>
      <c r="C347" s="1241" t="str">
        <f>IF(B347="","",INDEX(非表示_前年度報告内容!$1:$1048576,MATCH(B347,非表示_前年度報告内容!$A:$A,0),MATCH($C$52,非表示_前年度報告内容!$4:$4,0)))</f>
        <v>鎌倉市</v>
      </c>
      <c r="D347" s="1241"/>
      <c r="E347" s="1161" t="str">
        <f>IF(B347="","",INDEX(非表示_前年度報告内容!$1:$1048576,MATCH(B347,非表示_前年度報告内容!$A:$A,0),MATCH($E$52,非表示_前年度報告内容!$4:$4,0)))</f>
        <v>○</v>
      </c>
    </row>
    <row r="348" spans="2:5" ht="20.100000000000001" customHeight="1">
      <c r="B348" s="610" t="str">
        <f>IF(非表示_前年度報告内容!A300="","",非表示_前年度報告内容!A300)</f>
        <v>0296</v>
      </c>
      <c r="C348" s="1241" t="str">
        <f>IF(B348="","",INDEX(非表示_前年度報告内容!$1:$1048576,MATCH(B348,非表示_前年度報告内容!$A:$A,0),MATCH($C$52,非表示_前年度報告内容!$4:$4,0)))</f>
        <v>株式会社湘南ユニテック</v>
      </c>
      <c r="D348" s="1241"/>
      <c r="E348" s="1161" t="str">
        <f>IF(B348="","",INDEX(非表示_前年度報告内容!$1:$1048576,MATCH(B348,非表示_前年度報告内容!$A:$A,0),MATCH($E$52,非表示_前年度報告内容!$4:$4,0)))</f>
        <v>○</v>
      </c>
    </row>
    <row r="349" spans="2:5" ht="20.100000000000001" customHeight="1">
      <c r="B349" s="610" t="str">
        <f>IF(非表示_前年度報告内容!A301="","",非表示_前年度報告内容!A301)</f>
        <v>0297</v>
      </c>
      <c r="C349" s="1241" t="str">
        <f>IF(B349="","",INDEX(非表示_前年度報告内容!$1:$1048576,MATCH(B349,非表示_前年度報告内容!$A:$A,0),MATCH($C$52,非表示_前年度報告内容!$4:$4,0)))</f>
        <v>ブックオフコーポレーション株式会社</v>
      </c>
      <c r="D349" s="1241"/>
      <c r="E349" s="1161" t="str">
        <f>IF(B349="","",INDEX(非表示_前年度報告内容!$1:$1048576,MATCH(B349,非表示_前年度報告内容!$A:$A,0),MATCH($E$52,非表示_前年度報告内容!$4:$4,0)))</f>
        <v>○</v>
      </c>
    </row>
    <row r="350" spans="2:5" ht="20.100000000000001" customHeight="1">
      <c r="B350" s="610" t="str">
        <f>IF(非表示_前年度報告内容!A302="","",非表示_前年度報告内容!A302)</f>
        <v>0298</v>
      </c>
      <c r="C350" s="1241" t="str">
        <f>IF(B350="","",INDEX(非表示_前年度報告内容!$1:$1048576,MATCH(B350,非表示_前年度報告内容!$A:$A,0),MATCH($C$52,非表示_前年度報告内容!$4:$4,0)))</f>
        <v>株式会社関電工</v>
      </c>
      <c r="D350" s="1241"/>
      <c r="E350" s="1161" t="str">
        <f>IF(B350="","",INDEX(非表示_前年度報告内容!$1:$1048576,MATCH(B350,非表示_前年度報告内容!$A:$A,0),MATCH($E$52,非表示_前年度報告内容!$4:$4,0)))</f>
        <v>○</v>
      </c>
    </row>
    <row r="351" spans="2:5" ht="20.100000000000001" customHeight="1">
      <c r="B351" s="610" t="str">
        <f>IF(非表示_前年度報告内容!A303="","",非表示_前年度報告内容!A303)</f>
        <v>0299</v>
      </c>
      <c r="C351" s="1241" t="str">
        <f>IF(B351="","",INDEX(非表示_前年度報告内容!$1:$1048576,MATCH(B351,非表示_前年度報告内容!$A:$A,0),MATCH($C$52,非表示_前年度報告内容!$4:$4,0)))</f>
        <v>武田薬品工業株式会社</v>
      </c>
      <c r="D351" s="1241"/>
      <c r="E351" s="1161" t="str">
        <f>IF(B351="","",INDEX(非表示_前年度報告内容!$1:$1048576,MATCH(B351,非表示_前年度報告内容!$A:$A,0),MATCH($E$52,非表示_前年度報告内容!$4:$4,0)))</f>
        <v>○</v>
      </c>
    </row>
    <row r="352" spans="2:5" ht="20.100000000000001" customHeight="1">
      <c r="B352" s="610" t="str">
        <f>IF(非表示_前年度報告内容!A304="","",非表示_前年度報告内容!A304)</f>
        <v>0300</v>
      </c>
      <c r="C352" s="1241" t="str">
        <f>IF(B352="","",INDEX(非表示_前年度報告内容!$1:$1048576,MATCH(B352,非表示_前年度報告内容!$A:$A,0),MATCH($C$52,非表示_前年度報告内容!$4:$4,0)))</f>
        <v>シンジーテック株式会社</v>
      </c>
      <c r="D352" s="1241"/>
      <c r="E352" s="1161" t="str">
        <f>IF(B352="","",INDEX(非表示_前年度報告内容!$1:$1048576,MATCH(B352,非表示_前年度報告内容!$A:$A,0),MATCH($E$52,非表示_前年度報告内容!$4:$4,0)))</f>
        <v>○</v>
      </c>
    </row>
    <row r="353" spans="2:5" ht="20.100000000000001" hidden="1" customHeight="1">
      <c r="B353" s="610" t="str">
        <f>IF(非表示_前年度報告内容!A305="","",非表示_前年度報告内容!A305)</f>
        <v>0301</v>
      </c>
      <c r="C353" s="1241" t="str">
        <f>IF(B353="","",INDEX(非表示_前年度報告内容!$1:$1048576,MATCH(B353,非表示_前年度報告内容!$A:$A,0),MATCH($C$52,非表示_前年度報告内容!$4:$4,0)))</f>
        <v>富士フイルムファインケミカルズ株式会社</v>
      </c>
      <c r="D353" s="1241"/>
      <c r="E353" s="1161" t="str">
        <f>IF(B353="","",INDEX(非表示_前年度報告内容!$1:$1048576,MATCH(B353,非表示_前年度報告内容!$A:$A,0),MATCH($E$52,非表示_前年度報告内容!$4:$4,0)))</f>
        <v/>
      </c>
    </row>
    <row r="354" spans="2:5" ht="20.100000000000001" hidden="1" customHeight="1">
      <c r="B354" s="610" t="str">
        <f>IF(非表示_前年度報告内容!A306="","",非表示_前年度報告内容!A306)</f>
        <v>0302</v>
      </c>
      <c r="C354" s="1241" t="str">
        <f>IF(B354="","",INDEX(非表示_前年度報告内容!$1:$1048576,MATCH(B354,非表示_前年度報告内容!$A:$A,0),MATCH($C$52,非表示_前年度報告内容!$4:$4,0)))</f>
        <v>愛川町</v>
      </c>
      <c r="D354" s="1241"/>
      <c r="E354" s="1161" t="str">
        <f>IF(B354="","",INDEX(非表示_前年度報告内容!$1:$1048576,MATCH(B354,非表示_前年度報告内容!$A:$A,0),MATCH($E$52,非表示_前年度報告内容!$4:$4,0)))</f>
        <v/>
      </c>
    </row>
    <row r="355" spans="2:5" ht="20.100000000000001" customHeight="1">
      <c r="B355" s="610" t="str">
        <f>IF(非表示_前年度報告内容!A307="","",非表示_前年度報告内容!A307)</f>
        <v>0303</v>
      </c>
      <c r="C355" s="1241" t="str">
        <f>IF(B355="","",INDEX(非表示_前年度報告内容!$1:$1048576,MATCH(B355,非表示_前年度報告内容!$A:$A,0),MATCH($C$52,非表示_前年度報告内容!$4:$4,0)))</f>
        <v>東日本旅客鉄道株式会社</v>
      </c>
      <c r="D355" s="1241"/>
      <c r="E355" s="1161" t="str">
        <f>IF(B355="","",INDEX(非表示_前年度報告内容!$1:$1048576,MATCH(B355,非表示_前年度報告内容!$A:$A,0),MATCH($E$52,非表示_前年度報告内容!$4:$4,0)))</f>
        <v>○</v>
      </c>
    </row>
    <row r="356" spans="2:5" ht="20.100000000000001" customHeight="1">
      <c r="B356" s="610" t="str">
        <f>IF(非表示_前年度報告内容!A308="","",非表示_前年度報告内容!A308)</f>
        <v>0304</v>
      </c>
      <c r="C356" s="1241" t="str">
        <f>IF(B356="","",INDEX(非表示_前年度報告内容!$1:$1048576,MATCH(B356,非表示_前年度報告内容!$A:$A,0),MATCH($C$52,非表示_前年度報告内容!$4:$4,0)))</f>
        <v>学校法人青山学院</v>
      </c>
      <c r="D356" s="1241"/>
      <c r="E356" s="1161" t="str">
        <f>IF(B356="","",INDEX(非表示_前年度報告内容!$1:$1048576,MATCH(B356,非表示_前年度報告内容!$A:$A,0),MATCH($E$52,非表示_前年度報告内容!$4:$4,0)))</f>
        <v>○</v>
      </c>
    </row>
    <row r="357" spans="2:5" ht="20.100000000000001" customHeight="1">
      <c r="B357" s="610" t="str">
        <f>IF(非表示_前年度報告内容!A309="","",非表示_前年度報告内容!A309)</f>
        <v>0305</v>
      </c>
      <c r="C357" s="1241" t="str">
        <f>IF(B357="","",INDEX(非表示_前年度報告内容!$1:$1048576,MATCH(B357,非表示_前年度報告内容!$A:$A,0),MATCH($C$52,非表示_前年度報告内容!$4:$4,0)))</f>
        <v>東京都市サービス株式会社</v>
      </c>
      <c r="D357" s="1241"/>
      <c r="E357" s="1161" t="str">
        <f>IF(B357="","",INDEX(非表示_前年度報告内容!$1:$1048576,MATCH(B357,非表示_前年度報告内容!$A:$A,0),MATCH($E$52,非表示_前年度報告内容!$4:$4,0)))</f>
        <v>○</v>
      </c>
    </row>
    <row r="358" spans="2:5" ht="20.100000000000001" hidden="1" customHeight="1">
      <c r="B358" s="610" t="str">
        <f>IF(非表示_前年度報告内容!A310="","",非表示_前年度報告内容!A310)</f>
        <v>0306</v>
      </c>
      <c r="C358" s="1241" t="str">
        <f>IF(B358="","",INDEX(非表示_前年度報告内容!$1:$1048576,MATCH(B358,非表示_前年度報告内容!$A:$A,0),MATCH($C$52,非表示_前年度報告内容!$4:$4,0)))</f>
        <v>日本郵船株式会社</v>
      </c>
      <c r="D358" s="1241"/>
      <c r="E358" s="1161" t="str">
        <f>IF(B358="","",INDEX(非表示_前年度報告内容!$1:$1048576,MATCH(B358,非表示_前年度報告内容!$A:$A,0),MATCH($E$52,非表示_前年度報告内容!$4:$4,0)))</f>
        <v/>
      </c>
    </row>
    <row r="359" spans="2:5" ht="20.100000000000001" customHeight="1">
      <c r="B359" s="610" t="str">
        <f>IF(非表示_前年度報告内容!A311="","",非表示_前年度報告内容!A311)</f>
        <v>0307</v>
      </c>
      <c r="C359" s="1241" t="str">
        <f>IF(B359="","",INDEX(非表示_前年度報告内容!$1:$1048576,MATCH(B359,非表示_前年度報告内容!$A:$A,0),MATCH($C$52,非表示_前年度報告内容!$4:$4,0)))</f>
        <v>三菱重工業株式会社</v>
      </c>
      <c r="D359" s="1241"/>
      <c r="E359" s="1161" t="str">
        <f>IF(B359="","",INDEX(非表示_前年度報告内容!$1:$1048576,MATCH(B359,非表示_前年度報告内容!$A:$A,0),MATCH($E$52,非表示_前年度報告内容!$4:$4,0)))</f>
        <v>○</v>
      </c>
    </row>
    <row r="360" spans="2:5" ht="20.100000000000001" customHeight="1">
      <c r="B360" s="610" t="str">
        <f>IF(非表示_前年度報告内容!A312="","",非表示_前年度報告内容!A312)</f>
        <v>0308</v>
      </c>
      <c r="C360" s="1241" t="str">
        <f>IF(B360="","",INDEX(非表示_前年度報告内容!$1:$1048576,MATCH(B360,非表示_前年度報告内容!$A:$A,0),MATCH($C$52,非表示_前年度報告内容!$4:$4,0)))</f>
        <v>学校法人麻布獣医学園</v>
      </c>
      <c r="D360" s="1241"/>
      <c r="E360" s="1161" t="str">
        <f>IF(B360="","",INDEX(非表示_前年度報告内容!$1:$1048576,MATCH(B360,非表示_前年度報告内容!$A:$A,0),MATCH($E$52,非表示_前年度報告内容!$4:$4,0)))</f>
        <v>○</v>
      </c>
    </row>
    <row r="361" spans="2:5" ht="20.100000000000001" customHeight="1">
      <c r="B361" s="610" t="str">
        <f>IF(非表示_前年度報告内容!A313="","",非表示_前年度報告内容!A313)</f>
        <v>0309</v>
      </c>
      <c r="C361" s="1241" t="str">
        <f>IF(B361="","",INDEX(非表示_前年度報告内容!$1:$1048576,MATCH(B361,非表示_前年度報告内容!$A:$A,0),MATCH($C$52,非表示_前年度報告内容!$4:$4,0)))</f>
        <v>株式会社さいか屋</v>
      </c>
      <c r="D361" s="1241"/>
      <c r="E361" s="1161" t="str">
        <f>IF(B361="","",INDEX(非表示_前年度報告内容!$1:$1048576,MATCH(B361,非表示_前年度報告内容!$A:$A,0),MATCH($E$52,非表示_前年度報告内容!$4:$4,0)))</f>
        <v>○</v>
      </c>
    </row>
    <row r="362" spans="2:5" ht="20.100000000000001" customHeight="1">
      <c r="B362" s="610" t="str">
        <f>IF(非表示_前年度報告内容!A314="","",非表示_前年度報告内容!A314)</f>
        <v>0310</v>
      </c>
      <c r="C362" s="1241" t="str">
        <f>IF(B362="","",INDEX(非表示_前年度報告内容!$1:$1048576,MATCH(B362,非表示_前年度報告内容!$A:$A,0),MATCH($C$52,非表示_前年度報告内容!$4:$4,0)))</f>
        <v>株式会社トープラ</v>
      </c>
      <c r="D362" s="1241"/>
      <c r="E362" s="1161" t="str">
        <f>IF(B362="","",INDEX(非表示_前年度報告内容!$1:$1048576,MATCH(B362,非表示_前年度報告内容!$A:$A,0),MATCH($E$52,非表示_前年度報告内容!$4:$4,0)))</f>
        <v>○</v>
      </c>
    </row>
    <row r="363" spans="2:5" ht="20.100000000000001" customHeight="1">
      <c r="B363" s="610" t="str">
        <f>IF(非表示_前年度報告内容!A315="","",非表示_前年度報告内容!A315)</f>
        <v>0311</v>
      </c>
      <c r="C363" s="1241" t="str">
        <f>IF(B363="","",INDEX(非表示_前年度報告内容!$1:$1048576,MATCH(B363,非表示_前年度報告内容!$A:$A,0),MATCH($C$52,非表示_前年度報告内容!$4:$4,0)))</f>
        <v>日本新薬株式会社</v>
      </c>
      <c r="D363" s="1241"/>
      <c r="E363" s="1161" t="str">
        <f>IF(B363="","",INDEX(非表示_前年度報告内容!$1:$1048576,MATCH(B363,非表示_前年度報告内容!$A:$A,0),MATCH($E$52,非表示_前年度報告内容!$4:$4,0)))</f>
        <v>○</v>
      </c>
    </row>
    <row r="364" spans="2:5" ht="20.100000000000001" hidden="1" customHeight="1">
      <c r="B364" s="610" t="str">
        <f>IF(非表示_前年度報告内容!A316="","",非表示_前年度報告内容!A316)</f>
        <v>0312</v>
      </c>
      <c r="C364" s="1241" t="str">
        <f>IF(B364="","",INDEX(非表示_前年度報告内容!$1:$1048576,MATCH(B364,非表示_前年度報告内容!$A:$A,0),MATCH($C$52,非表示_前年度報告内容!$4:$4,0)))</f>
        <v>メルク株式会社</v>
      </c>
      <c r="D364" s="1241"/>
      <c r="E364" s="1161" t="str">
        <f>IF(B364="","",INDEX(非表示_前年度報告内容!$1:$1048576,MATCH(B364,非表示_前年度報告内容!$A:$A,0),MATCH($E$52,非表示_前年度報告内容!$4:$4,0)))</f>
        <v/>
      </c>
    </row>
    <row r="365" spans="2:5" ht="20.100000000000001" customHeight="1">
      <c r="B365" s="610" t="str">
        <f>IF(非表示_前年度報告内容!A317="","",非表示_前年度報告内容!A317)</f>
        <v>0313</v>
      </c>
      <c r="C365" s="1241" t="str">
        <f>IF(B365="","",INDEX(非表示_前年度報告内容!$1:$1048576,MATCH(B365,非表示_前年度報告内容!$A:$A,0),MATCH($C$52,非表示_前年度報告内容!$4:$4,0)))</f>
        <v>日本飛行機株式会社</v>
      </c>
      <c r="D365" s="1241"/>
      <c r="E365" s="1161" t="str">
        <f>IF(B365="","",INDEX(非表示_前年度報告内容!$1:$1048576,MATCH(B365,非表示_前年度報告内容!$A:$A,0),MATCH($E$52,非表示_前年度報告内容!$4:$4,0)))</f>
        <v>○</v>
      </c>
    </row>
    <row r="366" spans="2:5" ht="20.100000000000001" customHeight="1">
      <c r="B366" s="610" t="str">
        <f>IF(非表示_前年度報告内容!A318="","",非表示_前年度報告内容!A318)</f>
        <v>0314</v>
      </c>
      <c r="C366" s="1241" t="str">
        <f>IF(B366="","",INDEX(非表示_前年度報告内容!$1:$1048576,MATCH(B366,非表示_前年度報告内容!$A:$A,0),MATCH($C$52,非表示_前年度報告内容!$4:$4,0)))</f>
        <v>株式会社佐賀鉄工所</v>
      </c>
      <c r="D366" s="1241"/>
      <c r="E366" s="1161" t="str">
        <f>IF(B366="","",INDEX(非表示_前年度報告内容!$1:$1048576,MATCH(B366,非表示_前年度報告内容!$A:$A,0),MATCH($E$52,非表示_前年度報告内容!$4:$4,0)))</f>
        <v>○</v>
      </c>
    </row>
    <row r="367" spans="2:5" ht="20.100000000000001" hidden="1" customHeight="1">
      <c r="B367" s="610" t="str">
        <f>IF(非表示_前年度報告内容!A319="","",非表示_前年度報告内容!A319)</f>
        <v>0315</v>
      </c>
      <c r="C367" s="1241" t="str">
        <f>IF(B367="","",INDEX(非表示_前年度報告内容!$1:$1048576,MATCH(B367,非表示_前年度報告内容!$A:$A,0),MATCH($C$52,非表示_前年度報告内容!$4:$4,0)))</f>
        <v>株式会社トノックス</v>
      </c>
      <c r="D367" s="1241"/>
      <c r="E367" s="1161" t="str">
        <f>IF(B367="","",INDEX(非表示_前年度報告内容!$1:$1048576,MATCH(B367,非表示_前年度報告内容!$A:$A,0),MATCH($E$52,非表示_前年度報告内容!$4:$4,0)))</f>
        <v/>
      </c>
    </row>
    <row r="368" spans="2:5" ht="20.100000000000001" hidden="1" customHeight="1">
      <c r="B368" s="610" t="str">
        <f>IF(非表示_前年度報告内容!A320="","",非表示_前年度報告内容!A320)</f>
        <v>0316</v>
      </c>
      <c r="C368" s="1241" t="str">
        <f>IF(B368="","",INDEX(非表示_前年度報告内容!$1:$1048576,MATCH(B368,非表示_前年度報告内容!$A:$A,0),MATCH($C$52,非表示_前年度報告内容!$4:$4,0)))</f>
        <v>株式会社ヨーク</v>
      </c>
      <c r="D368" s="1241"/>
      <c r="E368" s="1161" t="str">
        <f>IF(B368="","",INDEX(非表示_前年度報告内容!$1:$1048576,MATCH(B368,非表示_前年度報告内容!$A:$A,0),MATCH($E$52,非表示_前年度報告内容!$4:$4,0)))</f>
        <v/>
      </c>
    </row>
    <row r="369" spans="2:5" ht="20.100000000000001" customHeight="1">
      <c r="B369" s="610" t="str">
        <f>IF(非表示_前年度報告内容!A321="","",非表示_前年度報告内容!A321)</f>
        <v>0317</v>
      </c>
      <c r="C369" s="1241" t="str">
        <f>IF(B369="","",INDEX(非表示_前年度報告内容!$1:$1048576,MATCH(B369,非表示_前年度報告内容!$A:$A,0),MATCH($C$52,非表示_前年度報告内容!$4:$4,0)))</f>
        <v>横浜冷凍株式会社</v>
      </c>
      <c r="D369" s="1241"/>
      <c r="E369" s="1161" t="str">
        <f>IF(B369="","",INDEX(非表示_前年度報告内容!$1:$1048576,MATCH(B369,非表示_前年度報告内容!$A:$A,0),MATCH($E$52,非表示_前年度報告内容!$4:$4,0)))</f>
        <v>○</v>
      </c>
    </row>
    <row r="370" spans="2:5" ht="20.100000000000001" customHeight="1">
      <c r="B370" s="610" t="str">
        <f>IF(非表示_前年度報告内容!A322="","",非表示_前年度報告内容!A322)</f>
        <v>0318</v>
      </c>
      <c r="C370" s="1241" t="str">
        <f>IF(B370="","",INDEX(非表示_前年度報告内容!$1:$1048576,MATCH(B370,非表示_前年度報告内容!$A:$A,0),MATCH($C$52,非表示_前年度報告内容!$4:$4,0)))</f>
        <v>株式会社小松製作所</v>
      </c>
      <c r="D370" s="1241"/>
      <c r="E370" s="1161" t="str">
        <f>IF(B370="","",INDEX(非表示_前年度報告内容!$1:$1048576,MATCH(B370,非表示_前年度報告内容!$A:$A,0),MATCH($E$52,非表示_前年度報告内容!$4:$4,0)))</f>
        <v>○</v>
      </c>
    </row>
    <row r="371" spans="2:5" ht="20.100000000000001" customHeight="1">
      <c r="B371" s="610" t="str">
        <f>IF(非表示_前年度報告内容!A323="","",非表示_前年度報告内容!A323)</f>
        <v>0319</v>
      </c>
      <c r="C371" s="1241" t="str">
        <f>IF(B371="","",INDEX(非表示_前年度報告内容!$1:$1048576,MATCH(B371,非表示_前年度報告内容!$A:$A,0),MATCH($C$52,非表示_前年度報告内容!$4:$4,0)))</f>
        <v>東京海上日動火災保険株式会社</v>
      </c>
      <c r="D371" s="1241"/>
      <c r="E371" s="1161" t="str">
        <f>IF(B371="","",INDEX(非表示_前年度報告内容!$1:$1048576,MATCH(B371,非表示_前年度報告内容!$A:$A,0),MATCH($E$52,非表示_前年度報告内容!$4:$4,0)))</f>
        <v>○</v>
      </c>
    </row>
    <row r="372" spans="2:5" ht="20.100000000000001" hidden="1" customHeight="1">
      <c r="B372" s="610" t="str">
        <f>IF(非表示_前年度報告内容!A324="","",非表示_前年度報告内容!A324)</f>
        <v>0320</v>
      </c>
      <c r="C372" s="1241" t="str">
        <f>IF(B372="","",INDEX(非表示_前年度報告内容!$1:$1048576,MATCH(B372,非表示_前年度報告内容!$A:$A,0),MATCH($C$52,非表示_前年度報告内容!$4:$4,0)))</f>
        <v>相鉄不動産販売株式会社</v>
      </c>
      <c r="D372" s="1241"/>
      <c r="E372" s="1161" t="str">
        <f>IF(B372="","",INDEX(非表示_前年度報告内容!$1:$1048576,MATCH(B372,非表示_前年度報告内容!$A:$A,0),MATCH($E$52,非表示_前年度報告内容!$4:$4,0)))</f>
        <v/>
      </c>
    </row>
    <row r="373" spans="2:5" ht="20.100000000000001" customHeight="1">
      <c r="B373" s="610" t="str">
        <f>IF(非表示_前年度報告内容!A325="","",非表示_前年度報告内容!A325)</f>
        <v>0321</v>
      </c>
      <c r="C373" s="1241" t="str">
        <f>IF(B373="","",INDEX(非表示_前年度報告内容!$1:$1048576,MATCH(B373,非表示_前年度報告内容!$A:$A,0),MATCH($C$52,非表示_前年度報告内容!$4:$4,0)))</f>
        <v>株式会社明治</v>
      </c>
      <c r="D373" s="1241"/>
      <c r="E373" s="1161" t="str">
        <f>IF(B373="","",INDEX(非表示_前年度報告内容!$1:$1048576,MATCH(B373,非表示_前年度報告内容!$A:$A,0),MATCH($E$52,非表示_前年度報告内容!$4:$4,0)))</f>
        <v>○</v>
      </c>
    </row>
    <row r="374" spans="2:5" ht="20.100000000000001" hidden="1" customHeight="1">
      <c r="B374" s="610" t="str">
        <f>IF(非表示_前年度報告内容!A326="","",非表示_前年度報告内容!A326)</f>
        <v>0322</v>
      </c>
      <c r="C374" s="1241" t="str">
        <f>IF(B374="","",INDEX(非表示_前年度報告内容!$1:$1048576,MATCH(B374,非表示_前年度報告内容!$A:$A,0),MATCH($C$52,非表示_前年度報告内容!$4:$4,0)))</f>
        <v/>
      </c>
      <c r="D374" s="1241"/>
      <c r="E374" s="1161" t="str">
        <f>IF(B374="","",INDEX(非表示_前年度報告内容!$1:$1048576,MATCH(B374,非表示_前年度報告内容!$A:$A,0),MATCH($E$52,非表示_前年度報告内容!$4:$4,0)))</f>
        <v/>
      </c>
    </row>
    <row r="375" spans="2:5" ht="20.100000000000001" customHeight="1">
      <c r="B375" s="610" t="str">
        <f>IF(非表示_前年度報告内容!A327="","",非表示_前年度報告内容!A327)</f>
        <v>0323</v>
      </c>
      <c r="C375" s="1241" t="str">
        <f>IF(B375="","",INDEX(非表示_前年度報告内容!$1:$1048576,MATCH(B375,非表示_前年度報告内容!$A:$A,0),MATCH($C$52,非表示_前年度報告内容!$4:$4,0)))</f>
        <v>株式会社大塚商会</v>
      </c>
      <c r="D375" s="1241"/>
      <c r="E375" s="1161" t="str">
        <f>IF(B375="","",INDEX(非表示_前年度報告内容!$1:$1048576,MATCH(B375,非表示_前年度報告内容!$A:$A,0),MATCH($E$52,非表示_前年度報告内容!$4:$4,0)))</f>
        <v>○</v>
      </c>
    </row>
    <row r="376" spans="2:5" ht="20.100000000000001" customHeight="1">
      <c r="B376" s="610" t="str">
        <f>IF(非表示_前年度報告内容!A328="","",非表示_前年度報告内容!A328)</f>
        <v>0324</v>
      </c>
      <c r="C376" s="1241" t="str">
        <f>IF(B376="","",INDEX(非表示_前年度報告内容!$1:$1048576,MATCH(B376,非表示_前年度報告内容!$A:$A,0),MATCH($C$52,非表示_前年度報告内容!$4:$4,0)))</f>
        <v>株式会社メイコー</v>
      </c>
      <c r="D376" s="1241"/>
      <c r="E376" s="1161" t="str">
        <f>IF(B376="","",INDEX(非表示_前年度報告内容!$1:$1048576,MATCH(B376,非表示_前年度報告内容!$A:$A,0),MATCH($E$52,非表示_前年度報告内容!$4:$4,0)))</f>
        <v>○</v>
      </c>
    </row>
    <row r="377" spans="2:5" ht="20.100000000000001" hidden="1" customHeight="1">
      <c r="B377" s="610" t="str">
        <f>IF(非表示_前年度報告内容!A329="","",非表示_前年度報告内容!A329)</f>
        <v>0325</v>
      </c>
      <c r="C377" s="1241" t="str">
        <f>IF(B377="","",INDEX(非表示_前年度報告内容!$1:$1048576,MATCH(B377,非表示_前年度報告内容!$A:$A,0),MATCH($C$52,非表示_前年度報告内容!$4:$4,0)))</f>
        <v>農林中央金庫</v>
      </c>
      <c r="D377" s="1241"/>
      <c r="E377" s="1161" t="str">
        <f>IF(B377="","",INDEX(非表示_前年度報告内容!$1:$1048576,MATCH(B377,非表示_前年度報告内容!$A:$A,0),MATCH($E$52,非表示_前年度報告内容!$4:$4,0)))</f>
        <v/>
      </c>
    </row>
    <row r="378" spans="2:5" ht="20.100000000000001" customHeight="1">
      <c r="B378" s="610" t="str">
        <f>IF(非表示_前年度報告内容!A330="","",非表示_前年度報告内容!A330)</f>
        <v>0326</v>
      </c>
      <c r="C378" s="1241" t="str">
        <f>IF(B378="","",INDEX(非表示_前年度報告内容!$1:$1048576,MATCH(B378,非表示_前年度報告内容!$A:$A,0),MATCH($C$52,非表示_前年度報告内容!$4:$4,0)))</f>
        <v>日産車体株式会社</v>
      </c>
      <c r="D378" s="1241"/>
      <c r="E378" s="1161" t="str">
        <f>IF(B378="","",INDEX(非表示_前年度報告内容!$1:$1048576,MATCH(B378,非表示_前年度報告内容!$A:$A,0),MATCH($E$52,非表示_前年度報告内容!$4:$4,0)))</f>
        <v>○</v>
      </c>
    </row>
    <row r="379" spans="2:5" ht="20.100000000000001" customHeight="1">
      <c r="B379" s="610" t="str">
        <f>IF(非表示_前年度報告内容!A331="","",非表示_前年度報告内容!A331)</f>
        <v>0327</v>
      </c>
      <c r="C379" s="1241" t="str">
        <f>IF(B379="","",INDEX(非表示_前年度報告内容!$1:$1048576,MATCH(B379,非表示_前年度報告内容!$A:$A,0),MATCH($C$52,非表示_前年度報告内容!$4:$4,0)))</f>
        <v>株式会社ニッセーデリカ</v>
      </c>
      <c r="D379" s="1241"/>
      <c r="E379" s="1161" t="str">
        <f>IF(B379="","",INDEX(非表示_前年度報告内容!$1:$1048576,MATCH(B379,非表示_前年度報告内容!$A:$A,0),MATCH($E$52,非表示_前年度報告内容!$4:$4,0)))</f>
        <v>○</v>
      </c>
    </row>
    <row r="380" spans="2:5" ht="20.100000000000001" customHeight="1">
      <c r="B380" s="610" t="str">
        <f>IF(非表示_前年度報告内容!A332="","",非表示_前年度報告内容!A332)</f>
        <v>0328</v>
      </c>
      <c r="C380" s="1241" t="str">
        <f>IF(B380="","",INDEX(非表示_前年度報告内容!$1:$1048576,MATCH(B380,非表示_前年度報告内容!$A:$A,0),MATCH($C$52,非表示_前年度報告内容!$4:$4,0)))</f>
        <v>王子コンテナー株式会社</v>
      </c>
      <c r="D380" s="1241"/>
      <c r="E380" s="1161" t="str">
        <f>IF(B380="","",INDEX(非表示_前年度報告内容!$1:$1048576,MATCH(B380,非表示_前年度報告内容!$A:$A,0),MATCH($E$52,非表示_前年度報告内容!$4:$4,0)))</f>
        <v>○</v>
      </c>
    </row>
    <row r="381" spans="2:5" ht="20.100000000000001" customHeight="1">
      <c r="B381" s="610" t="str">
        <f>IF(非表示_前年度報告内容!A333="","",非表示_前年度報告内容!A333)</f>
        <v>0329</v>
      </c>
      <c r="C381" s="1241" t="str">
        <f>IF(B381="","",INDEX(非表示_前年度報告内容!$1:$1048576,MATCH(B381,非表示_前年度報告内容!$A:$A,0),MATCH($C$52,非表示_前年度報告内容!$4:$4,0)))</f>
        <v>ＪＡ全農青果センター株式会社</v>
      </c>
      <c r="D381" s="1241"/>
      <c r="E381" s="1161" t="str">
        <f>IF(B381="","",INDEX(非表示_前年度報告内容!$1:$1048576,MATCH(B381,非表示_前年度報告内容!$A:$A,0),MATCH($E$52,非表示_前年度報告内容!$4:$4,0)))</f>
        <v>○</v>
      </c>
    </row>
    <row r="382" spans="2:5" ht="20.100000000000001" customHeight="1">
      <c r="B382" s="610" t="str">
        <f>IF(非表示_前年度報告内容!A334="","",非表示_前年度報告内容!A334)</f>
        <v>0330</v>
      </c>
      <c r="C382" s="1241" t="str">
        <f>IF(B382="","",INDEX(非表示_前年度報告内容!$1:$1048576,MATCH(B382,非表示_前年度報告内容!$A:$A,0),MATCH($C$52,非表示_前年度報告内容!$4:$4,0)))</f>
        <v>株式会社ファミリーマート</v>
      </c>
      <c r="D382" s="1241"/>
      <c r="E382" s="1161" t="str">
        <f>IF(B382="","",INDEX(非表示_前年度報告内容!$1:$1048576,MATCH(B382,非表示_前年度報告内容!$A:$A,0),MATCH($E$52,非表示_前年度報告内容!$4:$4,0)))</f>
        <v>○</v>
      </c>
    </row>
    <row r="383" spans="2:5" ht="20.100000000000001" customHeight="1">
      <c r="B383" s="610" t="str">
        <f>IF(非表示_前年度報告内容!A335="","",非表示_前年度報告内容!A335)</f>
        <v>0331</v>
      </c>
      <c r="C383" s="1241" t="str">
        <f>IF(B383="","",INDEX(非表示_前年度報告内容!$1:$1048576,MATCH(B383,非表示_前年度報告内容!$A:$A,0),MATCH($C$52,非表示_前年度報告内容!$4:$4,0)))</f>
        <v>人の森株式会社</v>
      </c>
      <c r="D383" s="1241"/>
      <c r="E383" s="1161" t="str">
        <f>IF(B383="","",INDEX(非表示_前年度報告内容!$1:$1048576,MATCH(B383,非表示_前年度報告内容!$A:$A,0),MATCH($E$52,非表示_前年度報告内容!$4:$4,0)))</f>
        <v>○</v>
      </c>
    </row>
    <row r="384" spans="2:5" ht="20.100000000000001" customHeight="1">
      <c r="B384" s="610" t="str">
        <f>IF(非表示_前年度報告内容!A336="","",非表示_前年度報告内容!A336)</f>
        <v>0332</v>
      </c>
      <c r="C384" s="1241" t="str">
        <f>IF(B384="","",INDEX(非表示_前年度報告内容!$1:$1048576,MATCH(B384,非表示_前年度報告内容!$A:$A,0),MATCH($C$52,非表示_前年度報告内容!$4:$4,0)))</f>
        <v>株式会社クリエイトエス・ディー</v>
      </c>
      <c r="D384" s="1241"/>
      <c r="E384" s="1161" t="str">
        <f>IF(B384="","",INDEX(非表示_前年度報告内容!$1:$1048576,MATCH(B384,非表示_前年度報告内容!$A:$A,0),MATCH($E$52,非表示_前年度報告内容!$4:$4,0)))</f>
        <v>○</v>
      </c>
    </row>
    <row r="385" spans="2:5" ht="20.100000000000001" hidden="1" customHeight="1">
      <c r="B385" s="610" t="str">
        <f>IF(非表示_前年度報告内容!A337="","",非表示_前年度報告内容!A337)</f>
        <v>0333</v>
      </c>
      <c r="C385" s="1241" t="str">
        <f>IF(B385="","",INDEX(非表示_前年度報告内容!$1:$1048576,MATCH(B385,非表示_前年度報告内容!$A:$A,0),MATCH($C$52,非表示_前年度報告内容!$4:$4,0)))</f>
        <v>中外製薬株式会社</v>
      </c>
      <c r="D385" s="1241"/>
      <c r="E385" s="1161" t="str">
        <f>IF(B385="","",INDEX(非表示_前年度報告内容!$1:$1048576,MATCH(B385,非表示_前年度報告内容!$A:$A,0),MATCH($E$52,非表示_前年度報告内容!$4:$4,0)))</f>
        <v/>
      </c>
    </row>
    <row r="386" spans="2:5" ht="20.100000000000001" customHeight="1">
      <c r="B386" s="610" t="str">
        <f>IF(非表示_前年度報告内容!A338="","",非表示_前年度報告内容!A338)</f>
        <v>0334</v>
      </c>
      <c r="C386" s="1241" t="str">
        <f>IF(B386="","",INDEX(非表示_前年度報告内容!$1:$1048576,MATCH(B386,非表示_前年度報告内容!$A:$A,0),MATCH($C$52,非表示_前年度報告内容!$4:$4,0)))</f>
        <v>海老名市</v>
      </c>
      <c r="D386" s="1241"/>
      <c r="E386" s="1161" t="str">
        <f>IF(B386="","",INDEX(非表示_前年度報告内容!$1:$1048576,MATCH(B386,非表示_前年度報告内容!$A:$A,0),MATCH($E$52,非表示_前年度報告内容!$4:$4,0)))</f>
        <v>○</v>
      </c>
    </row>
    <row r="387" spans="2:5" ht="20.100000000000001" customHeight="1">
      <c r="B387" s="610" t="str">
        <f>IF(非表示_前年度報告内容!A339="","",非表示_前年度報告内容!A339)</f>
        <v>0335</v>
      </c>
      <c r="C387" s="1241" t="str">
        <f>IF(B387="","",INDEX(非表示_前年度報告内容!$1:$1048576,MATCH(B387,非表示_前年度報告内容!$A:$A,0),MATCH($C$52,非表示_前年度報告内容!$4:$4,0)))</f>
        <v>株式会社マツモトキヨシ</v>
      </c>
      <c r="D387" s="1241"/>
      <c r="E387" s="1161" t="str">
        <f>IF(B387="","",INDEX(非表示_前年度報告内容!$1:$1048576,MATCH(B387,非表示_前年度報告内容!$A:$A,0),MATCH($E$52,非表示_前年度報告内容!$4:$4,0)))</f>
        <v>○</v>
      </c>
    </row>
    <row r="388" spans="2:5" ht="20.100000000000001" customHeight="1">
      <c r="B388" s="610" t="str">
        <f>IF(非表示_前年度報告内容!A340="","",非表示_前年度報告内容!A340)</f>
        <v>0336</v>
      </c>
      <c r="C388" s="1241" t="str">
        <f>IF(B388="","",INDEX(非表示_前年度報告内容!$1:$1048576,MATCH(B388,非表示_前年度報告内容!$A:$A,0),MATCH($C$52,非表示_前年度報告内容!$4:$4,0)))</f>
        <v>トピー工業株式会社</v>
      </c>
      <c r="D388" s="1241"/>
      <c r="E388" s="1161" t="str">
        <f>IF(B388="","",INDEX(非表示_前年度報告内容!$1:$1048576,MATCH(B388,非表示_前年度報告内容!$A:$A,0),MATCH($E$52,非表示_前年度報告内容!$4:$4,0)))</f>
        <v>○</v>
      </c>
    </row>
    <row r="389" spans="2:5" ht="20.100000000000001" customHeight="1">
      <c r="B389" s="610" t="str">
        <f>IF(非表示_前年度報告内容!A341="","",非表示_前年度報告内容!A341)</f>
        <v>0337</v>
      </c>
      <c r="C389" s="1241" t="str">
        <f>IF(B389="","",INDEX(非表示_前年度報告内容!$1:$1048576,MATCH(B389,非表示_前年度報告内容!$A:$A,0),MATCH($C$52,非表示_前年度報告内容!$4:$4,0)))</f>
        <v>株式会社NTTドコモ</v>
      </c>
      <c r="D389" s="1241"/>
      <c r="E389" s="1161" t="str">
        <f>IF(B389="","",INDEX(非表示_前年度報告内容!$1:$1048576,MATCH(B389,非表示_前年度報告内容!$A:$A,0),MATCH($E$52,非表示_前年度報告内容!$4:$4,0)))</f>
        <v>○</v>
      </c>
    </row>
    <row r="390" spans="2:5" ht="20.100000000000001" customHeight="1">
      <c r="B390" s="610" t="str">
        <f>IF(非表示_前年度報告内容!A342="","",非表示_前年度報告内容!A342)</f>
        <v>0338</v>
      </c>
      <c r="C390" s="1241" t="str">
        <f>IF(B390="","",INDEX(非表示_前年度報告内容!$1:$1048576,MATCH(B390,非表示_前年度報告内容!$A:$A,0),MATCH($C$52,非表示_前年度報告内容!$4:$4,0)))</f>
        <v>株式会社ニコン</v>
      </c>
      <c r="D390" s="1241"/>
      <c r="E390" s="1161" t="str">
        <f>IF(B390="","",INDEX(非表示_前年度報告内容!$1:$1048576,MATCH(B390,非表示_前年度報告内容!$A:$A,0),MATCH($E$52,非表示_前年度報告内容!$4:$4,0)))</f>
        <v>○</v>
      </c>
    </row>
    <row r="391" spans="2:5" ht="20.100000000000001" hidden="1" customHeight="1">
      <c r="B391" s="610" t="str">
        <f>IF(非表示_前年度報告内容!A343="","",非表示_前年度報告内容!A343)</f>
        <v>0339</v>
      </c>
      <c r="C391" s="1241" t="str">
        <f>IF(B391="","",INDEX(非表示_前年度報告内容!$1:$1048576,MATCH(B391,非表示_前年度報告内容!$A:$A,0),MATCH($C$52,非表示_前年度報告内容!$4:$4,0)))</f>
        <v>鎌倉市教育委員会</v>
      </c>
      <c r="D391" s="1241"/>
      <c r="E391" s="1161" t="str">
        <f>IF(B391="","",INDEX(非表示_前年度報告内容!$1:$1048576,MATCH(B391,非表示_前年度報告内容!$A:$A,0),MATCH($E$52,非表示_前年度報告内容!$4:$4,0)))</f>
        <v/>
      </c>
    </row>
    <row r="392" spans="2:5" ht="20.100000000000001" hidden="1" customHeight="1">
      <c r="B392" s="610" t="str">
        <f>IF(非表示_前年度報告内容!A344="","",非表示_前年度報告内容!A344)</f>
        <v>0340</v>
      </c>
      <c r="C392" s="1241" t="str">
        <f>IF(B392="","",INDEX(非表示_前年度報告内容!$1:$1048576,MATCH(B392,非表示_前年度報告内容!$A:$A,0),MATCH($C$52,非表示_前年度報告内容!$4:$4,0)))</f>
        <v>株式会社ケーヨー</v>
      </c>
      <c r="D392" s="1241"/>
      <c r="E392" s="1161" t="str">
        <f>IF(B392="","",INDEX(非表示_前年度報告内容!$1:$1048576,MATCH(B392,非表示_前年度報告内容!$A:$A,0),MATCH($E$52,非表示_前年度報告内容!$4:$4,0)))</f>
        <v/>
      </c>
    </row>
    <row r="393" spans="2:5" ht="20.100000000000001" customHeight="1">
      <c r="B393" s="610" t="str">
        <f>IF(非表示_前年度報告内容!A345="","",非表示_前年度報告内容!A345)</f>
        <v>0341</v>
      </c>
      <c r="C393" s="1241" t="str">
        <f>IF(B393="","",INDEX(非表示_前年度報告内容!$1:$1048576,MATCH(B393,非表示_前年度報告内容!$A:$A,0),MATCH($C$52,非表示_前年度報告内容!$4:$4,0)))</f>
        <v>株式会社日立産機システム</v>
      </c>
      <c r="D393" s="1241"/>
      <c r="E393" s="1161" t="str">
        <f>IF(B393="","",INDEX(非表示_前年度報告内容!$1:$1048576,MATCH(B393,非表示_前年度報告内容!$A:$A,0),MATCH($E$52,非表示_前年度報告内容!$4:$4,0)))</f>
        <v>○</v>
      </c>
    </row>
    <row r="394" spans="2:5" ht="20.100000000000001" customHeight="1">
      <c r="B394" s="610" t="str">
        <f>IF(非表示_前年度報告内容!A346="","",非表示_前年度報告内容!A346)</f>
        <v>0342</v>
      </c>
      <c r="C394" s="1241" t="str">
        <f>IF(B394="","",INDEX(非表示_前年度報告内容!$1:$1048576,MATCH(B394,非表示_前年度報告内容!$A:$A,0),MATCH($C$52,非表示_前年度報告内容!$4:$4,0)))</f>
        <v>住友生命保険相互会社</v>
      </c>
      <c r="D394" s="1241"/>
      <c r="E394" s="1161" t="str">
        <f>IF(B394="","",INDEX(非表示_前年度報告内容!$1:$1048576,MATCH(B394,非表示_前年度報告内容!$A:$A,0),MATCH($E$52,非表示_前年度報告内容!$4:$4,0)))</f>
        <v>○</v>
      </c>
    </row>
    <row r="395" spans="2:5" ht="20.100000000000001" hidden="1" customHeight="1">
      <c r="B395" s="610" t="str">
        <f>IF(非表示_前年度報告内容!A347="","",非表示_前年度報告内容!A347)</f>
        <v>0343</v>
      </c>
      <c r="C395" s="1241" t="str">
        <f>IF(B395="","",INDEX(非表示_前年度報告内容!$1:$1048576,MATCH(B395,非表示_前年度報告内容!$A:$A,0),MATCH($C$52,非表示_前年度報告内容!$4:$4,0)))</f>
        <v>株式会社太田鉄工所</v>
      </c>
      <c r="D395" s="1241"/>
      <c r="E395" s="1161" t="str">
        <f>IF(B395="","",INDEX(非表示_前年度報告内容!$1:$1048576,MATCH(B395,非表示_前年度報告内容!$A:$A,0),MATCH($E$52,非表示_前年度報告内容!$4:$4,0)))</f>
        <v/>
      </c>
    </row>
    <row r="396" spans="2:5" ht="20.100000000000001" hidden="1" customHeight="1">
      <c r="B396" s="610" t="str">
        <f>IF(非表示_前年度報告内容!A348="","",非表示_前年度報告内容!A348)</f>
        <v>0344</v>
      </c>
      <c r="C396" s="1241" t="str">
        <f>IF(B396="","",INDEX(非表示_前年度報告内容!$1:$1048576,MATCH(B396,非表示_前年度報告内容!$A:$A,0),MATCH($C$52,非表示_前年度報告内容!$4:$4,0)))</f>
        <v>一般社団法人しんきん共同センター</v>
      </c>
      <c r="D396" s="1241"/>
      <c r="E396" s="1161" t="str">
        <f>IF(B396="","",INDEX(非表示_前年度報告内容!$1:$1048576,MATCH(B396,非表示_前年度報告内容!$A:$A,0),MATCH($E$52,非表示_前年度報告内容!$4:$4,0)))</f>
        <v/>
      </c>
    </row>
    <row r="397" spans="2:5" ht="20.100000000000001" hidden="1" customHeight="1">
      <c r="B397" s="610" t="str">
        <f>IF(非表示_前年度報告内容!A349="","",非表示_前年度報告内容!A349)</f>
        <v>0345</v>
      </c>
      <c r="C397" s="1241" t="str">
        <f>IF(B397="","",INDEX(非表示_前年度報告内容!$1:$1048576,MATCH(B397,非表示_前年度報告内容!$A:$A,0),MATCH($C$52,非表示_前年度報告内容!$4:$4,0)))</f>
        <v>雪印乳業株式会社</v>
      </c>
      <c r="D397" s="1241"/>
      <c r="E397" s="1161" t="str">
        <f>IF(B397="","",INDEX(非表示_前年度報告内容!$1:$1048576,MATCH(B397,非表示_前年度報告内容!$A:$A,0),MATCH($E$52,非表示_前年度報告内容!$4:$4,0)))</f>
        <v/>
      </c>
    </row>
    <row r="398" spans="2:5" ht="20.100000000000001" customHeight="1">
      <c r="B398" s="610" t="str">
        <f>IF(非表示_前年度報告内容!A350="","",非表示_前年度報告内容!A350)</f>
        <v>0346</v>
      </c>
      <c r="C398" s="1241" t="str">
        <f>IF(B398="","",INDEX(非表示_前年度報告内容!$1:$1048576,MATCH(B398,非表示_前年度報告内容!$A:$A,0),MATCH($C$52,非表示_前年度報告内容!$4:$4,0)))</f>
        <v>株式会社すかいらーくホールディングス</v>
      </c>
      <c r="D398" s="1241"/>
      <c r="E398" s="1161" t="str">
        <f>IF(B398="","",INDEX(非表示_前年度報告内容!$1:$1048576,MATCH(B398,非表示_前年度報告内容!$A:$A,0),MATCH($E$52,非表示_前年度報告内容!$4:$4,0)))</f>
        <v>○</v>
      </c>
    </row>
    <row r="399" spans="2:5" ht="20.100000000000001" customHeight="1">
      <c r="B399" s="610" t="str">
        <f>IF(非表示_前年度報告内容!A351="","",非表示_前年度報告内容!A351)</f>
        <v>0347</v>
      </c>
      <c r="C399" s="1241" t="str">
        <f>IF(B399="","",INDEX(非表示_前年度報告内容!$1:$1048576,MATCH(B399,非表示_前年度報告内容!$A:$A,0),MATCH($C$52,非表示_前年度報告内容!$4:$4,0)))</f>
        <v>株式会社いなげや</v>
      </c>
      <c r="D399" s="1241"/>
      <c r="E399" s="1161" t="str">
        <f>IF(B399="","",INDEX(非表示_前年度報告内容!$1:$1048576,MATCH(B399,非表示_前年度報告内容!$A:$A,0),MATCH($E$52,非表示_前年度報告内容!$4:$4,0)))</f>
        <v>○</v>
      </c>
    </row>
    <row r="400" spans="2:5" ht="20.100000000000001" customHeight="1">
      <c r="B400" s="610" t="str">
        <f>IF(非表示_前年度報告内容!A352="","",非表示_前年度報告内容!A352)</f>
        <v>0348</v>
      </c>
      <c r="C400" s="1241" t="str">
        <f>IF(B400="","",INDEX(非表示_前年度報告内容!$1:$1048576,MATCH(B400,非表示_前年度報告内容!$A:$A,0),MATCH($C$52,非表示_前年度報告内容!$4:$4,0)))</f>
        <v>守山乳業株式会社</v>
      </c>
      <c r="D400" s="1241"/>
      <c r="E400" s="1161" t="str">
        <f>IF(B400="","",INDEX(非表示_前年度報告内容!$1:$1048576,MATCH(B400,非表示_前年度報告内容!$A:$A,0),MATCH($E$52,非表示_前年度報告内容!$4:$4,0)))</f>
        <v>○</v>
      </c>
    </row>
    <row r="401" spans="2:5" ht="20.100000000000001" hidden="1" customHeight="1">
      <c r="B401" s="610" t="str">
        <f>IF(非表示_前年度報告内容!A353="","",非表示_前年度報告内容!A353)</f>
        <v>0349</v>
      </c>
      <c r="C401" s="1241" t="str">
        <f>IF(B401="","",INDEX(非表示_前年度報告内容!$1:$1048576,MATCH(B401,非表示_前年度報告内容!$A:$A,0),MATCH($C$52,非表示_前年度報告内容!$4:$4,0)))</f>
        <v>朝日生命保険相互会社</v>
      </c>
      <c r="D401" s="1241"/>
      <c r="E401" s="1161" t="str">
        <f>IF(B401="","",INDEX(非表示_前年度報告内容!$1:$1048576,MATCH(B401,非表示_前年度報告内容!$A:$A,0),MATCH($E$52,非表示_前年度報告内容!$4:$4,0)))</f>
        <v/>
      </c>
    </row>
    <row r="402" spans="2:5" ht="20.100000000000001" hidden="1" customHeight="1">
      <c r="B402" s="610" t="str">
        <f>IF(非表示_前年度報告内容!A354="","",非表示_前年度報告内容!A354)</f>
        <v>0350</v>
      </c>
      <c r="C402" s="1241" t="str">
        <f>IF(B402="","",INDEX(非表示_前年度報告内容!$1:$1048576,MATCH(B402,非表示_前年度報告内容!$A:$A,0),MATCH($C$52,非表示_前年度報告内容!$4:$4,0)))</f>
        <v>日本電気硝子株式会社</v>
      </c>
      <c r="D402" s="1241"/>
      <c r="E402" s="1161" t="str">
        <f>IF(B402="","",INDEX(非表示_前年度報告内容!$1:$1048576,MATCH(B402,非表示_前年度報告内容!$A:$A,0),MATCH($E$52,非表示_前年度報告内容!$4:$4,0)))</f>
        <v/>
      </c>
    </row>
    <row r="403" spans="2:5" ht="20.100000000000001" customHeight="1">
      <c r="B403" s="610" t="str">
        <f>IF(非表示_前年度報告内容!A355="","",非表示_前年度報告内容!A355)</f>
        <v>0351</v>
      </c>
      <c r="C403" s="1241" t="str">
        <f>IF(B403="","",INDEX(非表示_前年度報告内容!$1:$1048576,MATCH(B403,非表示_前年度報告内容!$A:$A,0),MATCH($C$52,非表示_前年度報告内容!$4:$4,0)))</f>
        <v>株式会社東急ストア</v>
      </c>
      <c r="D403" s="1241"/>
      <c r="E403" s="1161" t="str">
        <f>IF(B403="","",INDEX(非表示_前年度報告内容!$1:$1048576,MATCH(B403,非表示_前年度報告内容!$A:$A,0),MATCH($E$52,非表示_前年度報告内容!$4:$4,0)))</f>
        <v>○</v>
      </c>
    </row>
    <row r="404" spans="2:5" ht="20.100000000000001" customHeight="1">
      <c r="B404" s="610" t="str">
        <f>IF(非表示_前年度報告内容!A356="","",非表示_前年度報告内容!A356)</f>
        <v>0352</v>
      </c>
      <c r="C404" s="1241" t="str">
        <f>IF(B404="","",INDEX(非表示_前年度報告内容!$1:$1048576,MATCH(B404,非表示_前年度報告内容!$A:$A,0),MATCH($C$52,非表示_前年度報告内容!$4:$4,0)))</f>
        <v>株式会社トーモク</v>
      </c>
      <c r="D404" s="1241"/>
      <c r="E404" s="1161" t="str">
        <f>IF(B404="","",INDEX(非表示_前年度報告内容!$1:$1048576,MATCH(B404,非表示_前年度報告内容!$A:$A,0),MATCH($E$52,非表示_前年度報告内容!$4:$4,0)))</f>
        <v>○</v>
      </c>
    </row>
    <row r="405" spans="2:5" ht="20.100000000000001" customHeight="1">
      <c r="B405" s="610" t="str">
        <f>IF(非表示_前年度報告内容!A357="","",非表示_前年度報告内容!A357)</f>
        <v>0353</v>
      </c>
      <c r="C405" s="1241" t="str">
        <f>IF(B405="","",INDEX(非表示_前年度報告内容!$1:$1048576,MATCH(B405,非表示_前年度報告内容!$A:$A,0),MATCH($C$52,非表示_前年度報告内容!$4:$4,0)))</f>
        <v>住友商事株式会社</v>
      </c>
      <c r="D405" s="1241"/>
      <c r="E405" s="1161" t="str">
        <f>IF(B405="","",INDEX(非表示_前年度報告内容!$1:$1048576,MATCH(B405,非表示_前年度報告内容!$A:$A,0),MATCH($E$52,非表示_前年度報告内容!$4:$4,0)))</f>
        <v>○</v>
      </c>
    </row>
    <row r="406" spans="2:5" ht="20.100000000000001" hidden="1" customHeight="1">
      <c r="B406" s="610" t="str">
        <f>IF(非表示_前年度報告内容!A358="","",非表示_前年度報告内容!A358)</f>
        <v>0354</v>
      </c>
      <c r="C406" s="1241" t="str">
        <f>IF(B406="","",INDEX(非表示_前年度報告内容!$1:$1048576,MATCH(B406,非表示_前年度報告内容!$A:$A,0),MATCH($C$52,非表示_前年度報告内容!$4:$4,0)))</f>
        <v>ＮＯＫ株式会社</v>
      </c>
      <c r="D406" s="1241"/>
      <c r="E406" s="1161" t="str">
        <f>IF(B406="","",INDEX(非表示_前年度報告内容!$1:$1048576,MATCH(B406,非表示_前年度報告内容!$A:$A,0),MATCH($E$52,非表示_前年度報告内容!$4:$4,0)))</f>
        <v/>
      </c>
    </row>
    <row r="407" spans="2:5" ht="20.100000000000001" hidden="1" customHeight="1">
      <c r="B407" s="610" t="str">
        <f>IF(非表示_前年度報告内容!A359="","",非表示_前年度報告内容!A359)</f>
        <v>0355</v>
      </c>
      <c r="C407" s="1241" t="str">
        <f>IF(B407="","",INDEX(非表示_前年度報告内容!$1:$1048576,MATCH(B407,非表示_前年度報告内容!$A:$A,0),MATCH($C$52,非表示_前年度報告内容!$4:$4,0)))</f>
        <v>トヨタカローラ神奈川株式会社</v>
      </c>
      <c r="D407" s="1241"/>
      <c r="E407" s="1161" t="str">
        <f>IF(B407="","",INDEX(非表示_前年度報告内容!$1:$1048576,MATCH(B407,非表示_前年度報告内容!$A:$A,0),MATCH($E$52,非表示_前年度報告内容!$4:$4,0)))</f>
        <v/>
      </c>
    </row>
    <row r="408" spans="2:5" ht="20.100000000000001" customHeight="1">
      <c r="B408" s="610" t="str">
        <f>IF(非表示_前年度報告内容!A360="","",非表示_前年度報告内容!A360)</f>
        <v>0356</v>
      </c>
      <c r="C408" s="1241" t="str">
        <f>IF(B408="","",INDEX(非表示_前年度報告内容!$1:$1048576,MATCH(B408,非表示_前年度報告内容!$A:$A,0),MATCH($C$52,非表示_前年度報告内容!$4:$4,0)))</f>
        <v>株式会社アルバック</v>
      </c>
      <c r="D408" s="1241"/>
      <c r="E408" s="1161" t="str">
        <f>IF(B408="","",INDEX(非表示_前年度報告内容!$1:$1048576,MATCH(B408,非表示_前年度報告内容!$A:$A,0),MATCH($E$52,非表示_前年度報告内容!$4:$4,0)))</f>
        <v>○</v>
      </c>
    </row>
    <row r="409" spans="2:5" ht="20.100000000000001" hidden="1" customHeight="1">
      <c r="B409" s="610" t="str">
        <f>IF(非表示_前年度報告内容!A361="","",非表示_前年度報告内容!A361)</f>
        <v>0357</v>
      </c>
      <c r="C409" s="1241" t="str">
        <f>IF(B409="","",INDEX(非表示_前年度報告内容!$1:$1048576,MATCH(B409,非表示_前年度報告内容!$A:$A,0),MATCH($C$52,非表示_前年度報告内容!$4:$4,0)))</f>
        <v>株式会社アイエー</v>
      </c>
      <c r="D409" s="1241"/>
      <c r="E409" s="1161" t="str">
        <f>IF(B409="","",INDEX(非表示_前年度報告内容!$1:$1048576,MATCH(B409,非表示_前年度報告内容!$A:$A,0),MATCH($E$52,非表示_前年度報告内容!$4:$4,0)))</f>
        <v/>
      </c>
    </row>
    <row r="410" spans="2:5" ht="20.100000000000001" customHeight="1">
      <c r="B410" s="610" t="str">
        <f>IF(非表示_前年度報告内容!A362="","",非表示_前年度報告内容!A362)</f>
        <v>0358</v>
      </c>
      <c r="C410" s="1241" t="str">
        <f>IF(B410="","",INDEX(非表示_前年度報告内容!$1:$1048576,MATCH(B410,非表示_前年度報告内容!$A:$A,0),MATCH($C$52,非表示_前年度報告内容!$4:$4,0)))</f>
        <v>株式会社YKベーキングカンパニー</v>
      </c>
      <c r="D410" s="1241"/>
      <c r="E410" s="1161" t="str">
        <f>IF(B410="","",INDEX(非表示_前年度報告内容!$1:$1048576,MATCH(B410,非表示_前年度報告内容!$A:$A,0),MATCH($E$52,非表示_前年度報告内容!$4:$4,0)))</f>
        <v>○</v>
      </c>
    </row>
    <row r="411" spans="2:5" ht="20.100000000000001" customHeight="1">
      <c r="B411" s="610" t="str">
        <f>IF(非表示_前年度報告内容!A363="","",非表示_前年度報告内容!A363)</f>
        <v>0359</v>
      </c>
      <c r="C411" s="1241" t="str">
        <f>IF(B411="","",INDEX(非表示_前年度報告内容!$1:$1048576,MATCH(B411,非表示_前年度報告内容!$A:$A,0),MATCH($C$52,非表示_前年度報告内容!$4:$4,0)))</f>
        <v>日本発条株式会社</v>
      </c>
      <c r="D411" s="1241"/>
      <c r="E411" s="1161" t="str">
        <f>IF(B411="","",INDEX(非表示_前年度報告内容!$1:$1048576,MATCH(B411,非表示_前年度報告内容!$A:$A,0),MATCH($E$52,非表示_前年度報告内容!$4:$4,0)))</f>
        <v>○</v>
      </c>
    </row>
    <row r="412" spans="2:5" ht="20.100000000000001" customHeight="1">
      <c r="B412" s="610" t="str">
        <f>IF(非表示_前年度報告内容!A364="","",非表示_前年度報告内容!A364)</f>
        <v>0360</v>
      </c>
      <c r="C412" s="1241" t="str">
        <f>IF(B412="","",INDEX(非表示_前年度報告内容!$1:$1048576,MATCH(B412,非表示_前年度報告内容!$A:$A,0),MATCH($C$52,非表示_前年度報告内容!$4:$4,0)))</f>
        <v>学校法人専修大学</v>
      </c>
      <c r="D412" s="1241"/>
      <c r="E412" s="1161" t="str">
        <f>IF(B412="","",INDEX(非表示_前年度報告内容!$1:$1048576,MATCH(B412,非表示_前年度報告内容!$A:$A,0),MATCH($E$52,非表示_前年度報告内容!$4:$4,0)))</f>
        <v>○</v>
      </c>
    </row>
    <row r="413" spans="2:5" ht="20.100000000000001" hidden="1" customHeight="1">
      <c r="B413" s="610" t="str">
        <f>IF(非表示_前年度報告内容!A365="","",非表示_前年度報告内容!A365)</f>
        <v>0361</v>
      </c>
      <c r="C413" s="1241" t="str">
        <f>IF(B413="","",INDEX(非表示_前年度報告内容!$1:$1048576,MATCH(B413,非表示_前年度報告内容!$A:$A,0),MATCH($C$52,非表示_前年度報告内容!$4:$4,0)))</f>
        <v>日立コンピュータ機器株式会社</v>
      </c>
      <c r="D413" s="1241"/>
      <c r="E413" s="1161" t="str">
        <f>IF(B413="","",INDEX(非表示_前年度報告内容!$1:$1048576,MATCH(B413,非表示_前年度報告内容!$A:$A,0),MATCH($E$52,非表示_前年度報告内容!$4:$4,0)))</f>
        <v/>
      </c>
    </row>
    <row r="414" spans="2:5" ht="20.100000000000001" customHeight="1">
      <c r="B414" s="610" t="str">
        <f>IF(非表示_前年度報告内容!A366="","",非表示_前年度報告内容!A366)</f>
        <v>0362</v>
      </c>
      <c r="C414" s="1241" t="str">
        <f>IF(B414="","",INDEX(非表示_前年度報告内容!$1:$1048576,MATCH(B414,非表示_前年度報告内容!$A:$A,0),MATCH($C$52,非表示_前年度報告内容!$4:$4,0)))</f>
        <v>旭ファイバーグラス株式会社</v>
      </c>
      <c r="D414" s="1241"/>
      <c r="E414" s="1161" t="str">
        <f>IF(B414="","",INDEX(非表示_前年度報告内容!$1:$1048576,MATCH(B414,非表示_前年度報告内容!$A:$A,0),MATCH($E$52,非表示_前年度報告内容!$4:$4,0)))</f>
        <v>○</v>
      </c>
    </row>
    <row r="415" spans="2:5" ht="20.100000000000001" customHeight="1">
      <c r="B415" s="610" t="str">
        <f>IF(非表示_前年度報告内容!A367="","",非表示_前年度報告内容!A367)</f>
        <v>0363</v>
      </c>
      <c r="C415" s="1241" t="str">
        <f>IF(B415="","",INDEX(非表示_前年度報告内容!$1:$1048576,MATCH(B415,非表示_前年度報告内容!$A:$A,0),MATCH($C$52,非表示_前年度報告内容!$4:$4,0)))</f>
        <v>三菱ケミカルハイテクニカ株式会社</v>
      </c>
      <c r="D415" s="1241"/>
      <c r="E415" s="1161" t="str">
        <f>IF(B415="","",INDEX(非表示_前年度報告内容!$1:$1048576,MATCH(B415,非表示_前年度報告内容!$A:$A,0),MATCH($E$52,非表示_前年度報告内容!$4:$4,0)))</f>
        <v>○</v>
      </c>
    </row>
    <row r="416" spans="2:5" ht="20.100000000000001" customHeight="1">
      <c r="B416" s="610" t="str">
        <f>IF(非表示_前年度報告内容!A368="","",非表示_前年度報告内容!A368)</f>
        <v>0364</v>
      </c>
      <c r="C416" s="1241" t="str">
        <f>IF(B416="","",INDEX(非表示_前年度報告内容!$1:$1048576,MATCH(B416,非表示_前年度報告内容!$A:$A,0),MATCH($C$52,非表示_前年度報告内容!$4:$4,0)))</f>
        <v>福島製鋼株式会社</v>
      </c>
      <c r="D416" s="1241"/>
      <c r="E416" s="1161" t="str">
        <f>IF(B416="","",INDEX(非表示_前年度報告内容!$1:$1048576,MATCH(B416,非表示_前年度報告内容!$A:$A,0),MATCH($E$52,非表示_前年度報告内容!$4:$4,0)))</f>
        <v>○</v>
      </c>
    </row>
    <row r="417" spans="2:5" ht="20.100000000000001" hidden="1" customHeight="1">
      <c r="B417" s="610" t="str">
        <f>IF(非表示_前年度報告内容!A369="","",非表示_前年度報告内容!A369)</f>
        <v>0365</v>
      </c>
      <c r="C417" s="1241" t="str">
        <f>IF(B417="","",INDEX(非表示_前年度報告内容!$1:$1048576,MATCH(B417,非表示_前年度報告内容!$A:$A,0),MATCH($C$52,非表示_前年度報告内容!$4:$4,0)))</f>
        <v>江の島ピーエフアイ株式会社</v>
      </c>
      <c r="D417" s="1241"/>
      <c r="E417" s="1161" t="str">
        <f>IF(B417="","",INDEX(非表示_前年度報告内容!$1:$1048576,MATCH(B417,非表示_前年度報告内容!$A:$A,0),MATCH($E$52,非表示_前年度報告内容!$4:$4,0)))</f>
        <v/>
      </c>
    </row>
    <row r="418" spans="2:5" ht="20.100000000000001" hidden="1" customHeight="1">
      <c r="B418" s="610" t="str">
        <f>IF(非表示_前年度報告内容!A370="","",非表示_前年度報告内容!A370)</f>
        <v>0366</v>
      </c>
      <c r="C418" s="1241" t="str">
        <f>IF(B418="","",INDEX(非表示_前年度報告内容!$1:$1048576,MATCH(B418,非表示_前年度報告内容!$A:$A,0),MATCH($C$52,非表示_前年度報告内容!$4:$4,0)))</f>
        <v>相鉄流通サービス株式会社</v>
      </c>
      <c r="D418" s="1241"/>
      <c r="E418" s="1161" t="str">
        <f>IF(B418="","",INDEX(非表示_前年度報告内容!$1:$1048576,MATCH(B418,非表示_前年度報告内容!$A:$A,0),MATCH($E$52,非表示_前年度報告内容!$4:$4,0)))</f>
        <v/>
      </c>
    </row>
    <row r="419" spans="2:5" ht="20.100000000000001" hidden="1" customHeight="1">
      <c r="B419" s="610" t="str">
        <f>IF(非表示_前年度報告内容!A371="","",非表示_前年度報告内容!A371)</f>
        <v>0367</v>
      </c>
      <c r="C419" s="1241" t="str">
        <f>IF(B419="","",INDEX(非表示_前年度報告内容!$1:$1048576,MATCH(B419,非表示_前年度報告内容!$A:$A,0),MATCH($C$52,非表示_前年度報告内容!$4:$4,0)))</f>
        <v>株式会社神奈川県農協情報センター</v>
      </c>
      <c r="D419" s="1241"/>
      <c r="E419" s="1161" t="str">
        <f>IF(B419="","",INDEX(非表示_前年度報告内容!$1:$1048576,MATCH(B419,非表示_前年度報告内容!$A:$A,0),MATCH($E$52,非表示_前年度報告内容!$4:$4,0)))</f>
        <v/>
      </c>
    </row>
    <row r="420" spans="2:5" ht="20.100000000000001" customHeight="1">
      <c r="B420" s="610" t="str">
        <f>IF(非表示_前年度報告内容!A372="","",非表示_前年度報告内容!A372)</f>
        <v>0368</v>
      </c>
      <c r="C420" s="1241" t="str">
        <f>IF(B420="","",INDEX(非表示_前年度報告内容!$1:$1048576,MATCH(B420,非表示_前年度報告内容!$A:$A,0),MATCH($C$52,非表示_前年度報告内容!$4:$4,0)))</f>
        <v>株式会社イクヨ</v>
      </c>
      <c r="D420" s="1241"/>
      <c r="E420" s="1161" t="str">
        <f>IF(B420="","",INDEX(非表示_前年度報告内容!$1:$1048576,MATCH(B420,非表示_前年度報告内容!$A:$A,0),MATCH($E$52,非表示_前年度報告内容!$4:$4,0)))</f>
        <v>○</v>
      </c>
    </row>
    <row r="421" spans="2:5" ht="20.100000000000001" customHeight="1">
      <c r="B421" s="610" t="str">
        <f>IF(非表示_前年度報告内容!A373="","",非表示_前年度報告内容!A373)</f>
        <v>0369</v>
      </c>
      <c r="C421" s="1241" t="str">
        <f>IF(B421="","",INDEX(非表示_前年度報告内容!$1:$1048576,MATCH(B421,非表示_前年度報告内容!$A:$A,0),MATCH($C$52,非表示_前年度報告内容!$4:$4,0)))</f>
        <v>株式会社キョクレイ</v>
      </c>
      <c r="D421" s="1241"/>
      <c r="E421" s="1161" t="str">
        <f>IF(B421="","",INDEX(非表示_前年度報告内容!$1:$1048576,MATCH(B421,非表示_前年度報告内容!$A:$A,0),MATCH($E$52,非表示_前年度報告内容!$4:$4,0)))</f>
        <v>○</v>
      </c>
    </row>
    <row r="422" spans="2:5" ht="20.100000000000001" customHeight="1">
      <c r="B422" s="610" t="str">
        <f>IF(非表示_前年度報告内容!A374="","",非表示_前年度報告内容!A374)</f>
        <v>0370</v>
      </c>
      <c r="C422" s="1241" t="str">
        <f>IF(B422="","",INDEX(非表示_前年度報告内容!$1:$1048576,MATCH(B422,非表示_前年度報告内容!$A:$A,0),MATCH($C$52,非表示_前年度報告内容!$4:$4,0)))</f>
        <v>神奈川県警察</v>
      </c>
      <c r="D422" s="1241"/>
      <c r="E422" s="1161" t="str">
        <f>IF(B422="","",INDEX(非表示_前年度報告内容!$1:$1048576,MATCH(B422,非表示_前年度報告内容!$A:$A,0),MATCH($E$52,非表示_前年度報告内容!$4:$4,0)))</f>
        <v>○</v>
      </c>
    </row>
    <row r="423" spans="2:5" ht="20.100000000000001" customHeight="1">
      <c r="B423" s="610" t="str">
        <f>IF(非表示_前年度報告内容!A375="","",非表示_前年度報告内容!A375)</f>
        <v>0371</v>
      </c>
      <c r="C423" s="1241" t="str">
        <f>IF(B423="","",INDEX(非表示_前年度報告内容!$1:$1048576,MATCH(B423,非表示_前年度報告内容!$A:$A,0),MATCH($C$52,非表示_前年度報告内容!$4:$4,0)))</f>
        <v>株式会社日本アクセス</v>
      </c>
      <c r="D423" s="1241"/>
      <c r="E423" s="1161" t="str">
        <f>IF(B423="","",INDEX(非表示_前年度報告内容!$1:$1048576,MATCH(B423,非表示_前年度報告内容!$A:$A,0),MATCH($E$52,非表示_前年度報告内容!$4:$4,0)))</f>
        <v>○</v>
      </c>
    </row>
    <row r="424" spans="2:5" ht="20.100000000000001" customHeight="1">
      <c r="B424" s="610" t="str">
        <f>IF(非表示_前年度報告内容!A376="","",非表示_前年度報告内容!A376)</f>
        <v>0372</v>
      </c>
      <c r="C424" s="1241" t="str">
        <f>IF(B424="","",INDEX(非表示_前年度報告内容!$1:$1048576,MATCH(B424,非表示_前年度報告内容!$A:$A,0),MATCH($C$52,非表示_前年度報告内容!$4:$4,0)))</f>
        <v>株式会社共立メンテナンス</v>
      </c>
      <c r="D424" s="1241"/>
      <c r="E424" s="1161" t="str">
        <f>IF(B424="","",INDEX(非表示_前年度報告内容!$1:$1048576,MATCH(B424,非表示_前年度報告内容!$A:$A,0),MATCH($E$52,非表示_前年度報告内容!$4:$4,0)))</f>
        <v>○</v>
      </c>
    </row>
    <row r="425" spans="2:5" ht="20.100000000000001" customHeight="1">
      <c r="B425" s="610" t="str">
        <f>IF(非表示_前年度報告内容!A377="","",非表示_前年度報告内容!A377)</f>
        <v>0373</v>
      </c>
      <c r="C425" s="1241" t="str">
        <f>IF(B425="","",INDEX(非表示_前年度報告内容!$1:$1048576,MATCH(B425,非表示_前年度報告内容!$A:$A,0),MATCH($C$52,非表示_前年度報告内容!$4:$4,0)))</f>
        <v>逗子市</v>
      </c>
      <c r="D425" s="1241"/>
      <c r="E425" s="1161" t="str">
        <f>IF(B425="","",INDEX(非表示_前年度報告内容!$1:$1048576,MATCH(B425,非表示_前年度報告内容!$A:$A,0),MATCH($E$52,非表示_前年度報告内容!$4:$4,0)))</f>
        <v>○</v>
      </c>
    </row>
    <row r="426" spans="2:5" ht="20.100000000000001" customHeight="1">
      <c r="B426" s="610" t="str">
        <f>IF(非表示_前年度報告内容!A378="","",非表示_前年度報告内容!A378)</f>
        <v>0374</v>
      </c>
      <c r="C426" s="1241" t="str">
        <f>IF(B426="","",INDEX(非表示_前年度報告内容!$1:$1048576,MATCH(B426,非表示_前年度報告内容!$A:$A,0),MATCH($C$52,非表示_前年度報告内容!$4:$4,0)))</f>
        <v>株式会社モンテローザ</v>
      </c>
      <c r="D426" s="1241"/>
      <c r="E426" s="1161" t="str">
        <f>IF(B426="","",INDEX(非表示_前年度報告内容!$1:$1048576,MATCH(B426,非表示_前年度報告内容!$A:$A,0),MATCH($E$52,非表示_前年度報告内容!$4:$4,0)))</f>
        <v>○</v>
      </c>
    </row>
    <row r="427" spans="2:5" ht="20.100000000000001" customHeight="1">
      <c r="B427" s="610" t="str">
        <f>IF(非表示_前年度報告内容!A379="","",非表示_前年度報告内容!A379)</f>
        <v>0375</v>
      </c>
      <c r="C427" s="1241" t="str">
        <f>IF(B427="","",INDEX(非表示_前年度報告内容!$1:$1048576,MATCH(B427,非表示_前年度報告内容!$A:$A,0),MATCH($C$52,非表示_前年度報告内容!$4:$4,0)))</f>
        <v>信金中央金庫</v>
      </c>
      <c r="D427" s="1241"/>
      <c r="E427" s="1161" t="str">
        <f>IF(B427="","",INDEX(非表示_前年度報告内容!$1:$1048576,MATCH(B427,非表示_前年度報告内容!$A:$A,0),MATCH($E$52,非表示_前年度報告内容!$4:$4,0)))</f>
        <v>○</v>
      </c>
    </row>
    <row r="428" spans="2:5" ht="20.100000000000001" customHeight="1">
      <c r="B428" s="610" t="str">
        <f>IF(非表示_前年度報告内容!A380="","",非表示_前年度報告内容!A380)</f>
        <v>0376</v>
      </c>
      <c r="C428" s="1241" t="str">
        <f>IF(B428="","",INDEX(非表示_前年度報告内容!$1:$1048576,MATCH(B428,非表示_前年度報告内容!$A:$A,0),MATCH($C$52,非表示_前年度報告内容!$4:$4,0)))</f>
        <v>防衛大学校</v>
      </c>
      <c r="D428" s="1241"/>
      <c r="E428" s="1161" t="str">
        <f>IF(B428="","",INDEX(非表示_前年度報告内容!$1:$1048576,MATCH(B428,非表示_前年度報告内容!$A:$A,0),MATCH($E$52,非表示_前年度報告内容!$4:$4,0)))</f>
        <v>○</v>
      </c>
    </row>
    <row r="429" spans="2:5" ht="20.100000000000001" customHeight="1">
      <c r="B429" s="610" t="str">
        <f>IF(非表示_前年度報告内容!A381="","",非表示_前年度報告内容!A381)</f>
        <v>0377</v>
      </c>
      <c r="C429" s="1241" t="str">
        <f>IF(B429="","",INDEX(非表示_前年度報告内容!$1:$1048576,MATCH(B429,非表示_前年度報告内容!$A:$A,0),MATCH($C$52,非表示_前年度報告内容!$4:$4,0)))</f>
        <v>防衛省</v>
      </c>
      <c r="D429" s="1241"/>
      <c r="E429" s="1161" t="str">
        <f>IF(B429="","",INDEX(非表示_前年度報告内容!$1:$1048576,MATCH(B429,非表示_前年度報告内容!$A:$A,0),MATCH($E$52,非表示_前年度報告内容!$4:$4,0)))</f>
        <v>○</v>
      </c>
    </row>
    <row r="430" spans="2:5" ht="20.100000000000001" customHeight="1">
      <c r="B430" s="610" t="str">
        <f>IF(非表示_前年度報告内容!A382="","",非表示_前年度報告内容!A382)</f>
        <v>0378</v>
      </c>
      <c r="C430" s="1241" t="str">
        <f>IF(B430="","",INDEX(非表示_前年度報告内容!$1:$1048576,MATCH(B430,非表示_前年度報告内容!$A:$A,0),MATCH($C$52,非表示_前年度報告内容!$4:$4,0)))</f>
        <v>防衛省</v>
      </c>
      <c r="D430" s="1241"/>
      <c r="E430" s="1161" t="str">
        <f>IF(B430="","",INDEX(非表示_前年度報告内容!$1:$1048576,MATCH(B430,非表示_前年度報告内容!$A:$A,0),MATCH($E$52,非表示_前年度報告内容!$4:$4,0)))</f>
        <v>○</v>
      </c>
    </row>
    <row r="431" spans="2:5" ht="20.100000000000001" customHeight="1">
      <c r="B431" s="610" t="str">
        <f>IF(非表示_前年度報告内容!A383="","",非表示_前年度報告内容!A383)</f>
        <v>0379</v>
      </c>
      <c r="C431" s="1241" t="str">
        <f>IF(B431="","",INDEX(非表示_前年度報告内容!$1:$1048576,MATCH(B431,非表示_前年度報告内容!$A:$A,0),MATCH($C$52,非表示_前年度報告内容!$4:$4,0)))</f>
        <v>防衛省</v>
      </c>
      <c r="D431" s="1241"/>
      <c r="E431" s="1161" t="str">
        <f>IF(B431="","",INDEX(非表示_前年度報告内容!$1:$1048576,MATCH(B431,非表示_前年度報告内容!$A:$A,0),MATCH($E$52,非表示_前年度報告内容!$4:$4,0)))</f>
        <v>○</v>
      </c>
    </row>
    <row r="432" spans="2:5" ht="20.100000000000001" customHeight="1">
      <c r="B432" s="610" t="str">
        <f>IF(非表示_前年度報告内容!A384="","",非表示_前年度報告内容!A384)</f>
        <v>0380</v>
      </c>
      <c r="C432" s="1241" t="str">
        <f>IF(B432="","",INDEX(非表示_前年度報告内容!$1:$1048576,MATCH(B432,非表示_前年度報告内容!$A:$A,0),MATCH($C$52,非表示_前年度報告内容!$4:$4,0)))</f>
        <v>防衛装備庁</v>
      </c>
      <c r="D432" s="1241"/>
      <c r="E432" s="1161" t="str">
        <f>IF(B432="","",INDEX(非表示_前年度報告内容!$1:$1048576,MATCH(B432,非表示_前年度報告内容!$A:$A,0),MATCH($E$52,非表示_前年度報告内容!$4:$4,0)))</f>
        <v>○</v>
      </c>
    </row>
    <row r="433" spans="2:5" ht="20.100000000000001" customHeight="1">
      <c r="B433" s="610" t="str">
        <f>IF(非表示_前年度報告内容!A385="","",非表示_前年度報告内容!A385)</f>
        <v>0381</v>
      </c>
      <c r="C433" s="1241" t="str">
        <f>IF(B433="","",INDEX(非表示_前年度報告内容!$1:$1048576,MATCH(B433,非表示_前年度報告内容!$A:$A,0),MATCH($C$52,非表示_前年度報告内容!$4:$4,0)))</f>
        <v>防衛省</v>
      </c>
      <c r="D433" s="1241"/>
      <c r="E433" s="1161" t="str">
        <f>IF(B433="","",INDEX(非表示_前年度報告内容!$1:$1048576,MATCH(B433,非表示_前年度報告内容!$A:$A,0),MATCH($E$52,非表示_前年度報告内容!$4:$4,0)))</f>
        <v>○</v>
      </c>
    </row>
    <row r="434" spans="2:5" ht="20.100000000000001" customHeight="1">
      <c r="B434" s="610" t="str">
        <f>IF(非表示_前年度報告内容!A386="","",非表示_前年度報告内容!A386)</f>
        <v>0382</v>
      </c>
      <c r="C434" s="1241" t="str">
        <f>IF(B434="","",INDEX(非表示_前年度報告内容!$1:$1048576,MATCH(B434,非表示_前年度報告内容!$A:$A,0),MATCH($C$52,非表示_前年度報告内容!$4:$4,0)))</f>
        <v>住重フォージング株式会社</v>
      </c>
      <c r="D434" s="1241"/>
      <c r="E434" s="1161" t="str">
        <f>IF(B434="","",INDEX(非表示_前年度報告内容!$1:$1048576,MATCH(B434,非表示_前年度報告内容!$A:$A,0),MATCH($E$52,非表示_前年度報告内容!$4:$4,0)))</f>
        <v>○</v>
      </c>
    </row>
    <row r="435" spans="2:5" ht="20.100000000000001" customHeight="1">
      <c r="B435" s="610" t="str">
        <f>IF(非表示_前年度報告内容!A387="","",非表示_前年度報告内容!A387)</f>
        <v>0383</v>
      </c>
      <c r="C435" s="1241" t="str">
        <f>IF(B435="","",INDEX(非表示_前年度報告内容!$1:$1048576,MATCH(B435,非表示_前年度報告内容!$A:$A,0),MATCH($C$52,非表示_前年度報告内容!$4:$4,0)))</f>
        <v>株式会社イトーヨーカ堂</v>
      </c>
      <c r="D435" s="1241"/>
      <c r="E435" s="1161" t="str">
        <f>IF(B435="","",INDEX(非表示_前年度報告内容!$1:$1048576,MATCH(B435,非表示_前年度報告内容!$A:$A,0),MATCH($E$52,非表示_前年度報告内容!$4:$4,0)))</f>
        <v>○</v>
      </c>
    </row>
    <row r="436" spans="2:5" ht="20.100000000000001" customHeight="1">
      <c r="B436" s="610" t="str">
        <f>IF(非表示_前年度報告内容!A388="","",非表示_前年度報告内容!A388)</f>
        <v>0384</v>
      </c>
      <c r="C436" s="1241" t="str">
        <f>IF(B436="","",INDEX(非表示_前年度報告内容!$1:$1048576,MATCH(B436,非表示_前年度報告内容!$A:$A,0),MATCH($C$52,非表示_前年度報告内容!$4:$4,0)))</f>
        <v>社会医療法人ジャパンメディカルアライアンス</v>
      </c>
      <c r="D436" s="1241"/>
      <c r="E436" s="1161" t="str">
        <f>IF(B436="","",INDEX(非表示_前年度報告内容!$1:$1048576,MATCH(B436,非表示_前年度報告内容!$A:$A,0),MATCH($E$52,非表示_前年度報告内容!$4:$4,0)))</f>
        <v>○</v>
      </c>
    </row>
    <row r="437" spans="2:5" ht="20.100000000000001" customHeight="1">
      <c r="B437" s="610" t="str">
        <f>IF(非表示_前年度報告内容!A389="","",非表示_前年度報告内容!A389)</f>
        <v>0385</v>
      </c>
      <c r="C437" s="1241" t="str">
        <f>IF(B437="","",INDEX(非表示_前年度報告内容!$1:$1048576,MATCH(B437,非表示_前年度報告内容!$A:$A,0),MATCH($C$52,非表示_前年度報告内容!$4:$4,0)))</f>
        <v>安田倉庫株式会社</v>
      </c>
      <c r="D437" s="1241"/>
      <c r="E437" s="1161" t="str">
        <f>IF(B437="","",INDEX(非表示_前年度報告内容!$1:$1048576,MATCH(B437,非表示_前年度報告内容!$A:$A,0),MATCH($E$52,非表示_前年度報告内容!$4:$4,0)))</f>
        <v>○</v>
      </c>
    </row>
    <row r="438" spans="2:5" ht="20.100000000000001" customHeight="1">
      <c r="B438" s="610" t="str">
        <f>IF(非表示_前年度報告内容!A390="","",非表示_前年度報告内容!A390)</f>
        <v>0386</v>
      </c>
      <c r="C438" s="1241" t="str">
        <f>IF(B438="","",INDEX(非表示_前年度報告内容!$1:$1048576,MATCH(B438,非表示_前年度報告内容!$A:$A,0),MATCH($C$52,非表示_前年度報告内容!$4:$4,0)))</f>
        <v>芝浦メカトロニクス株式会社</v>
      </c>
      <c r="D438" s="1241"/>
      <c r="E438" s="1161" t="str">
        <f>IF(B438="","",INDEX(非表示_前年度報告内容!$1:$1048576,MATCH(B438,非表示_前年度報告内容!$A:$A,0),MATCH($E$52,非表示_前年度報告内容!$4:$4,0)))</f>
        <v>○</v>
      </c>
    </row>
    <row r="439" spans="2:5" ht="20.100000000000001" customHeight="1">
      <c r="B439" s="610" t="str">
        <f>IF(非表示_前年度報告内容!A391="","",非表示_前年度報告内容!A391)</f>
        <v>0387</v>
      </c>
      <c r="C439" s="1241" t="str">
        <f>IF(B439="","",INDEX(非表示_前年度報告内容!$1:$1048576,MATCH(B439,非表示_前年度報告内容!$A:$A,0),MATCH($C$52,非表示_前年度報告内容!$4:$4,0)))</f>
        <v>古河電気工業株式会社</v>
      </c>
      <c r="D439" s="1241"/>
      <c r="E439" s="1161" t="str">
        <f>IF(B439="","",INDEX(非表示_前年度報告内容!$1:$1048576,MATCH(B439,非表示_前年度報告内容!$A:$A,0),MATCH($E$52,非表示_前年度報告内容!$4:$4,0)))</f>
        <v>○</v>
      </c>
    </row>
    <row r="440" spans="2:5" ht="20.100000000000001" hidden="1" customHeight="1">
      <c r="B440" s="610" t="str">
        <f>IF(非表示_前年度報告内容!A392="","",非表示_前年度報告内容!A392)</f>
        <v>0388</v>
      </c>
      <c r="C440" s="1241" t="str">
        <f>IF(B440="","",INDEX(非表示_前年度報告内容!$1:$1048576,MATCH(B440,非表示_前年度報告内容!$A:$A,0),MATCH($C$52,非表示_前年度報告内容!$4:$4,0)))</f>
        <v>東京建物株式会社</v>
      </c>
      <c r="D440" s="1241"/>
      <c r="E440" s="1161" t="str">
        <f>IF(B440="","",INDEX(非表示_前年度報告内容!$1:$1048576,MATCH(B440,非表示_前年度報告内容!$A:$A,0),MATCH($E$52,非表示_前年度報告内容!$4:$4,0)))</f>
        <v/>
      </c>
    </row>
    <row r="441" spans="2:5" ht="20.100000000000001" customHeight="1">
      <c r="B441" s="610" t="str">
        <f>IF(非表示_前年度報告内容!A393="","",非表示_前年度報告内容!A393)</f>
        <v>0389</v>
      </c>
      <c r="C441" s="1241" t="str">
        <f>IF(B441="","",INDEX(非表示_前年度報告内容!$1:$1048576,MATCH(B441,非表示_前年度報告内容!$A:$A,0),MATCH($C$52,非表示_前年度報告内容!$4:$4,0)))</f>
        <v>相模原市教育委員会</v>
      </c>
      <c r="D441" s="1241"/>
      <c r="E441" s="1161" t="str">
        <f>IF(B441="","",INDEX(非表示_前年度報告内容!$1:$1048576,MATCH(B441,非表示_前年度報告内容!$A:$A,0),MATCH($E$52,非表示_前年度報告内容!$4:$4,0)))</f>
        <v>○</v>
      </c>
    </row>
    <row r="442" spans="2:5" ht="20.100000000000001" customHeight="1">
      <c r="B442" s="610" t="str">
        <f>IF(非表示_前年度報告内容!A394="","",非表示_前年度報告内容!A394)</f>
        <v>0390</v>
      </c>
      <c r="C442" s="1241" t="str">
        <f>IF(B442="","",INDEX(非表示_前年度報告内容!$1:$1048576,MATCH(B442,非表示_前年度報告内容!$A:$A,0),MATCH($C$52,非表示_前年度報告内容!$4:$4,0)))</f>
        <v>小田原市教育委員会</v>
      </c>
      <c r="D442" s="1241"/>
      <c r="E442" s="1161" t="str">
        <f>IF(B442="","",INDEX(非表示_前年度報告内容!$1:$1048576,MATCH(B442,非表示_前年度報告内容!$A:$A,0),MATCH($E$52,非表示_前年度報告内容!$4:$4,0)))</f>
        <v>○</v>
      </c>
    </row>
    <row r="443" spans="2:5" ht="20.100000000000001" hidden="1" customHeight="1">
      <c r="B443" s="610" t="str">
        <f>IF(非表示_前年度報告内容!A395="","",非表示_前年度報告内容!A395)</f>
        <v>0391</v>
      </c>
      <c r="C443" s="1241" t="str">
        <f>IF(B443="","",INDEX(非表示_前年度報告内容!$1:$1048576,MATCH(B443,非表示_前年度報告内容!$A:$A,0),MATCH($C$52,非表示_前年度報告内容!$4:$4,0)))</f>
        <v>日世株式会社</v>
      </c>
      <c r="D443" s="1241"/>
      <c r="E443" s="1161" t="str">
        <f>IF(B443="","",INDEX(非表示_前年度報告内容!$1:$1048576,MATCH(B443,非表示_前年度報告内容!$A:$A,0),MATCH($E$52,非表示_前年度報告内容!$4:$4,0)))</f>
        <v/>
      </c>
    </row>
    <row r="444" spans="2:5" ht="20.100000000000001" customHeight="1">
      <c r="B444" s="610" t="str">
        <f>IF(非表示_前年度報告内容!A396="","",非表示_前年度報告内容!A396)</f>
        <v>0392</v>
      </c>
      <c r="C444" s="1241" t="str">
        <f>IF(B444="","",INDEX(非表示_前年度報告内容!$1:$1048576,MATCH(B444,非表示_前年度報告内容!$A:$A,0),MATCH($C$52,非表示_前年度報告内容!$4:$4,0)))</f>
        <v>ＴＯＨＯシネマズ株式会社</v>
      </c>
      <c r="D444" s="1241"/>
      <c r="E444" s="1161" t="str">
        <f>IF(B444="","",INDEX(非表示_前年度報告内容!$1:$1048576,MATCH(B444,非表示_前年度報告内容!$A:$A,0),MATCH($E$52,非表示_前年度報告内容!$4:$4,0)))</f>
        <v>○</v>
      </c>
    </row>
    <row r="445" spans="2:5" ht="20.100000000000001" customHeight="1">
      <c r="B445" s="610" t="str">
        <f>IF(非表示_前年度報告内容!A397="","",非表示_前年度報告内容!A397)</f>
        <v>0393</v>
      </c>
      <c r="C445" s="1241" t="str">
        <f>IF(B445="","",INDEX(非表示_前年度報告内容!$1:$1048576,MATCH(B445,非表示_前年度報告内容!$A:$A,0),MATCH($C$52,非表示_前年度報告内容!$4:$4,0)))</f>
        <v>株式会社小田急リゾーツ</v>
      </c>
      <c r="D445" s="1241"/>
      <c r="E445" s="1161" t="str">
        <f>IF(B445="","",INDEX(非表示_前年度報告内容!$1:$1048576,MATCH(B445,非表示_前年度報告内容!$A:$A,0),MATCH($E$52,非表示_前年度報告内容!$4:$4,0)))</f>
        <v>○</v>
      </c>
    </row>
    <row r="446" spans="2:5" ht="20.100000000000001" customHeight="1">
      <c r="B446" s="610" t="str">
        <f>IF(非表示_前年度報告内容!A398="","",非表示_前年度報告内容!A398)</f>
        <v>0394</v>
      </c>
      <c r="C446" s="1241" t="str">
        <f>IF(B446="","",INDEX(非表示_前年度報告内容!$1:$1048576,MATCH(B446,非表示_前年度報告内容!$A:$A,0),MATCH($C$52,非表示_前年度報告内容!$4:$4,0)))</f>
        <v>石井商事運輸株式会社</v>
      </c>
      <c r="D446" s="1241"/>
      <c r="E446" s="1161" t="str">
        <f>IF(B446="","",INDEX(非表示_前年度報告内容!$1:$1048576,MATCH(B446,非表示_前年度報告内容!$A:$A,0),MATCH($E$52,非表示_前年度報告内容!$4:$4,0)))</f>
        <v>○</v>
      </c>
    </row>
    <row r="447" spans="2:5" ht="20.100000000000001" customHeight="1">
      <c r="B447" s="610" t="str">
        <f>IF(非表示_前年度報告内容!A399="","",非表示_前年度報告内容!A399)</f>
        <v>0395</v>
      </c>
      <c r="C447" s="1241" t="str">
        <f>IF(B447="","",INDEX(非表示_前年度報告内容!$1:$1048576,MATCH(B447,非表示_前年度報告内容!$A:$A,0),MATCH($C$52,非表示_前年度報告内容!$4:$4,0)))</f>
        <v>高梨販売株式会社</v>
      </c>
      <c r="D447" s="1241"/>
      <c r="E447" s="1161" t="str">
        <f>IF(B447="","",INDEX(非表示_前年度報告内容!$1:$1048576,MATCH(B447,非表示_前年度報告内容!$A:$A,0),MATCH($E$52,非表示_前年度報告内容!$4:$4,0)))</f>
        <v>○</v>
      </c>
    </row>
    <row r="448" spans="2:5" ht="20.100000000000001" customHeight="1">
      <c r="B448" s="610" t="str">
        <f>IF(非表示_前年度報告内容!A400="","",非表示_前年度報告内容!A400)</f>
        <v>0396</v>
      </c>
      <c r="C448" s="1241" t="str">
        <f>IF(B448="","",INDEX(非表示_前年度報告内容!$1:$1048576,MATCH(B448,非表示_前年度報告内容!$A:$A,0),MATCH($C$52,非表示_前年度報告内容!$4:$4,0)))</f>
        <v>株式会社ユニマットライフ</v>
      </c>
      <c r="D448" s="1241"/>
      <c r="E448" s="1161" t="str">
        <f>IF(B448="","",INDEX(非表示_前年度報告内容!$1:$1048576,MATCH(B448,非表示_前年度報告内容!$A:$A,0),MATCH($E$52,非表示_前年度報告内容!$4:$4,0)))</f>
        <v>○</v>
      </c>
    </row>
    <row r="449" spans="2:5" ht="20.100000000000001" customHeight="1">
      <c r="B449" s="610" t="str">
        <f>IF(非表示_前年度報告内容!A401="","",非表示_前年度報告内容!A401)</f>
        <v>0397</v>
      </c>
      <c r="C449" s="1241" t="str">
        <f>IF(B449="","",INDEX(非表示_前年度報告内容!$1:$1048576,MATCH(B449,非表示_前年度報告内容!$A:$A,0),MATCH($C$52,非表示_前年度報告内容!$4:$4,0)))</f>
        <v>日本パーカライジング株式会社</v>
      </c>
      <c r="D449" s="1241"/>
      <c r="E449" s="1161" t="str">
        <f>IF(B449="","",INDEX(非表示_前年度報告内容!$1:$1048576,MATCH(B449,非表示_前年度報告内容!$A:$A,0),MATCH($E$52,非表示_前年度報告内容!$4:$4,0)))</f>
        <v>○</v>
      </c>
    </row>
    <row r="450" spans="2:5" ht="20.100000000000001" customHeight="1">
      <c r="B450" s="610" t="str">
        <f>IF(非表示_前年度報告内容!A402="","",非表示_前年度報告内容!A402)</f>
        <v>0398</v>
      </c>
      <c r="C450" s="1241" t="str">
        <f>IF(B450="","",INDEX(非表示_前年度報告内容!$1:$1048576,MATCH(B450,非表示_前年度報告内容!$A:$A,0),MATCH($C$52,非表示_前年度報告内容!$4:$4,0)))</f>
        <v>株式会社不二家</v>
      </c>
      <c r="D450" s="1241"/>
      <c r="E450" s="1161" t="str">
        <f>IF(B450="","",INDEX(非表示_前年度報告内容!$1:$1048576,MATCH(B450,非表示_前年度報告内容!$A:$A,0),MATCH($E$52,非表示_前年度報告内容!$4:$4,0)))</f>
        <v>○</v>
      </c>
    </row>
    <row r="451" spans="2:5" ht="20.100000000000001" customHeight="1">
      <c r="B451" s="610" t="str">
        <f>IF(非表示_前年度報告内容!A403="","",非表示_前年度報告内容!A403)</f>
        <v>0399</v>
      </c>
      <c r="C451" s="1241" t="str">
        <f>IF(B451="","",INDEX(非表示_前年度報告内容!$1:$1048576,MATCH(B451,非表示_前年度報告内容!$A:$A,0),MATCH($C$52,非表示_前年度報告内容!$4:$4,0)))</f>
        <v>サントリービバレッジソリューション株式会社</v>
      </c>
      <c r="D451" s="1241"/>
      <c r="E451" s="1161" t="str">
        <f>IF(B451="","",INDEX(非表示_前年度報告内容!$1:$1048576,MATCH(B451,非表示_前年度報告内容!$A:$A,0),MATCH($E$52,非表示_前年度報告内容!$4:$4,0)))</f>
        <v>○</v>
      </c>
    </row>
    <row r="452" spans="2:5" ht="20.100000000000001" customHeight="1">
      <c r="B452" s="610" t="str">
        <f>IF(非表示_前年度報告内容!A404="","",非表示_前年度報告内容!A404)</f>
        <v>0400</v>
      </c>
      <c r="C452" s="1241" t="str">
        <f>IF(B452="","",INDEX(非表示_前年度報告内容!$1:$1048576,MATCH(B452,非表示_前年度報告内容!$A:$A,0),MATCH($C$52,非表示_前年度報告内容!$4:$4,0)))</f>
        <v>三菱瓦斯化学株式会社</v>
      </c>
      <c r="D452" s="1241"/>
      <c r="E452" s="1161" t="str">
        <f>IF(B452="","",INDEX(非表示_前年度報告内容!$1:$1048576,MATCH(B452,非表示_前年度報告内容!$A:$A,0),MATCH($E$52,非表示_前年度報告内容!$4:$4,0)))</f>
        <v>○</v>
      </c>
    </row>
    <row r="453" spans="2:5" ht="20.100000000000001" customHeight="1">
      <c r="B453" s="610" t="str">
        <f>IF(非表示_前年度報告内容!A405="","",非表示_前年度報告内容!A405)</f>
        <v>0401</v>
      </c>
      <c r="C453" s="1241" t="str">
        <f>IF(B453="","",INDEX(非表示_前年度報告内容!$1:$1048576,MATCH(B453,非表示_前年度報告内容!$A:$A,0),MATCH($C$52,非表示_前年度報告内容!$4:$4,0)))</f>
        <v>横須賀市教育委員会</v>
      </c>
      <c r="D453" s="1241"/>
      <c r="E453" s="1161" t="str">
        <f>IF(B453="","",INDEX(非表示_前年度報告内容!$1:$1048576,MATCH(B453,非表示_前年度報告内容!$A:$A,0),MATCH($E$52,非表示_前年度報告内容!$4:$4,0)))</f>
        <v>○</v>
      </c>
    </row>
    <row r="454" spans="2:5" ht="20.100000000000001" customHeight="1">
      <c r="B454" s="610" t="str">
        <f>IF(非表示_前年度報告内容!A406="","",非表示_前年度報告内容!A406)</f>
        <v>0402</v>
      </c>
      <c r="C454" s="1241" t="str">
        <f>IF(B454="","",INDEX(非表示_前年度報告内容!$1:$1048576,MATCH(B454,非表示_前年度報告内容!$A:$A,0),MATCH($C$52,非表示_前年度報告内容!$4:$4,0)))</f>
        <v>平塚市</v>
      </c>
      <c r="D454" s="1241"/>
      <c r="E454" s="1161" t="str">
        <f>IF(B454="","",INDEX(非表示_前年度報告内容!$1:$1048576,MATCH(B454,非表示_前年度報告内容!$A:$A,0),MATCH($E$52,非表示_前年度報告内容!$4:$4,0)))</f>
        <v>○</v>
      </c>
    </row>
    <row r="455" spans="2:5" ht="20.100000000000001" customHeight="1">
      <c r="B455" s="610" t="str">
        <f>IF(非表示_前年度報告内容!A407="","",非表示_前年度報告内容!A407)</f>
        <v>0403</v>
      </c>
      <c r="C455" s="1241" t="str">
        <f>IF(B455="","",INDEX(非表示_前年度報告内容!$1:$1048576,MATCH(B455,非表示_前年度報告内容!$A:$A,0),MATCH($C$52,非表示_前年度報告内容!$4:$4,0)))</f>
        <v>日本生命保険相互会社</v>
      </c>
      <c r="D455" s="1241"/>
      <c r="E455" s="1161" t="str">
        <f>IF(B455="","",INDEX(非表示_前年度報告内容!$1:$1048576,MATCH(B455,非表示_前年度報告内容!$A:$A,0),MATCH($E$52,非表示_前年度報告内容!$4:$4,0)))</f>
        <v>○</v>
      </c>
    </row>
    <row r="456" spans="2:5" ht="20.100000000000001" hidden="1" customHeight="1">
      <c r="B456" s="610" t="str">
        <f>IF(非表示_前年度報告内容!A408="","",非表示_前年度報告内容!A408)</f>
        <v>0404</v>
      </c>
      <c r="C456" s="1241" t="str">
        <f>IF(B456="","",INDEX(非表示_前年度報告内容!$1:$1048576,MATCH(B456,非表示_前年度報告内容!$A:$A,0),MATCH($C$52,非表示_前年度報告内容!$4:$4,0)))</f>
        <v>株式会社 ミクニ</v>
      </c>
      <c r="D456" s="1241"/>
      <c r="E456" s="1161" t="str">
        <f>IF(B456="","",INDEX(非表示_前年度報告内容!$1:$1048576,MATCH(B456,非表示_前年度報告内容!$A:$A,0),MATCH($E$52,非表示_前年度報告内容!$4:$4,0)))</f>
        <v/>
      </c>
    </row>
    <row r="457" spans="2:5" ht="20.100000000000001" customHeight="1">
      <c r="B457" s="610" t="str">
        <f>IF(非表示_前年度報告内容!A409="","",非表示_前年度報告内容!A409)</f>
        <v>0405</v>
      </c>
      <c r="C457" s="1241" t="str">
        <f>IF(B457="","",INDEX(非表示_前年度報告内容!$1:$1048576,MATCH(B457,非表示_前年度報告内容!$A:$A,0),MATCH($C$52,非表示_前年度報告内容!$4:$4,0)))</f>
        <v>株式会社三井住友銀行</v>
      </c>
      <c r="D457" s="1241"/>
      <c r="E457" s="1161" t="str">
        <f>IF(B457="","",INDEX(非表示_前年度報告内容!$1:$1048576,MATCH(B457,非表示_前年度報告内容!$A:$A,0),MATCH($E$52,非表示_前年度報告内容!$4:$4,0)))</f>
        <v>○</v>
      </c>
    </row>
    <row r="458" spans="2:5" ht="20.100000000000001" customHeight="1">
      <c r="B458" s="610" t="str">
        <f>IF(非表示_前年度報告内容!A410="","",非表示_前年度報告内容!A410)</f>
        <v>0406</v>
      </c>
      <c r="C458" s="1241" t="str">
        <f>IF(B458="","",INDEX(非表示_前年度報告内容!$1:$1048576,MATCH(B458,非表示_前年度報告内容!$A:$A,0),MATCH($C$52,非表示_前年度報告内容!$4:$4,0)))</f>
        <v>綾瀬市教育委員会</v>
      </c>
      <c r="D458" s="1241"/>
      <c r="E458" s="1161" t="str">
        <f>IF(B458="","",INDEX(非表示_前年度報告内容!$1:$1048576,MATCH(B458,非表示_前年度報告内容!$A:$A,0),MATCH($E$52,非表示_前年度報告内容!$4:$4,0)))</f>
        <v>○</v>
      </c>
    </row>
    <row r="459" spans="2:5" ht="20.100000000000001" customHeight="1">
      <c r="B459" s="610" t="str">
        <f>IF(非表示_前年度報告内容!A411="","",非表示_前年度報告内容!A411)</f>
        <v>0407</v>
      </c>
      <c r="C459" s="1241" t="str">
        <f>IF(B459="","",INDEX(非表示_前年度報告内容!$1:$1048576,MATCH(B459,非表示_前年度報告内容!$A:$A,0),MATCH($C$52,非表示_前年度報告内容!$4:$4,0)))</f>
        <v>横浜ゴム株式会社</v>
      </c>
      <c r="D459" s="1241"/>
      <c r="E459" s="1161" t="str">
        <f>IF(B459="","",INDEX(非表示_前年度報告内容!$1:$1048576,MATCH(B459,非表示_前年度報告内容!$A:$A,0),MATCH($E$52,非表示_前年度報告内容!$4:$4,0)))</f>
        <v>○</v>
      </c>
    </row>
    <row r="460" spans="2:5" ht="20.100000000000001" customHeight="1">
      <c r="B460" s="610" t="str">
        <f>IF(非表示_前年度報告内容!A412="","",非表示_前年度報告内容!A412)</f>
        <v>0408</v>
      </c>
      <c r="C460" s="1241" t="str">
        <f>IF(B460="","",INDEX(非表示_前年度報告内容!$1:$1048576,MATCH(B460,非表示_前年度報告内容!$A:$A,0),MATCH($C$52,非表示_前年度報告内容!$4:$4,0)))</f>
        <v>日本山村硝子株式会社</v>
      </c>
      <c r="D460" s="1241"/>
      <c r="E460" s="1161" t="str">
        <f>IF(B460="","",INDEX(非表示_前年度報告内容!$1:$1048576,MATCH(B460,非表示_前年度報告内容!$A:$A,0),MATCH($E$52,非表示_前年度報告内容!$4:$4,0)))</f>
        <v>○</v>
      </c>
    </row>
    <row r="461" spans="2:5" ht="20.100000000000001" hidden="1" customHeight="1">
      <c r="B461" s="610" t="str">
        <f>IF(非表示_前年度報告内容!A413="","",非表示_前年度報告内容!A413)</f>
        <v>0409</v>
      </c>
      <c r="C461" s="1241" t="str">
        <f>IF(B461="","",INDEX(非表示_前年度報告内容!$1:$1048576,MATCH(B461,非表示_前年度報告内容!$A:$A,0),MATCH($C$52,非表示_前年度報告内容!$4:$4,0)))</f>
        <v>セントラル自動車株式会社</v>
      </c>
      <c r="D461" s="1241"/>
      <c r="E461" s="1161" t="str">
        <f>IF(B461="","",INDEX(非表示_前年度報告内容!$1:$1048576,MATCH(B461,非表示_前年度報告内容!$A:$A,0),MATCH($E$52,非表示_前年度報告内容!$4:$4,0)))</f>
        <v/>
      </c>
    </row>
    <row r="462" spans="2:5" ht="20.100000000000001" customHeight="1">
      <c r="B462" s="610" t="str">
        <f>IF(非表示_前年度報告内容!A414="","",非表示_前年度報告内容!A414)</f>
        <v>0410</v>
      </c>
      <c r="C462" s="1241" t="str">
        <f>IF(B462="","",INDEX(非表示_前年度報告内容!$1:$1048576,MATCH(B462,非表示_前年度報告内容!$A:$A,0),MATCH($C$52,非表示_前年度報告内容!$4:$4,0)))</f>
        <v>鈴廣かまぼこ株式会社</v>
      </c>
      <c r="D462" s="1241"/>
      <c r="E462" s="1161" t="str">
        <f>IF(B462="","",INDEX(非表示_前年度報告内容!$1:$1048576,MATCH(B462,非表示_前年度報告内容!$A:$A,0),MATCH($E$52,非表示_前年度報告内容!$4:$4,0)))</f>
        <v>○</v>
      </c>
    </row>
    <row r="463" spans="2:5" ht="20.100000000000001" customHeight="1">
      <c r="B463" s="610" t="str">
        <f>IF(非表示_前年度報告内容!A415="","",非表示_前年度報告内容!A415)</f>
        <v>0411</v>
      </c>
      <c r="C463" s="1241" t="str">
        <f>IF(B463="","",INDEX(非表示_前年度報告内容!$1:$1048576,MATCH(B463,非表示_前年度報告内容!$A:$A,0),MATCH($C$52,非表示_前年度報告内容!$4:$4,0)))</f>
        <v>小川工業株式会社</v>
      </c>
      <c r="D463" s="1241"/>
      <c r="E463" s="1161" t="str">
        <f>IF(B463="","",INDEX(非表示_前年度報告内容!$1:$1048576,MATCH(B463,非表示_前年度報告内容!$A:$A,0),MATCH($E$52,非表示_前年度報告内容!$4:$4,0)))</f>
        <v>○</v>
      </c>
    </row>
    <row r="464" spans="2:5" ht="20.100000000000001" customHeight="1">
      <c r="B464" s="610" t="str">
        <f>IF(非表示_前年度報告内容!A416="","",非表示_前年度報告内容!A416)</f>
        <v>0412</v>
      </c>
      <c r="C464" s="1241" t="str">
        <f>IF(B464="","",INDEX(非表示_前年度報告内容!$1:$1048576,MATCH(B464,非表示_前年度報告内容!$A:$A,0),MATCH($C$52,非表示_前年度報告内容!$4:$4,0)))</f>
        <v>株式会社えひめ飲料</v>
      </c>
      <c r="D464" s="1241"/>
      <c r="E464" s="1161" t="str">
        <f>IF(B464="","",INDEX(非表示_前年度報告内容!$1:$1048576,MATCH(B464,非表示_前年度報告内容!$A:$A,0),MATCH($E$52,非表示_前年度報告内容!$4:$4,0)))</f>
        <v>○</v>
      </c>
    </row>
    <row r="465" spans="2:5" ht="20.100000000000001" customHeight="1">
      <c r="B465" s="610" t="str">
        <f>IF(非表示_前年度報告内容!A417="","",非表示_前年度報告内容!A417)</f>
        <v>0413</v>
      </c>
      <c r="C465" s="1241" t="str">
        <f>IF(B465="","",INDEX(非表示_前年度報告内容!$1:$1048576,MATCH(B465,非表示_前年度報告内容!$A:$A,0),MATCH($C$52,非表示_前年度報告内容!$4:$4,0)))</f>
        <v>東邦チタニウム株式会社</v>
      </c>
      <c r="D465" s="1241"/>
      <c r="E465" s="1161" t="str">
        <f>IF(B465="","",INDEX(非表示_前年度報告内容!$1:$1048576,MATCH(B465,非表示_前年度報告内容!$A:$A,0),MATCH($E$52,非表示_前年度報告内容!$4:$4,0)))</f>
        <v>○</v>
      </c>
    </row>
    <row r="466" spans="2:5" ht="20.100000000000001" customHeight="1">
      <c r="B466" s="610" t="str">
        <f>IF(非表示_前年度報告内容!A418="","",非表示_前年度報告内容!A418)</f>
        <v>0414</v>
      </c>
      <c r="C466" s="1241" t="str">
        <f>IF(B466="","",INDEX(非表示_前年度報告内容!$1:$1048576,MATCH(B466,非表示_前年度報告内容!$A:$A,0),MATCH($C$52,非表示_前年度報告内容!$4:$4,0)))</f>
        <v>株式会社神奈川食肉センター</v>
      </c>
      <c r="D466" s="1241"/>
      <c r="E466" s="1161" t="str">
        <f>IF(B466="","",INDEX(非表示_前年度報告内容!$1:$1048576,MATCH(B466,非表示_前年度報告内容!$A:$A,0),MATCH($E$52,非表示_前年度報告内容!$4:$4,0)))</f>
        <v>○</v>
      </c>
    </row>
    <row r="467" spans="2:5" ht="20.100000000000001" customHeight="1">
      <c r="B467" s="610" t="str">
        <f>IF(非表示_前年度報告内容!A419="","",非表示_前年度報告内容!A419)</f>
        <v>0415</v>
      </c>
      <c r="C467" s="1241" t="str">
        <f>IF(B467="","",INDEX(非表示_前年度報告内容!$1:$1048576,MATCH(B467,非表示_前年度報告内容!$A:$A,0),MATCH($C$52,非表示_前年度報告内容!$4:$4,0)))</f>
        <v>ソニーグループ株式会社</v>
      </c>
      <c r="D467" s="1241"/>
      <c r="E467" s="1161" t="str">
        <f>IF(B467="","",INDEX(非表示_前年度報告内容!$1:$1048576,MATCH(B467,非表示_前年度報告内容!$A:$A,0),MATCH($E$52,非表示_前年度報告内容!$4:$4,0)))</f>
        <v>○</v>
      </c>
    </row>
    <row r="468" spans="2:5" ht="20.100000000000001" customHeight="1">
      <c r="B468" s="610" t="str">
        <f>IF(非表示_前年度報告内容!A420="","",非表示_前年度報告内容!A420)</f>
        <v>0416</v>
      </c>
      <c r="C468" s="1241" t="str">
        <f>IF(B468="","",INDEX(非表示_前年度報告内容!$1:$1048576,MATCH(B468,非表示_前年度報告内容!$A:$A,0),MATCH($C$52,非表示_前年度報告内容!$4:$4,0)))</f>
        <v>株式会社毎日新聞首都圏センター</v>
      </c>
      <c r="D468" s="1241"/>
      <c r="E468" s="1161" t="str">
        <f>IF(B468="","",INDEX(非表示_前年度報告内容!$1:$1048576,MATCH(B468,非表示_前年度報告内容!$A:$A,0),MATCH($E$52,非表示_前年度報告内容!$4:$4,0)))</f>
        <v>○</v>
      </c>
    </row>
    <row r="469" spans="2:5" ht="20.100000000000001" customHeight="1">
      <c r="B469" s="610" t="str">
        <f>IF(非表示_前年度報告内容!A421="","",非表示_前年度報告内容!A421)</f>
        <v>0417</v>
      </c>
      <c r="C469" s="1241" t="str">
        <f>IF(B469="","",INDEX(非表示_前年度報告内容!$1:$1048576,MATCH(B469,非表示_前年度報告内容!$A:$A,0),MATCH($C$52,非表示_前年度報告内容!$4:$4,0)))</f>
        <v>オーマイ株式会社</v>
      </c>
      <c r="D469" s="1241"/>
      <c r="E469" s="1161" t="str">
        <f>IF(B469="","",INDEX(非表示_前年度報告内容!$1:$1048576,MATCH(B469,非表示_前年度報告内容!$A:$A,0),MATCH($E$52,非表示_前年度報告内容!$4:$4,0)))</f>
        <v>○</v>
      </c>
    </row>
    <row r="470" spans="2:5" ht="20.100000000000001" customHeight="1">
      <c r="B470" s="610" t="str">
        <f>IF(非表示_前年度報告内容!A422="","",非表示_前年度報告内容!A422)</f>
        <v>0418</v>
      </c>
      <c r="C470" s="1241" t="str">
        <f>IF(B470="","",INDEX(非表示_前年度報告内容!$1:$1048576,MATCH(B470,非表示_前年度報告内容!$A:$A,0),MATCH($C$52,非表示_前年度報告内容!$4:$4,0)))</f>
        <v>プライムデリカ株式会社</v>
      </c>
      <c r="D470" s="1241"/>
      <c r="E470" s="1161" t="str">
        <f>IF(B470="","",INDEX(非表示_前年度報告内容!$1:$1048576,MATCH(B470,非表示_前年度報告内容!$A:$A,0),MATCH($E$52,非表示_前年度報告内容!$4:$4,0)))</f>
        <v>○</v>
      </c>
    </row>
    <row r="471" spans="2:5" ht="20.100000000000001" hidden="1" customHeight="1">
      <c r="B471" s="610" t="str">
        <f>IF(非表示_前年度報告内容!A423="","",非表示_前年度報告内容!A423)</f>
        <v>0419</v>
      </c>
      <c r="C471" s="1241" t="str">
        <f>IF(B471="","",INDEX(非表示_前年度報告内容!$1:$1048576,MATCH(B471,非表示_前年度報告内容!$A:$A,0),MATCH($C$52,非表示_前年度報告内容!$4:$4,0)))</f>
        <v>相模中央交通株式会社</v>
      </c>
      <c r="D471" s="1241"/>
      <c r="E471" s="1161" t="str">
        <f>IF(B471="","",INDEX(非表示_前年度報告内容!$1:$1048576,MATCH(B471,非表示_前年度報告内容!$A:$A,0),MATCH($E$52,非表示_前年度報告内容!$4:$4,0)))</f>
        <v/>
      </c>
    </row>
    <row r="472" spans="2:5" ht="20.100000000000001" customHeight="1">
      <c r="B472" s="610" t="str">
        <f>IF(非表示_前年度報告内容!A424="","",非表示_前年度報告内容!A424)</f>
        <v>0420</v>
      </c>
      <c r="C472" s="1241" t="str">
        <f>IF(B472="","",INDEX(非表示_前年度報告内容!$1:$1048576,MATCH(B472,非表示_前年度報告内容!$A:$A,0),MATCH($C$52,非表示_前年度報告内容!$4:$4,0)))</f>
        <v>Ｆ－ＬＩＮＥ株式会社</v>
      </c>
      <c r="D472" s="1241"/>
      <c r="E472" s="1161" t="str">
        <f>IF(B472="","",INDEX(非表示_前年度報告内容!$1:$1048576,MATCH(B472,非表示_前年度報告内容!$A:$A,0),MATCH($E$52,非表示_前年度報告内容!$4:$4,0)))</f>
        <v>○</v>
      </c>
    </row>
    <row r="473" spans="2:5" ht="20.100000000000001" customHeight="1">
      <c r="B473" s="610" t="str">
        <f>IF(非表示_前年度報告内容!A425="","",非表示_前年度報告内容!A425)</f>
        <v>0421</v>
      </c>
      <c r="C473" s="1241" t="str">
        <f>IF(B473="","",INDEX(非表示_前年度報告内容!$1:$1048576,MATCH(B473,非表示_前年度報告内容!$A:$A,0),MATCH($C$52,非表示_前年度報告内容!$4:$4,0)))</f>
        <v>キリンビバレッジ株式会社</v>
      </c>
      <c r="D473" s="1241"/>
      <c r="E473" s="1161" t="str">
        <f>IF(B473="","",INDEX(非表示_前年度報告内容!$1:$1048576,MATCH(B473,非表示_前年度報告内容!$A:$A,0),MATCH($E$52,非表示_前年度報告内容!$4:$4,0)))</f>
        <v>○</v>
      </c>
    </row>
    <row r="474" spans="2:5" ht="20.100000000000001" customHeight="1">
      <c r="B474" s="610" t="str">
        <f>IF(非表示_前年度報告内容!A426="","",非表示_前年度報告内容!A426)</f>
        <v>0422</v>
      </c>
      <c r="C474" s="1241" t="str">
        <f>IF(B474="","",INDEX(非表示_前年度報告内容!$1:$1048576,MATCH(B474,非表示_前年度報告内容!$A:$A,0),MATCH($C$52,非表示_前年度報告内容!$4:$4,0)))</f>
        <v>ミニストップ株式会社</v>
      </c>
      <c r="D474" s="1241"/>
      <c r="E474" s="1161" t="str">
        <f>IF(B474="","",INDEX(非表示_前年度報告内容!$1:$1048576,MATCH(B474,非表示_前年度報告内容!$A:$A,0),MATCH($E$52,非表示_前年度報告内容!$4:$4,0)))</f>
        <v>○</v>
      </c>
    </row>
    <row r="475" spans="2:5" ht="20.100000000000001" hidden="1" customHeight="1">
      <c r="B475" s="610" t="str">
        <f>IF(非表示_前年度報告内容!A427="","",非表示_前年度報告内容!A427)</f>
        <v>0423</v>
      </c>
      <c r="C475" s="1241" t="str">
        <f>IF(B475="","",INDEX(非表示_前年度報告内容!$1:$1048576,MATCH(B475,非表示_前年度報告内容!$A:$A,0),MATCH($C$52,非表示_前年度報告内容!$4:$4,0)))</f>
        <v>株式会社パイロットコーポレーション</v>
      </c>
      <c r="D475" s="1241"/>
      <c r="E475" s="1161" t="str">
        <f>IF(B475="","",INDEX(非表示_前年度報告内容!$1:$1048576,MATCH(B475,非表示_前年度報告内容!$A:$A,0),MATCH($E$52,非表示_前年度報告内容!$4:$4,0)))</f>
        <v/>
      </c>
    </row>
    <row r="476" spans="2:5" ht="20.100000000000001" customHeight="1">
      <c r="B476" s="610" t="str">
        <f>IF(非表示_前年度報告内容!A428="","",非表示_前年度報告内容!A428)</f>
        <v>0424</v>
      </c>
      <c r="C476" s="1241" t="str">
        <f>IF(B476="","",INDEX(非表示_前年度報告内容!$1:$1048576,MATCH(B476,非表示_前年度報告内容!$A:$A,0),MATCH($C$52,非表示_前年度報告内容!$4:$4,0)))</f>
        <v>第一生命保険株式会社</v>
      </c>
      <c r="D476" s="1241"/>
      <c r="E476" s="1161" t="str">
        <f>IF(B476="","",INDEX(非表示_前年度報告内容!$1:$1048576,MATCH(B476,非表示_前年度報告内容!$A:$A,0),MATCH($E$52,非表示_前年度報告内容!$4:$4,0)))</f>
        <v>○</v>
      </c>
    </row>
    <row r="477" spans="2:5" ht="20.100000000000001" customHeight="1">
      <c r="B477" s="610" t="str">
        <f>IF(非表示_前年度報告内容!A429="","",非表示_前年度報告内容!A429)</f>
        <v>0425</v>
      </c>
      <c r="C477" s="1241" t="str">
        <f>IF(B477="","",INDEX(非表示_前年度報告内容!$1:$1048576,MATCH(B477,非表示_前年度報告内容!$A:$A,0),MATCH($C$52,非表示_前年度報告内容!$4:$4,0)))</f>
        <v>株式会社ダイエー</v>
      </c>
      <c r="D477" s="1241"/>
      <c r="E477" s="1161" t="str">
        <f>IF(B477="","",INDEX(非表示_前年度報告内容!$1:$1048576,MATCH(B477,非表示_前年度報告内容!$A:$A,0),MATCH($E$52,非表示_前年度報告内容!$4:$4,0)))</f>
        <v>○</v>
      </c>
    </row>
    <row r="478" spans="2:5" ht="20.100000000000001" hidden="1" customHeight="1">
      <c r="B478" s="610" t="str">
        <f>IF(非表示_前年度報告内容!A430="","",非表示_前年度報告内容!A430)</f>
        <v>0426</v>
      </c>
      <c r="C478" s="1241" t="str">
        <f>IF(B478="","",INDEX(非表示_前年度報告内容!$1:$1048576,MATCH(B478,非表示_前年度報告内容!$A:$A,0),MATCH($C$52,非表示_前年度報告内容!$4:$4,0)))</f>
        <v>東洋ソフラン株式会社</v>
      </c>
      <c r="D478" s="1241"/>
      <c r="E478" s="1161" t="str">
        <f>IF(B478="","",INDEX(非表示_前年度報告内容!$1:$1048576,MATCH(B478,非表示_前年度報告内容!$A:$A,0),MATCH($E$52,非表示_前年度報告内容!$4:$4,0)))</f>
        <v/>
      </c>
    </row>
    <row r="479" spans="2:5" ht="20.100000000000001" customHeight="1">
      <c r="B479" s="610" t="str">
        <f>IF(非表示_前年度報告内容!A431="","",非表示_前年度報告内容!A431)</f>
        <v>0427</v>
      </c>
      <c r="C479" s="1241" t="str">
        <f>IF(B479="","",INDEX(非表示_前年度報告内容!$1:$1048576,MATCH(B479,非表示_前年度報告内容!$A:$A,0),MATCH($C$52,非表示_前年度報告内容!$4:$4,0)))</f>
        <v>ダイドービバレッジサービス株式会社</v>
      </c>
      <c r="D479" s="1241"/>
      <c r="E479" s="1161" t="str">
        <f>IF(B479="","",INDEX(非表示_前年度報告内容!$1:$1048576,MATCH(B479,非表示_前年度報告内容!$A:$A,0),MATCH($E$52,非表示_前年度報告内容!$4:$4,0)))</f>
        <v>○</v>
      </c>
    </row>
    <row r="480" spans="2:5" ht="20.100000000000001" customHeight="1">
      <c r="B480" s="610" t="str">
        <f>IF(非表示_前年度報告内容!A432="","",非表示_前年度報告内容!A432)</f>
        <v>0428</v>
      </c>
      <c r="C480" s="1241" t="str">
        <f>IF(B480="","",INDEX(非表示_前年度報告内容!$1:$1048576,MATCH(B480,非表示_前年度報告内容!$A:$A,0),MATCH($C$52,非表示_前年度報告内容!$4:$4,0)))</f>
        <v>株式会社セブン-イレブン・ジャパン</v>
      </c>
      <c r="D480" s="1241"/>
      <c r="E480" s="1161" t="str">
        <f>IF(B480="","",INDEX(非表示_前年度報告内容!$1:$1048576,MATCH(B480,非表示_前年度報告内容!$A:$A,0),MATCH($E$52,非表示_前年度報告内容!$4:$4,0)))</f>
        <v>○</v>
      </c>
    </row>
    <row r="481" spans="2:5" ht="20.100000000000001" customHeight="1">
      <c r="B481" s="610" t="str">
        <f>IF(非表示_前年度報告内容!A433="","",非表示_前年度報告内容!A433)</f>
        <v>0429</v>
      </c>
      <c r="C481" s="1241" t="str">
        <f>IF(B481="","",INDEX(非表示_前年度報告内容!$1:$1048576,MATCH(B481,非表示_前年度報告内容!$A:$A,0),MATCH($C$52,非表示_前年度報告内容!$4:$4,0)))</f>
        <v>箱根町</v>
      </c>
      <c r="D481" s="1241"/>
      <c r="E481" s="1161" t="str">
        <f>IF(B481="","",INDEX(非表示_前年度報告内容!$1:$1048576,MATCH(B481,非表示_前年度報告内容!$A:$A,0),MATCH($E$52,非表示_前年度報告内容!$4:$4,0)))</f>
        <v>○</v>
      </c>
    </row>
    <row r="482" spans="2:5" ht="20.100000000000001" hidden="1" customHeight="1">
      <c r="B482" s="610" t="str">
        <f>IF(非表示_前年度報告内容!A434="","",非表示_前年度報告内容!A434)</f>
        <v>0430</v>
      </c>
      <c r="C482" s="1241" t="str">
        <f>IF(B482="","",INDEX(非表示_前年度報告内容!$1:$1048576,MATCH(B482,非表示_前年度報告内容!$A:$A,0),MATCH($C$52,非表示_前年度報告内容!$4:$4,0)))</f>
        <v>株式会社横浜ステーシヨンビル</v>
      </c>
      <c r="D482" s="1241"/>
      <c r="E482" s="1161" t="str">
        <f>IF(B482="","",INDEX(非表示_前年度報告内容!$1:$1048576,MATCH(B482,非表示_前年度報告内容!$A:$A,0),MATCH($E$52,非表示_前年度報告内容!$4:$4,0)))</f>
        <v/>
      </c>
    </row>
    <row r="483" spans="2:5" ht="20.100000000000001" customHeight="1">
      <c r="B483" s="610" t="str">
        <f>IF(非表示_前年度報告内容!A435="","",非表示_前年度報告内容!A435)</f>
        <v>0431</v>
      </c>
      <c r="C483" s="1241" t="str">
        <f>IF(B483="","",INDEX(非表示_前年度報告内容!$1:$1048576,MATCH(B483,非表示_前年度報告内容!$A:$A,0),MATCH($C$52,非表示_前年度報告内容!$4:$4,0)))</f>
        <v>オリジン東秀株式会社</v>
      </c>
      <c r="D483" s="1241"/>
      <c r="E483" s="1161" t="str">
        <f>IF(B483="","",INDEX(非表示_前年度報告内容!$1:$1048576,MATCH(B483,非表示_前年度報告内容!$A:$A,0),MATCH($E$52,非表示_前年度報告内容!$4:$4,0)))</f>
        <v>○</v>
      </c>
    </row>
    <row r="484" spans="2:5" ht="20.100000000000001" customHeight="1">
      <c r="B484" s="610" t="str">
        <f>IF(非表示_前年度報告内容!A436="","",非表示_前年度報告内容!A436)</f>
        <v>0432</v>
      </c>
      <c r="C484" s="1241" t="str">
        <f>IF(B484="","",INDEX(非表示_前年度報告内容!$1:$1048576,MATCH(B484,非表示_前年度報告内容!$A:$A,0),MATCH($C$52,非表示_前年度報告内容!$4:$4,0)))</f>
        <v>マックスバリュ東海株式会社</v>
      </c>
      <c r="D484" s="1241"/>
      <c r="E484" s="1161" t="str">
        <f>IF(B484="","",INDEX(非表示_前年度報告内容!$1:$1048576,MATCH(B484,非表示_前年度報告内容!$A:$A,0),MATCH($E$52,非表示_前年度報告内容!$4:$4,0)))</f>
        <v>○</v>
      </c>
    </row>
    <row r="485" spans="2:5" ht="20.100000000000001" customHeight="1">
      <c r="B485" s="610" t="str">
        <f>IF(非表示_前年度報告内容!A437="","",非表示_前年度報告内容!A437)</f>
        <v>0433</v>
      </c>
      <c r="C485" s="1241" t="str">
        <f>IF(B485="","",INDEX(非表示_前年度報告内容!$1:$1048576,MATCH(B485,非表示_前年度報告内容!$A:$A,0),MATCH($C$52,非表示_前年度報告内容!$4:$4,0)))</f>
        <v>日本郵便株式会社</v>
      </c>
      <c r="D485" s="1241"/>
      <c r="E485" s="1161" t="str">
        <f>IF(B485="","",INDEX(非表示_前年度報告内容!$1:$1048576,MATCH(B485,非表示_前年度報告内容!$A:$A,0),MATCH($E$52,非表示_前年度報告内容!$4:$4,0)))</f>
        <v>○</v>
      </c>
    </row>
    <row r="486" spans="2:5" ht="20.100000000000001" hidden="1" customHeight="1">
      <c r="B486" s="610" t="str">
        <f>IF(非表示_前年度報告内容!A438="","",非表示_前年度報告内容!A438)</f>
        <v>0434</v>
      </c>
      <c r="C486" s="1241" t="str">
        <f>IF(B486="","",INDEX(非表示_前年度報告内容!$1:$1048576,MATCH(B486,非表示_前年度報告内容!$A:$A,0),MATCH($C$52,非表示_前年度報告内容!$4:$4,0)))</f>
        <v>大東化学株式会社</v>
      </c>
      <c r="D486" s="1241"/>
      <c r="E486" s="1161" t="str">
        <f>IF(B486="","",INDEX(非表示_前年度報告内容!$1:$1048576,MATCH(B486,非表示_前年度報告内容!$A:$A,0),MATCH($E$52,非表示_前年度報告内容!$4:$4,0)))</f>
        <v/>
      </c>
    </row>
    <row r="487" spans="2:5" ht="20.100000000000001" customHeight="1">
      <c r="B487" s="610" t="str">
        <f>IF(非表示_前年度報告内容!A439="","",非表示_前年度報告内容!A439)</f>
        <v>0435</v>
      </c>
      <c r="C487" s="1241" t="str">
        <f>IF(B487="","",INDEX(非表示_前年度報告内容!$1:$1048576,MATCH(B487,非表示_前年度報告内容!$A:$A,0),MATCH($C$52,非表示_前年度報告内容!$4:$4,0)))</f>
        <v>株式会社明治ゴム化成</v>
      </c>
      <c r="D487" s="1241"/>
      <c r="E487" s="1161" t="str">
        <f>IF(B487="","",INDEX(非表示_前年度報告内容!$1:$1048576,MATCH(B487,非表示_前年度報告内容!$A:$A,0),MATCH($E$52,非表示_前年度報告内容!$4:$4,0)))</f>
        <v>○</v>
      </c>
    </row>
    <row r="488" spans="2:5" ht="20.100000000000001" hidden="1" customHeight="1">
      <c r="B488" s="610" t="str">
        <f>IF(非表示_前年度報告内容!A440="","",非表示_前年度報告内容!A440)</f>
        <v>0436</v>
      </c>
      <c r="C488" s="1241" t="str">
        <f>IF(B488="","",INDEX(非表示_前年度報告内容!$1:$1048576,MATCH(B488,非表示_前年度報告内容!$A:$A,0),MATCH($C$52,非表示_前年度報告内容!$4:$4,0)))</f>
        <v>高梨乳業株式会社</v>
      </c>
      <c r="D488" s="1241"/>
      <c r="E488" s="1161" t="str">
        <f>IF(B488="","",INDEX(非表示_前年度報告内容!$1:$1048576,MATCH(B488,非表示_前年度報告内容!$A:$A,0),MATCH($E$52,非表示_前年度報告内容!$4:$4,0)))</f>
        <v/>
      </c>
    </row>
    <row r="489" spans="2:5" ht="20.100000000000001" customHeight="1">
      <c r="B489" s="610" t="str">
        <f>IF(非表示_前年度報告内容!A441="","",非表示_前年度報告内容!A441)</f>
        <v>0437</v>
      </c>
      <c r="C489" s="1241" t="str">
        <f>IF(B489="","",INDEX(非表示_前年度報告内容!$1:$1048576,MATCH(B489,非表示_前年度報告内容!$A:$A,0),MATCH($C$52,非表示_前年度報告内容!$4:$4,0)))</f>
        <v>ＳＷＣＣ株式会社</v>
      </c>
      <c r="D489" s="1241"/>
      <c r="E489" s="1161" t="str">
        <f>IF(B489="","",INDEX(非表示_前年度報告内容!$1:$1048576,MATCH(B489,非表示_前年度報告内容!$A:$A,0),MATCH($E$52,非表示_前年度報告内容!$4:$4,0)))</f>
        <v>○</v>
      </c>
    </row>
    <row r="490" spans="2:5" ht="20.100000000000001" hidden="1" customHeight="1">
      <c r="B490" s="610" t="str">
        <f>IF(非表示_前年度報告内容!A442="","",非表示_前年度報告内容!A442)</f>
        <v>0438</v>
      </c>
      <c r="C490" s="1241" t="str">
        <f>IF(B490="","",INDEX(非表示_前年度報告内容!$1:$1048576,MATCH(B490,非表示_前年度報告内容!$A:$A,0),MATCH($C$52,非表示_前年度報告内容!$4:$4,0)))</f>
        <v>株式会社アマダホールディングス</v>
      </c>
      <c r="D490" s="1241"/>
      <c r="E490" s="1161" t="str">
        <f>IF(B490="","",INDEX(非表示_前年度報告内容!$1:$1048576,MATCH(B490,非表示_前年度報告内容!$A:$A,0),MATCH($E$52,非表示_前年度報告内容!$4:$4,0)))</f>
        <v/>
      </c>
    </row>
    <row r="491" spans="2:5" ht="20.100000000000001" customHeight="1">
      <c r="B491" s="610" t="str">
        <f>IF(非表示_前年度報告内容!A443="","",非表示_前年度報告内容!A443)</f>
        <v>0439</v>
      </c>
      <c r="C491" s="1241" t="str">
        <f>IF(B491="","",INDEX(非表示_前年度報告内容!$1:$1048576,MATCH(B491,非表示_前年度報告内容!$A:$A,0),MATCH($C$52,非表示_前年度報告内容!$4:$4,0)))</f>
        <v>神奈川中央交通株式会社</v>
      </c>
      <c r="D491" s="1241"/>
      <c r="E491" s="1161" t="str">
        <f>IF(B491="","",INDEX(非表示_前年度報告内容!$1:$1048576,MATCH(B491,非表示_前年度報告内容!$A:$A,0),MATCH($E$52,非表示_前年度報告内容!$4:$4,0)))</f>
        <v>○</v>
      </c>
    </row>
    <row r="492" spans="2:5" ht="20.100000000000001" customHeight="1">
      <c r="B492" s="610" t="str">
        <f>IF(非表示_前年度報告内容!A444="","",非表示_前年度報告内容!A444)</f>
        <v>0440</v>
      </c>
      <c r="C492" s="1241" t="str">
        <f>IF(B492="","",INDEX(非表示_前年度報告内容!$1:$1048576,MATCH(B492,非表示_前年度報告内容!$A:$A,0),MATCH($C$52,非表示_前年度報告内容!$4:$4,0)))</f>
        <v>株式会社JR横浜湘南シティクリエイト</v>
      </c>
      <c r="D492" s="1241"/>
      <c r="E492" s="1161" t="str">
        <f>IF(B492="","",INDEX(非表示_前年度報告内容!$1:$1048576,MATCH(B492,非表示_前年度報告内容!$A:$A,0),MATCH($E$52,非表示_前年度報告内容!$4:$4,0)))</f>
        <v>○</v>
      </c>
    </row>
    <row r="493" spans="2:5" ht="20.100000000000001" customHeight="1">
      <c r="B493" s="610" t="str">
        <f>IF(非表示_前年度報告内容!A445="","",非表示_前年度報告内容!A445)</f>
        <v>0441</v>
      </c>
      <c r="C493" s="1241" t="str">
        <f>IF(B493="","",INDEX(非表示_前年度報告内容!$1:$1048576,MATCH(B493,非表示_前年度報告内容!$A:$A,0),MATCH($C$52,非表示_前年度報告内容!$4:$4,0)))</f>
        <v>株式会社マルエツ</v>
      </c>
      <c r="D493" s="1241"/>
      <c r="E493" s="1161" t="str">
        <f>IF(B493="","",INDEX(非表示_前年度報告内容!$1:$1048576,MATCH(B493,非表示_前年度報告内容!$A:$A,0),MATCH($E$52,非表示_前年度報告内容!$4:$4,0)))</f>
        <v>○</v>
      </c>
    </row>
    <row r="494" spans="2:5" ht="20.100000000000001" hidden="1" customHeight="1">
      <c r="B494" s="610" t="str">
        <f>IF(非表示_前年度報告内容!A446="","",非表示_前年度報告内容!A446)</f>
        <v>0442</v>
      </c>
      <c r="C494" s="1241" t="str">
        <f>IF(B494="","",INDEX(非表示_前年度報告内容!$1:$1048576,MATCH(B494,非表示_前年度報告内容!$A:$A,0),MATCH($C$52,非表示_前年度報告内容!$4:$4,0)))</f>
        <v>株式会社CFSコーポレーション</v>
      </c>
      <c r="D494" s="1241"/>
      <c r="E494" s="1161" t="str">
        <f>IF(B494="","",INDEX(非表示_前年度報告内容!$1:$1048576,MATCH(B494,非表示_前年度報告内容!$A:$A,0),MATCH($E$52,非表示_前年度報告内容!$4:$4,0)))</f>
        <v/>
      </c>
    </row>
    <row r="495" spans="2:5" ht="20.100000000000001" customHeight="1">
      <c r="B495" s="610" t="str">
        <f>IF(非表示_前年度報告内容!A447="","",非表示_前年度報告内容!A447)</f>
        <v>0443</v>
      </c>
      <c r="C495" s="1241" t="str">
        <f>IF(B495="","",INDEX(非表示_前年度報告内容!$1:$1048576,MATCH(B495,非表示_前年度報告内容!$A:$A,0),MATCH($C$52,非表示_前年度報告内容!$4:$4,0)))</f>
        <v>明治安田生命保険相互会社</v>
      </c>
      <c r="D495" s="1241"/>
      <c r="E495" s="1161" t="str">
        <f>IF(B495="","",INDEX(非表示_前年度報告内容!$1:$1048576,MATCH(B495,非表示_前年度報告内容!$A:$A,0),MATCH($E$52,非表示_前年度報告内容!$4:$4,0)))</f>
        <v>○</v>
      </c>
    </row>
    <row r="496" spans="2:5" ht="20.100000000000001" customHeight="1">
      <c r="B496" s="610" t="str">
        <f>IF(非表示_前年度報告内容!A448="","",非表示_前年度報告内容!A448)</f>
        <v>0444</v>
      </c>
      <c r="C496" s="1241" t="str">
        <f>IF(B496="","",INDEX(非表示_前年度報告内容!$1:$1048576,MATCH(B496,非表示_前年度報告内容!$A:$A,0),MATCH($C$52,非表示_前年度報告内容!$4:$4,0)))</f>
        <v>厚木市</v>
      </c>
      <c r="D496" s="1241"/>
      <c r="E496" s="1161" t="str">
        <f>IF(B496="","",INDEX(非表示_前年度報告内容!$1:$1048576,MATCH(B496,非表示_前年度報告内容!$A:$A,0),MATCH($E$52,非表示_前年度報告内容!$4:$4,0)))</f>
        <v>○</v>
      </c>
    </row>
    <row r="497" spans="2:5" ht="20.100000000000001" customHeight="1">
      <c r="B497" s="610" t="str">
        <f>IF(非表示_前年度報告内容!A449="","",非表示_前年度報告内容!A449)</f>
        <v>0445</v>
      </c>
      <c r="C497" s="1241" t="str">
        <f>IF(B497="","",INDEX(非表示_前年度報告内容!$1:$1048576,MATCH(B497,非表示_前年度報告内容!$A:$A,0),MATCH($C$52,非表示_前年度報告内容!$4:$4,0)))</f>
        <v>厚木市教育委員会</v>
      </c>
      <c r="D497" s="1241"/>
      <c r="E497" s="1161" t="str">
        <f>IF(B497="","",INDEX(非表示_前年度報告内容!$1:$1048576,MATCH(B497,非表示_前年度報告内容!$A:$A,0),MATCH($E$52,非表示_前年度報告内容!$4:$4,0)))</f>
        <v>○</v>
      </c>
    </row>
    <row r="498" spans="2:5" ht="20.100000000000001" customHeight="1">
      <c r="B498" s="610" t="str">
        <f>IF(非表示_前年度報告内容!A450="","",非表示_前年度報告内容!A450)</f>
        <v>0446</v>
      </c>
      <c r="C498" s="1241" t="str">
        <f>IF(B498="","",INDEX(非表示_前年度報告内容!$1:$1048576,MATCH(B498,非表示_前年度報告内容!$A:$A,0),MATCH($C$52,非表示_前年度報告内容!$4:$4,0)))</f>
        <v>株式会社牧野フライス製作所</v>
      </c>
      <c r="D498" s="1241"/>
      <c r="E498" s="1161" t="str">
        <f>IF(B498="","",INDEX(非表示_前年度報告内容!$1:$1048576,MATCH(B498,非表示_前年度報告内容!$A:$A,0),MATCH($E$52,非表示_前年度報告内容!$4:$4,0)))</f>
        <v>○</v>
      </c>
    </row>
    <row r="499" spans="2:5" ht="20.100000000000001" customHeight="1">
      <c r="B499" s="610" t="str">
        <f>IF(非表示_前年度報告内容!A451="","",非表示_前年度報告内容!A451)</f>
        <v>0447</v>
      </c>
      <c r="C499" s="1241" t="str">
        <f>IF(B499="","",INDEX(非表示_前年度報告内容!$1:$1048576,MATCH(B499,非表示_前年度報告内容!$A:$A,0),MATCH($C$52,非表示_前年度報告内容!$4:$4,0)))</f>
        <v>株式会社レンタルのニッケン</v>
      </c>
      <c r="D499" s="1241"/>
      <c r="E499" s="1161" t="str">
        <f>IF(B499="","",INDEX(非表示_前年度報告内容!$1:$1048576,MATCH(B499,非表示_前年度報告内容!$A:$A,0),MATCH($E$52,非表示_前年度報告内容!$4:$4,0)))</f>
        <v>○</v>
      </c>
    </row>
    <row r="500" spans="2:5" ht="20.100000000000001" hidden="1" customHeight="1">
      <c r="B500" s="610" t="str">
        <f>IF(非表示_前年度報告内容!A452="","",非表示_前年度報告内容!A452)</f>
        <v>0448</v>
      </c>
      <c r="C500" s="1241" t="str">
        <f>IF(B500="","",INDEX(非表示_前年度報告内容!$1:$1048576,MATCH(B500,非表示_前年度報告内容!$A:$A,0),MATCH($C$52,非表示_前年度報告内容!$4:$4,0)))</f>
        <v>ミウィ橋本管理組合</v>
      </c>
      <c r="D500" s="1241"/>
      <c r="E500" s="1161" t="str">
        <f>IF(B500="","",INDEX(非表示_前年度報告内容!$1:$1048576,MATCH(B500,非表示_前年度報告内容!$A:$A,0),MATCH($E$52,非表示_前年度報告内容!$4:$4,0)))</f>
        <v/>
      </c>
    </row>
    <row r="501" spans="2:5" ht="20.100000000000001" customHeight="1">
      <c r="B501" s="610" t="str">
        <f>IF(非表示_前年度報告内容!A453="","",非表示_前年度報告内容!A453)</f>
        <v>0449</v>
      </c>
      <c r="C501" s="1241" t="str">
        <f>IF(B501="","",INDEX(非表示_前年度報告内容!$1:$1048576,MATCH(B501,非表示_前年度報告内容!$A:$A,0),MATCH($C$52,非表示_前年度報告内容!$4:$4,0)))</f>
        <v>株式会社成城石井</v>
      </c>
      <c r="D501" s="1241"/>
      <c r="E501" s="1161" t="str">
        <f>IF(B501="","",INDEX(非表示_前年度報告内容!$1:$1048576,MATCH(B501,非表示_前年度報告内容!$A:$A,0),MATCH($E$52,非表示_前年度報告内容!$4:$4,0)))</f>
        <v>○</v>
      </c>
    </row>
    <row r="502" spans="2:5" ht="20.100000000000001" customHeight="1">
      <c r="B502" s="610" t="str">
        <f>IF(非表示_前年度報告内容!A454="","",非表示_前年度報告内容!A454)</f>
        <v>0450</v>
      </c>
      <c r="C502" s="1241" t="str">
        <f>IF(B502="","",INDEX(非表示_前年度報告内容!$1:$1048576,MATCH(B502,非表示_前年度報告内容!$A:$A,0),MATCH($C$52,非表示_前年度報告内容!$4:$4,0)))</f>
        <v>トナミ運輸株式会社</v>
      </c>
      <c r="D502" s="1241"/>
      <c r="E502" s="1161" t="str">
        <f>IF(B502="","",INDEX(非表示_前年度報告内容!$1:$1048576,MATCH(B502,非表示_前年度報告内容!$A:$A,0),MATCH($E$52,非表示_前年度報告内容!$4:$4,0)))</f>
        <v>○</v>
      </c>
    </row>
    <row r="503" spans="2:5" ht="20.100000000000001" customHeight="1">
      <c r="B503" s="610" t="str">
        <f>IF(非表示_前年度報告内容!A455="","",非表示_前年度報告内容!A455)</f>
        <v>0451</v>
      </c>
      <c r="C503" s="1241" t="str">
        <f>IF(B503="","",INDEX(非表示_前年度報告内容!$1:$1048576,MATCH(B503,非表示_前年度報告内容!$A:$A,0),MATCH($C$52,非表示_前年度報告内容!$4:$4,0)))</f>
        <v>山崎製パン株式会社</v>
      </c>
      <c r="D503" s="1241"/>
      <c r="E503" s="1161" t="str">
        <f>IF(B503="","",INDEX(非表示_前年度報告内容!$1:$1048576,MATCH(B503,非表示_前年度報告内容!$A:$A,0),MATCH($E$52,非表示_前年度報告内容!$4:$4,0)))</f>
        <v>○</v>
      </c>
    </row>
    <row r="504" spans="2:5" ht="20.100000000000001" customHeight="1">
      <c r="B504" s="610" t="str">
        <f>IF(非表示_前年度報告内容!A456="","",非表示_前年度報告内容!A456)</f>
        <v>0452</v>
      </c>
      <c r="C504" s="1241" t="str">
        <f>IF(B504="","",INDEX(非表示_前年度報告内容!$1:$1048576,MATCH(B504,非表示_前年度報告内容!$A:$A,0),MATCH($C$52,非表示_前年度報告内容!$4:$4,0)))</f>
        <v>株式会社ローソン</v>
      </c>
      <c r="D504" s="1241"/>
      <c r="E504" s="1161" t="str">
        <f>IF(B504="","",INDEX(非表示_前年度報告内容!$1:$1048576,MATCH(B504,非表示_前年度報告内容!$A:$A,0),MATCH($E$52,非表示_前年度報告内容!$4:$4,0)))</f>
        <v>○</v>
      </c>
    </row>
    <row r="505" spans="2:5" ht="20.100000000000001" customHeight="1">
      <c r="B505" s="610" t="str">
        <f>IF(非表示_前年度報告内容!A457="","",非表示_前年度報告内容!A457)</f>
        <v>0453</v>
      </c>
      <c r="C505" s="1241" t="str">
        <f>IF(B505="","",INDEX(非表示_前年度報告内容!$1:$1048576,MATCH(B505,非表示_前年度報告内容!$A:$A,0),MATCH($C$52,非表示_前年度報告内容!$4:$4,0)))</f>
        <v>横浜信用金庫</v>
      </c>
      <c r="D505" s="1241"/>
      <c r="E505" s="1161" t="str">
        <f>IF(B505="","",INDEX(非表示_前年度報告内容!$1:$1048576,MATCH(B505,非表示_前年度報告内容!$A:$A,0),MATCH($E$52,非表示_前年度報告内容!$4:$4,0)))</f>
        <v>○</v>
      </c>
    </row>
    <row r="506" spans="2:5" ht="20.100000000000001" customHeight="1">
      <c r="B506" s="610" t="str">
        <f>IF(非表示_前年度報告内容!A458="","",非表示_前年度報告内容!A458)</f>
        <v>0454</v>
      </c>
      <c r="C506" s="1241" t="str">
        <f>IF(B506="","",INDEX(非表示_前年度報告内容!$1:$1048576,MATCH(B506,非表示_前年度報告内容!$A:$A,0),MATCH($C$52,非表示_前年度報告内容!$4:$4,0)))</f>
        <v>神奈川県教育委員会</v>
      </c>
      <c r="D506" s="1241"/>
      <c r="E506" s="1161" t="str">
        <f>IF(B506="","",INDEX(非表示_前年度報告内容!$1:$1048576,MATCH(B506,非表示_前年度報告内容!$A:$A,0),MATCH($E$52,非表示_前年度報告内容!$4:$4,0)))</f>
        <v>○</v>
      </c>
    </row>
    <row r="507" spans="2:5" ht="20.100000000000001" customHeight="1">
      <c r="B507" s="610" t="str">
        <f>IF(非表示_前年度報告内容!A459="","",非表示_前年度報告内容!A459)</f>
        <v>0455</v>
      </c>
      <c r="C507" s="1241" t="str">
        <f>IF(B507="","",INDEX(非表示_前年度報告内容!$1:$1048576,MATCH(B507,非表示_前年度報告内容!$A:$A,0),MATCH($C$52,非表示_前年度報告内容!$4:$4,0)))</f>
        <v>株式会社ライフコーポレーション</v>
      </c>
      <c r="D507" s="1241"/>
      <c r="E507" s="1161" t="str">
        <f>IF(B507="","",INDEX(非表示_前年度報告内容!$1:$1048576,MATCH(B507,非表示_前年度報告内容!$A:$A,0),MATCH($E$52,非表示_前年度報告内容!$4:$4,0)))</f>
        <v>○</v>
      </c>
    </row>
    <row r="508" spans="2:5" ht="20.100000000000001" customHeight="1">
      <c r="B508" s="610" t="str">
        <f>IF(非表示_前年度報告内容!A460="","",非表示_前年度報告内容!A460)</f>
        <v>0456</v>
      </c>
      <c r="C508" s="1241" t="str">
        <f>IF(B508="","",INDEX(非表示_前年度報告内容!$1:$1048576,MATCH(B508,非表示_前年度報告内容!$A:$A,0),MATCH($C$52,非表示_前年度報告内容!$4:$4,0)))</f>
        <v>ヴァレオカペックジャパン株式会社</v>
      </c>
      <c r="D508" s="1241"/>
      <c r="E508" s="1161" t="str">
        <f>IF(B508="","",INDEX(非表示_前年度報告内容!$1:$1048576,MATCH(B508,非表示_前年度報告内容!$A:$A,0),MATCH($E$52,非表示_前年度報告内容!$4:$4,0)))</f>
        <v>○</v>
      </c>
    </row>
    <row r="509" spans="2:5" ht="20.100000000000001" customHeight="1">
      <c r="B509" s="610" t="str">
        <f>IF(非表示_前年度報告内容!A461="","",非表示_前年度報告内容!A461)</f>
        <v>0457</v>
      </c>
      <c r="C509" s="1241" t="str">
        <f>IF(B509="","",INDEX(非表示_前年度報告内容!$1:$1048576,MATCH(B509,非表示_前年度報告内容!$A:$A,0),MATCH($C$52,非表示_前年度報告内容!$4:$4,0)))</f>
        <v>積水ハウス株式会社</v>
      </c>
      <c r="D509" s="1241"/>
      <c r="E509" s="1161" t="str">
        <f>IF(B509="","",INDEX(非表示_前年度報告内容!$1:$1048576,MATCH(B509,非表示_前年度報告内容!$A:$A,0),MATCH($E$52,非表示_前年度報告内容!$4:$4,0)))</f>
        <v>○</v>
      </c>
    </row>
    <row r="510" spans="2:5" ht="20.100000000000001" customHeight="1">
      <c r="B510" s="610" t="str">
        <f>IF(非表示_前年度報告内容!A462="","",非表示_前年度報告内容!A462)</f>
        <v>0458</v>
      </c>
      <c r="C510" s="1241" t="str">
        <f>IF(B510="","",INDEX(非表示_前年度報告内容!$1:$1048576,MATCH(B510,非表示_前年度報告内容!$A:$A,0),MATCH($C$52,非表示_前年度報告内容!$4:$4,0)))</f>
        <v>株式会社西友</v>
      </c>
      <c r="D510" s="1241"/>
      <c r="E510" s="1161" t="str">
        <f>IF(B510="","",INDEX(非表示_前年度報告内容!$1:$1048576,MATCH(B510,非表示_前年度報告内容!$A:$A,0),MATCH($E$52,非表示_前年度報告内容!$4:$4,0)))</f>
        <v>○</v>
      </c>
    </row>
    <row r="511" spans="2:5" ht="20.100000000000001" hidden="1" customHeight="1">
      <c r="B511" s="610" t="str">
        <f>IF(非表示_前年度報告内容!A463="","",非表示_前年度報告内容!A463)</f>
        <v>0459</v>
      </c>
      <c r="C511" s="1241" t="str">
        <f>IF(B511="","",INDEX(非表示_前年度報告内容!$1:$1048576,MATCH(B511,非表示_前年度報告内容!$A:$A,0),MATCH($C$52,非表示_前年度報告内容!$4:$4,0)))</f>
        <v>株式会社キャンドゥ</v>
      </c>
      <c r="D511" s="1241"/>
      <c r="E511" s="1161" t="str">
        <f>IF(B511="","",INDEX(非表示_前年度報告内容!$1:$1048576,MATCH(B511,非表示_前年度報告内容!$A:$A,0),MATCH($E$52,非表示_前年度報告内容!$4:$4,0)))</f>
        <v/>
      </c>
    </row>
    <row r="512" spans="2:5" ht="20.100000000000001" hidden="1" customHeight="1">
      <c r="B512" s="610" t="str">
        <f>IF(非表示_前年度報告内容!A464="","",非表示_前年度報告内容!A464)</f>
        <v>0460</v>
      </c>
      <c r="C512" s="1241" t="str">
        <f>IF(B512="","",INDEX(非表示_前年度報告内容!$1:$1048576,MATCH(B512,非表示_前年度報告内容!$A:$A,0),MATCH($C$52,非表示_前年度報告内容!$4:$4,0)))</f>
        <v>日本ビルファンド投資法人</v>
      </c>
      <c r="D512" s="1241"/>
      <c r="E512" s="1161" t="str">
        <f>IF(B512="","",INDEX(非表示_前年度報告内容!$1:$1048576,MATCH(B512,非表示_前年度報告内容!$A:$A,0),MATCH($E$52,非表示_前年度報告内容!$4:$4,0)))</f>
        <v/>
      </c>
    </row>
    <row r="513" spans="2:5" ht="20.100000000000001" hidden="1" customHeight="1">
      <c r="B513" s="610" t="str">
        <f>IF(非表示_前年度報告内容!A465="","",非表示_前年度報告内容!A465)</f>
        <v>0461</v>
      </c>
      <c r="C513" s="1241" t="str">
        <f>IF(B513="","",INDEX(非表示_前年度報告内容!$1:$1048576,MATCH(B513,非表示_前年度報告内容!$A:$A,0),MATCH($C$52,非表示_前年度報告内容!$4:$4,0)))</f>
        <v>ソフトバンクテレコム株式会社</v>
      </c>
      <c r="D513" s="1241"/>
      <c r="E513" s="1161" t="str">
        <f>IF(B513="","",INDEX(非表示_前年度報告内容!$1:$1048576,MATCH(B513,非表示_前年度報告内容!$A:$A,0),MATCH($E$52,非表示_前年度報告内容!$4:$4,0)))</f>
        <v/>
      </c>
    </row>
    <row r="514" spans="2:5" ht="20.100000000000001" customHeight="1">
      <c r="B514" s="610" t="str">
        <f>IF(非表示_前年度報告内容!A466="","",非表示_前年度報告内容!A466)</f>
        <v>0462</v>
      </c>
      <c r="C514" s="1241" t="str">
        <f>IF(B514="","",INDEX(非表示_前年度報告内容!$1:$1048576,MATCH(B514,非表示_前年度報告内容!$A:$A,0),MATCH($C$52,非表示_前年度報告内容!$4:$4,0)))</f>
        <v>富士シティオ株式会社</v>
      </c>
      <c r="D514" s="1241"/>
      <c r="E514" s="1161" t="str">
        <f>IF(B514="","",INDEX(非表示_前年度報告内容!$1:$1048576,MATCH(B514,非表示_前年度報告内容!$A:$A,0),MATCH($E$52,非表示_前年度報告内容!$4:$4,0)))</f>
        <v>○</v>
      </c>
    </row>
    <row r="515" spans="2:5" ht="20.100000000000001" customHeight="1">
      <c r="B515" s="610" t="str">
        <f>IF(非表示_前年度報告内容!A467="","",非表示_前年度報告内容!A467)</f>
        <v>0463</v>
      </c>
      <c r="C515" s="1241" t="str">
        <f>IF(B515="","",INDEX(非表示_前年度報告内容!$1:$1048576,MATCH(B515,非表示_前年度報告内容!$A:$A,0),MATCH($C$52,非表示_前年度報告内容!$4:$4,0)))</f>
        <v>東急リネン・サプライ株式会社</v>
      </c>
      <c r="D515" s="1241"/>
      <c r="E515" s="1161" t="str">
        <f>IF(B515="","",INDEX(非表示_前年度報告内容!$1:$1048576,MATCH(B515,非表示_前年度報告内容!$A:$A,0),MATCH($E$52,非表示_前年度報告内容!$4:$4,0)))</f>
        <v>○</v>
      </c>
    </row>
    <row r="516" spans="2:5" ht="20.100000000000001" hidden="1" customHeight="1">
      <c r="B516" s="610" t="str">
        <f>IF(非表示_前年度報告内容!A468="","",非表示_前年度報告内容!A468)</f>
        <v>0464</v>
      </c>
      <c r="C516" s="1241" t="str">
        <f>IF(B516="","",INDEX(非表示_前年度報告内容!$1:$1048576,MATCH(B516,非表示_前年度報告内容!$A:$A,0),MATCH($C$52,非表示_前年度報告内容!$4:$4,0)))</f>
        <v>日本土地建物株式会社</v>
      </c>
      <c r="D516" s="1241"/>
      <c r="E516" s="1161" t="str">
        <f>IF(B516="","",INDEX(非表示_前年度報告内容!$1:$1048576,MATCH(B516,非表示_前年度報告内容!$A:$A,0),MATCH($E$52,非表示_前年度報告内容!$4:$4,0)))</f>
        <v/>
      </c>
    </row>
    <row r="517" spans="2:5" ht="20.100000000000001" customHeight="1">
      <c r="B517" s="610" t="str">
        <f>IF(非表示_前年度報告内容!A469="","",非表示_前年度報告内容!A469)</f>
        <v>0465</v>
      </c>
      <c r="C517" s="1241" t="str">
        <f>IF(B517="","",INDEX(非表示_前年度報告内容!$1:$1048576,MATCH(B517,非表示_前年度報告内容!$A:$A,0),MATCH($C$52,非表示_前年度報告内容!$4:$4,0)))</f>
        <v>株式会社武蔵野</v>
      </c>
      <c r="D517" s="1241"/>
      <c r="E517" s="1161" t="str">
        <f>IF(B517="","",INDEX(非表示_前年度報告内容!$1:$1048576,MATCH(B517,非表示_前年度報告内容!$A:$A,0),MATCH($E$52,非表示_前年度報告内容!$4:$4,0)))</f>
        <v>○</v>
      </c>
    </row>
    <row r="518" spans="2:5" ht="20.100000000000001" hidden="1" customHeight="1">
      <c r="B518" s="610" t="str">
        <f>IF(非表示_前年度報告内容!A470="","",非表示_前年度報告内容!A470)</f>
        <v>0466</v>
      </c>
      <c r="C518" s="1241" t="str">
        <f>IF(B518="","",INDEX(非表示_前年度報告内容!$1:$1048576,MATCH(B518,非表示_前年度報告内容!$A:$A,0),MATCH($C$52,非表示_前年度報告内容!$4:$4,0)))</f>
        <v>生活協同組合コープかながわ</v>
      </c>
      <c r="D518" s="1241"/>
      <c r="E518" s="1161" t="str">
        <f>IF(B518="","",INDEX(非表示_前年度報告内容!$1:$1048576,MATCH(B518,非表示_前年度報告内容!$A:$A,0),MATCH($E$52,非表示_前年度報告内容!$4:$4,0)))</f>
        <v/>
      </c>
    </row>
    <row r="519" spans="2:5" ht="20.100000000000001" customHeight="1">
      <c r="B519" s="610" t="str">
        <f>IF(非表示_前年度報告内容!A471="","",非表示_前年度報告内容!A471)</f>
        <v>0467</v>
      </c>
      <c r="C519" s="1241" t="str">
        <f>IF(B519="","",INDEX(非表示_前年度報告内容!$1:$1048576,MATCH(B519,非表示_前年度報告内容!$A:$A,0),MATCH($C$52,非表示_前年度報告内容!$4:$4,0)))</f>
        <v>独立行政法人国立病院機構</v>
      </c>
      <c r="D519" s="1241"/>
      <c r="E519" s="1161" t="str">
        <f>IF(B519="","",INDEX(非表示_前年度報告内容!$1:$1048576,MATCH(B519,非表示_前年度報告内容!$A:$A,0),MATCH($E$52,非表示_前年度報告内容!$4:$4,0)))</f>
        <v>○</v>
      </c>
    </row>
    <row r="520" spans="2:5" ht="20.100000000000001" customHeight="1">
      <c r="B520" s="610" t="str">
        <f>IF(非表示_前年度報告内容!A472="","",非表示_前年度報告内容!A472)</f>
        <v>0468</v>
      </c>
      <c r="C520" s="1241" t="str">
        <f>IF(B520="","",INDEX(非表示_前年度報告内容!$1:$1048576,MATCH(B520,非表示_前年度報告内容!$A:$A,0),MATCH($C$52,非表示_前年度報告内容!$4:$4,0)))</f>
        <v>ソフトバンク株式会社_x000D_</v>
      </c>
      <c r="D520" s="1241"/>
      <c r="E520" s="1161" t="str">
        <f>IF(B520="","",INDEX(非表示_前年度報告内容!$1:$1048576,MATCH(B520,非表示_前年度報告内容!$A:$A,0),MATCH($E$52,非表示_前年度報告内容!$4:$4,0)))</f>
        <v>○</v>
      </c>
    </row>
    <row r="521" spans="2:5" ht="20.100000000000001" hidden="1" customHeight="1">
      <c r="B521" s="610" t="str">
        <f>IF(非表示_前年度報告内容!A473="","",非表示_前年度報告内容!A473)</f>
        <v>0469</v>
      </c>
      <c r="C521" s="1241" t="str">
        <f>IF(B521="","",INDEX(非表示_前年度報告内容!$1:$1048576,MATCH(B521,非表示_前年度報告内容!$A:$A,0),MATCH($C$52,非表示_前年度報告内容!$4:$4,0)))</f>
        <v>株式会社日産テクノ</v>
      </c>
      <c r="D521" s="1241"/>
      <c r="E521" s="1161" t="str">
        <f>IF(B521="","",INDEX(非表示_前年度報告内容!$1:$1048576,MATCH(B521,非表示_前年度報告内容!$A:$A,0),MATCH($E$52,非表示_前年度報告内容!$4:$4,0)))</f>
        <v/>
      </c>
    </row>
    <row r="522" spans="2:5" ht="20.100000000000001" hidden="1" customHeight="1">
      <c r="B522" s="610" t="str">
        <f>IF(非表示_前年度報告内容!A474="","",非表示_前年度報告内容!A474)</f>
        <v>0470</v>
      </c>
      <c r="C522" s="1241" t="str">
        <f>IF(B522="","",INDEX(非表示_前年度報告内容!$1:$1048576,MATCH(B522,非表示_前年度報告内容!$A:$A,0),MATCH($C$52,非表示_前年度報告内容!$4:$4,0)))</f>
        <v>横河電機株式会社</v>
      </c>
      <c r="D522" s="1241"/>
      <c r="E522" s="1161" t="str">
        <f>IF(B522="","",INDEX(非表示_前年度報告内容!$1:$1048576,MATCH(B522,非表示_前年度報告内容!$A:$A,0),MATCH($E$52,非表示_前年度報告内容!$4:$4,0)))</f>
        <v/>
      </c>
    </row>
    <row r="523" spans="2:5" ht="20.100000000000001" customHeight="1">
      <c r="B523" s="610" t="str">
        <f>IF(非表示_前年度報告内容!A475="","",非表示_前年度報告内容!A475)</f>
        <v>0471</v>
      </c>
      <c r="C523" s="1241" t="str">
        <f>IF(B523="","",INDEX(非表示_前年度報告内容!$1:$1048576,MATCH(B523,非表示_前年度報告内容!$A:$A,0),MATCH($C$52,非表示_前年度報告内容!$4:$4,0)))</f>
        <v>国立研究開発法人宇宙航空研究開発機構</v>
      </c>
      <c r="D523" s="1241"/>
      <c r="E523" s="1161" t="str">
        <f>IF(B523="","",INDEX(非表示_前年度報告内容!$1:$1048576,MATCH(B523,非表示_前年度報告内容!$A:$A,0),MATCH($E$52,非表示_前年度報告内容!$4:$4,0)))</f>
        <v>○</v>
      </c>
    </row>
    <row r="524" spans="2:5" ht="20.100000000000001" customHeight="1">
      <c r="B524" s="610" t="str">
        <f>IF(非表示_前年度報告内容!A476="","",非表示_前年度報告内容!A476)</f>
        <v>0472</v>
      </c>
      <c r="C524" s="1241" t="str">
        <f>IF(B524="","",INDEX(非表示_前年度報告内容!$1:$1048576,MATCH(B524,非表示_前年度報告内容!$A:$A,0),MATCH($C$52,非表示_前年度報告内容!$4:$4,0)))</f>
        <v>神奈川県内広域水道企業団</v>
      </c>
      <c r="D524" s="1241"/>
      <c r="E524" s="1161" t="str">
        <f>IF(B524="","",INDEX(非表示_前年度報告内容!$1:$1048576,MATCH(B524,非表示_前年度報告内容!$A:$A,0),MATCH($E$52,非表示_前年度報告内容!$4:$4,0)))</f>
        <v>○</v>
      </c>
    </row>
    <row r="525" spans="2:5" ht="20.100000000000001" hidden="1" customHeight="1">
      <c r="B525" s="610" t="str">
        <f>IF(非表示_前年度報告内容!A477="","",非表示_前年度報告内容!A477)</f>
        <v>0473</v>
      </c>
      <c r="C525" s="1241" t="str">
        <f>IF(B525="","",INDEX(非表示_前年度報告内容!$1:$1048576,MATCH(B525,非表示_前年度報告内容!$A:$A,0),MATCH($C$52,非表示_前年度報告内容!$4:$4,0)))</f>
        <v>平塚アスコン共同企業体</v>
      </c>
      <c r="D525" s="1241"/>
      <c r="E525" s="1161" t="str">
        <f>IF(B525="","",INDEX(非表示_前年度報告内容!$1:$1048576,MATCH(B525,非表示_前年度報告内容!$A:$A,0),MATCH($E$52,非表示_前年度報告内容!$4:$4,0)))</f>
        <v/>
      </c>
    </row>
    <row r="526" spans="2:5" ht="20.100000000000001" customHeight="1">
      <c r="B526" s="610" t="str">
        <f>IF(非表示_前年度報告内容!A478="","",非表示_前年度報告内容!A478)</f>
        <v>0474</v>
      </c>
      <c r="C526" s="1241" t="str">
        <f>IF(B526="","",INDEX(非表示_前年度報告内容!$1:$1048576,MATCH(B526,非表示_前年度報告内容!$A:$A,0),MATCH($C$52,非表示_前年度報告内容!$4:$4,0)))</f>
        <v>株式会社サイゼリヤ</v>
      </c>
      <c r="D526" s="1241"/>
      <c r="E526" s="1161" t="str">
        <f>IF(B526="","",INDEX(非表示_前年度報告内容!$1:$1048576,MATCH(B526,非表示_前年度報告内容!$A:$A,0),MATCH($E$52,非表示_前年度報告内容!$4:$4,0)))</f>
        <v>○</v>
      </c>
    </row>
    <row r="527" spans="2:5" ht="20.100000000000001" hidden="1" customHeight="1">
      <c r="B527" s="610" t="str">
        <f>IF(非表示_前年度報告内容!A479="","",非表示_前年度報告内容!A479)</f>
        <v>0475</v>
      </c>
      <c r="C527" s="1241" t="str">
        <f>IF(B527="","",INDEX(非表示_前年度報告内容!$1:$1048576,MATCH(B527,非表示_前年度報告内容!$A:$A,0),MATCH($C$52,非表示_前年度報告内容!$4:$4,0)))</f>
        <v>協栄産業株式会社</v>
      </c>
      <c r="D527" s="1241"/>
      <c r="E527" s="1161" t="str">
        <f>IF(B527="","",INDEX(非表示_前年度報告内容!$1:$1048576,MATCH(B527,非表示_前年度報告内容!$A:$A,0),MATCH($E$52,非表示_前年度報告内容!$4:$4,0)))</f>
        <v/>
      </c>
    </row>
    <row r="528" spans="2:5" ht="20.100000000000001" customHeight="1">
      <c r="B528" s="610" t="str">
        <f>IF(非表示_前年度報告内容!A480="","",非表示_前年度報告内容!A480)</f>
        <v>0476</v>
      </c>
      <c r="C528" s="1241" t="str">
        <f>IF(B528="","",INDEX(非表示_前年度報告内容!$1:$1048576,MATCH(B528,非表示_前年度報告内容!$A:$A,0),MATCH($C$52,非表示_前年度報告内容!$4:$4,0)))</f>
        <v>株式会社ガイア</v>
      </c>
      <c r="D528" s="1241"/>
      <c r="E528" s="1161" t="str">
        <f>IF(B528="","",INDEX(非表示_前年度報告内容!$1:$1048576,MATCH(B528,非表示_前年度報告内容!$A:$A,0),MATCH($E$52,非表示_前年度報告内容!$4:$4,0)))</f>
        <v>○</v>
      </c>
    </row>
    <row r="529" spans="2:5" ht="20.100000000000001" customHeight="1">
      <c r="B529" s="610" t="str">
        <f>IF(非表示_前年度報告内容!A481="","",非表示_前年度報告内容!A481)</f>
        <v>0477</v>
      </c>
      <c r="C529" s="1241" t="str">
        <f>IF(B529="","",INDEX(非表示_前年度報告内容!$1:$1048576,MATCH(B529,非表示_前年度報告内容!$A:$A,0),MATCH($C$52,非表示_前年度報告内容!$4:$4,0)))</f>
        <v>東邦化学工業株式会社</v>
      </c>
      <c r="D529" s="1241"/>
      <c r="E529" s="1161" t="str">
        <f>IF(B529="","",INDEX(非表示_前年度報告内容!$1:$1048576,MATCH(B529,非表示_前年度報告内容!$A:$A,0),MATCH($E$52,非表示_前年度報告内容!$4:$4,0)))</f>
        <v>○</v>
      </c>
    </row>
    <row r="530" spans="2:5" ht="20.100000000000001" hidden="1" customHeight="1">
      <c r="B530" s="610" t="str">
        <f>IF(非表示_前年度報告内容!A482="","",非表示_前年度報告内容!A482)</f>
        <v>0478</v>
      </c>
      <c r="C530" s="1241" t="str">
        <f>IF(B530="","",INDEX(非表示_前年度報告内容!$1:$1048576,MATCH(B530,非表示_前年度報告内容!$A:$A,0),MATCH($C$52,非表示_前年度報告内容!$4:$4,0)))</f>
        <v>森永乳業株式会社</v>
      </c>
      <c r="D530" s="1241"/>
      <c r="E530" s="1161" t="str">
        <f>IF(B530="","",INDEX(非表示_前年度報告内容!$1:$1048576,MATCH(B530,非表示_前年度報告内容!$A:$A,0),MATCH($E$52,非表示_前年度報告内容!$4:$4,0)))</f>
        <v/>
      </c>
    </row>
    <row r="531" spans="2:5" ht="20.100000000000001" customHeight="1">
      <c r="B531" s="610" t="str">
        <f>IF(非表示_前年度報告内容!A483="","",非表示_前年度報告内容!A483)</f>
        <v>0479</v>
      </c>
      <c r="C531" s="1241" t="str">
        <f>IF(B531="","",INDEX(非表示_前年度報告内容!$1:$1048576,MATCH(B531,非表示_前年度報告内容!$A:$A,0),MATCH($C$52,非表示_前年度報告内容!$4:$4,0)))</f>
        <v>わらべや日洋食品株式会社</v>
      </c>
      <c r="D531" s="1241"/>
      <c r="E531" s="1161" t="str">
        <f>IF(B531="","",INDEX(非表示_前年度報告内容!$1:$1048576,MATCH(B531,非表示_前年度報告内容!$A:$A,0),MATCH($E$52,非表示_前年度報告内容!$4:$4,0)))</f>
        <v>○</v>
      </c>
    </row>
    <row r="532" spans="2:5" ht="20.100000000000001" customHeight="1">
      <c r="B532" s="610" t="str">
        <f>IF(非表示_前年度報告内容!A484="","",非表示_前年度報告内容!A484)</f>
        <v>0480</v>
      </c>
      <c r="C532" s="1241" t="str">
        <f>IF(B532="","",INDEX(非表示_前年度報告内容!$1:$1048576,MATCH(B532,非表示_前年度報告内容!$A:$A,0),MATCH($C$52,非表示_前年度報告内容!$4:$4,0)))</f>
        <v>株式会社タカキベーカリー</v>
      </c>
      <c r="D532" s="1241"/>
      <c r="E532" s="1161" t="str">
        <f>IF(B532="","",INDEX(非表示_前年度報告内容!$1:$1048576,MATCH(B532,非表示_前年度報告内容!$A:$A,0),MATCH($E$52,非表示_前年度報告内容!$4:$4,0)))</f>
        <v>○</v>
      </c>
    </row>
    <row r="533" spans="2:5" ht="20.100000000000001" customHeight="1">
      <c r="B533" s="610" t="str">
        <f>IF(非表示_前年度報告内容!A485="","",非表示_前年度報告内容!A485)</f>
        <v>0481</v>
      </c>
      <c r="C533" s="1241" t="str">
        <f>IF(B533="","",INDEX(非表示_前年度報告内容!$1:$1048576,MATCH(B533,非表示_前年度報告内容!$A:$A,0),MATCH($C$52,非表示_前年度報告内容!$4:$4,0)))</f>
        <v>オイレス工業株式会社</v>
      </c>
      <c r="D533" s="1241"/>
      <c r="E533" s="1161" t="str">
        <f>IF(B533="","",INDEX(非表示_前年度報告内容!$1:$1048576,MATCH(B533,非表示_前年度報告内容!$A:$A,0),MATCH($E$52,非表示_前年度報告内容!$4:$4,0)))</f>
        <v>○</v>
      </c>
    </row>
    <row r="534" spans="2:5" ht="20.100000000000001" customHeight="1">
      <c r="B534" s="610" t="str">
        <f>IF(非表示_前年度報告内容!A486="","",非表示_前年度報告内容!A486)</f>
        <v>0482</v>
      </c>
      <c r="C534" s="1241" t="str">
        <f>IF(B534="","",INDEX(非表示_前年度報告内容!$1:$1048576,MATCH(B534,非表示_前年度報告内容!$A:$A,0),MATCH($C$52,非表示_前年度報告内容!$4:$4,0)))</f>
        <v>文化堂印刷株式会社</v>
      </c>
      <c r="D534" s="1241"/>
      <c r="E534" s="1161" t="str">
        <f>IF(B534="","",INDEX(非表示_前年度報告内容!$1:$1048576,MATCH(B534,非表示_前年度報告内容!$A:$A,0),MATCH($E$52,非表示_前年度報告内容!$4:$4,0)))</f>
        <v>○</v>
      </c>
    </row>
    <row r="535" spans="2:5" ht="20.100000000000001" customHeight="1">
      <c r="B535" s="610" t="str">
        <f>IF(非表示_前年度報告内容!A487="","",非表示_前年度報告内容!A487)</f>
        <v>0483</v>
      </c>
      <c r="C535" s="1241" t="str">
        <f>IF(B535="","",INDEX(非表示_前年度報告内容!$1:$1048576,MATCH(B535,非表示_前年度報告内容!$A:$A,0),MATCH($C$52,非表示_前年度報告内容!$4:$4,0)))</f>
        <v>日本ケンタッキー・フライド・チキン株式会社</v>
      </c>
      <c r="D535" s="1241"/>
      <c r="E535" s="1161" t="str">
        <f>IF(B535="","",INDEX(非表示_前年度報告内容!$1:$1048576,MATCH(B535,非表示_前年度報告内容!$A:$A,0),MATCH($E$52,非表示_前年度報告内容!$4:$4,0)))</f>
        <v>○</v>
      </c>
    </row>
    <row r="536" spans="2:5" ht="20.100000000000001" customHeight="1">
      <c r="B536" s="610" t="str">
        <f>IF(非表示_前年度報告内容!A488="","",非表示_前年度報告内容!A488)</f>
        <v>0484</v>
      </c>
      <c r="C536" s="1241" t="str">
        <f>IF(B536="","",INDEX(非表示_前年度報告内容!$1:$1048576,MATCH(B536,非表示_前年度報告内容!$A:$A,0),MATCH($C$52,非表示_前年度報告内容!$4:$4,0)))</f>
        <v>佐川印刷株式会社</v>
      </c>
      <c r="D536" s="1241"/>
      <c r="E536" s="1161" t="str">
        <f>IF(B536="","",INDEX(非表示_前年度報告内容!$1:$1048576,MATCH(B536,非表示_前年度報告内容!$A:$A,0),MATCH($E$52,非表示_前年度報告内容!$4:$4,0)))</f>
        <v>○</v>
      </c>
    </row>
    <row r="537" spans="2:5" ht="20.100000000000001" hidden="1" customHeight="1">
      <c r="B537" s="610" t="str">
        <f>IF(非表示_前年度報告内容!A489="","",非表示_前年度報告内容!A489)</f>
        <v>0485</v>
      </c>
      <c r="C537" s="1241" t="str">
        <f>IF(B537="","",INDEX(非表示_前年度報告内容!$1:$1048576,MATCH(B537,非表示_前年度報告内容!$A:$A,0),MATCH($C$52,非表示_前年度報告内容!$4:$4,0)))</f>
        <v>アサヒビール株式会社</v>
      </c>
      <c r="D537" s="1241"/>
      <c r="E537" s="1161" t="str">
        <f>IF(B537="","",INDEX(非表示_前年度報告内容!$1:$1048576,MATCH(B537,非表示_前年度報告内容!$A:$A,0),MATCH($E$52,非表示_前年度報告内容!$4:$4,0)))</f>
        <v/>
      </c>
    </row>
    <row r="538" spans="2:5" ht="20.100000000000001" hidden="1" customHeight="1">
      <c r="B538" s="610" t="str">
        <f>IF(非表示_前年度報告内容!A490="","",非表示_前年度報告内容!A490)</f>
        <v>0486</v>
      </c>
      <c r="C538" s="1241" t="str">
        <f>IF(B538="","",INDEX(非表示_前年度報告内容!$1:$1048576,MATCH(B538,非表示_前年度報告内容!$A:$A,0),MATCH($C$52,非表示_前年度報告内容!$4:$4,0)))</f>
        <v>東海カーボン株式会社</v>
      </c>
      <c r="D538" s="1241"/>
      <c r="E538" s="1161" t="str">
        <f>IF(B538="","",INDEX(非表示_前年度報告内容!$1:$1048576,MATCH(B538,非表示_前年度報告内容!$A:$A,0),MATCH($E$52,非表示_前年度報告内容!$4:$4,0)))</f>
        <v/>
      </c>
    </row>
    <row r="539" spans="2:5" ht="20.100000000000001" customHeight="1">
      <c r="B539" s="610" t="str">
        <f>IF(非表示_前年度報告内容!A491="","",非表示_前年度報告内容!A491)</f>
        <v>0487</v>
      </c>
      <c r="C539" s="1241" t="str">
        <f>IF(B539="","",INDEX(非表示_前年度報告内容!$1:$1048576,MATCH(B539,非表示_前年度報告内容!$A:$A,0),MATCH($C$52,非表示_前年度報告内容!$4:$4,0)))</f>
        <v>生化学工業株式会社</v>
      </c>
      <c r="D539" s="1241"/>
      <c r="E539" s="1161" t="str">
        <f>IF(B539="","",INDEX(非表示_前年度報告内容!$1:$1048576,MATCH(B539,非表示_前年度報告内容!$A:$A,0),MATCH($E$52,非表示_前年度報告内容!$4:$4,0)))</f>
        <v>○</v>
      </c>
    </row>
    <row r="540" spans="2:5" ht="20.100000000000001" customHeight="1">
      <c r="B540" s="610" t="str">
        <f>IF(非表示_前年度報告内容!A492="","",非表示_前年度報告内容!A492)</f>
        <v>0488</v>
      </c>
      <c r="C540" s="1241" t="str">
        <f>IF(B540="","",INDEX(非表示_前年度報告内容!$1:$1048576,MATCH(B540,非表示_前年度報告内容!$A:$A,0),MATCH($C$52,非表示_前年度報告内容!$4:$4,0)))</f>
        <v>株式会社ユニカフェ</v>
      </c>
      <c r="D540" s="1241"/>
      <c r="E540" s="1161" t="str">
        <f>IF(B540="","",INDEX(非表示_前年度報告内容!$1:$1048576,MATCH(B540,非表示_前年度報告内容!$A:$A,0),MATCH($E$52,非表示_前年度報告内容!$4:$4,0)))</f>
        <v>○</v>
      </c>
    </row>
    <row r="541" spans="2:5" ht="20.100000000000001" hidden="1" customHeight="1">
      <c r="B541" s="610" t="str">
        <f>IF(非表示_前年度報告内容!A493="","",非表示_前年度報告内容!A493)</f>
        <v>0489</v>
      </c>
      <c r="C541" s="1241" t="str">
        <f>IF(B541="","",INDEX(非表示_前年度報告内容!$1:$1048576,MATCH(B541,非表示_前年度報告内容!$A:$A,0),MATCH($C$52,非表示_前年度報告内容!$4:$4,0)))</f>
        <v>株式会社ゆうちょ銀行</v>
      </c>
      <c r="D541" s="1241"/>
      <c r="E541" s="1161" t="str">
        <f>IF(B541="","",INDEX(非表示_前年度報告内容!$1:$1048576,MATCH(B541,非表示_前年度報告内容!$A:$A,0),MATCH($E$52,非表示_前年度報告内容!$4:$4,0)))</f>
        <v/>
      </c>
    </row>
    <row r="542" spans="2:5" ht="20.100000000000001" hidden="1" customHeight="1">
      <c r="B542" s="610" t="str">
        <f>IF(非表示_前年度報告内容!A494="","",非表示_前年度報告内容!A494)</f>
        <v>0490</v>
      </c>
      <c r="C542" s="1241" t="str">
        <f>IF(B542="","",INDEX(非表示_前年度報告内容!$1:$1048576,MATCH(B542,非表示_前年度報告内容!$A:$A,0),MATCH($C$52,非表示_前年度報告内容!$4:$4,0)))</f>
        <v>株式会社NTT東日本－南関東</v>
      </c>
      <c r="D542" s="1241"/>
      <c r="E542" s="1161" t="str">
        <f>IF(B542="","",INDEX(非表示_前年度報告内容!$1:$1048576,MATCH(B542,非表示_前年度報告内容!$A:$A,0),MATCH($E$52,非表示_前年度報告内容!$4:$4,0)))</f>
        <v/>
      </c>
    </row>
    <row r="543" spans="2:5" ht="20.100000000000001" customHeight="1">
      <c r="B543" s="610" t="str">
        <f>IF(非表示_前年度報告内容!A495="","",非表示_前年度報告内容!A495)</f>
        <v>0491</v>
      </c>
      <c r="C543" s="1241" t="str">
        <f>IF(B543="","",INDEX(非表示_前年度報告内容!$1:$1048576,MATCH(B543,非表示_前年度報告内容!$A:$A,0),MATCH($C$52,非表示_前年度報告内容!$4:$4,0)))</f>
        <v>東日本電信電話株式会社</v>
      </c>
      <c r="D543" s="1241"/>
      <c r="E543" s="1161" t="str">
        <f>IF(B543="","",INDEX(非表示_前年度報告内容!$1:$1048576,MATCH(B543,非表示_前年度報告内容!$A:$A,0),MATCH($E$52,非表示_前年度報告内容!$4:$4,0)))</f>
        <v>○</v>
      </c>
    </row>
    <row r="544" spans="2:5" ht="20.100000000000001" hidden="1" customHeight="1">
      <c r="B544" s="610" t="str">
        <f>IF(非表示_前年度報告内容!A496="","",非表示_前年度報告内容!A496)</f>
        <v>0492</v>
      </c>
      <c r="C544" s="1241" t="str">
        <f>IF(B544="","",INDEX(非表示_前年度報告内容!$1:$1048576,MATCH(B544,非表示_前年度報告内容!$A:$A,0),MATCH($C$52,非表示_前年度報告内容!$4:$4,0)))</f>
        <v/>
      </c>
      <c r="D544" s="1241"/>
      <c r="E544" s="1161" t="str">
        <f>IF(B544="","",INDEX(非表示_前年度報告内容!$1:$1048576,MATCH(B544,非表示_前年度報告内容!$A:$A,0),MATCH($E$52,非表示_前年度報告内容!$4:$4,0)))</f>
        <v/>
      </c>
    </row>
    <row r="545" spans="2:5" ht="20.100000000000001" hidden="1" customHeight="1">
      <c r="B545" s="610" t="str">
        <f>IF(非表示_前年度報告内容!A497="","",非表示_前年度報告内容!A497)</f>
        <v>0493</v>
      </c>
      <c r="C545" s="1241" t="str">
        <f>IF(B545="","",INDEX(非表示_前年度報告内容!$1:$1048576,MATCH(B545,非表示_前年度報告内容!$A:$A,0),MATCH($C$52,非表示_前年度報告内容!$4:$4,0)))</f>
        <v>株式会社エコー</v>
      </c>
      <c r="D545" s="1241"/>
      <c r="E545" s="1161" t="str">
        <f>IF(B545="","",INDEX(非表示_前年度報告内容!$1:$1048576,MATCH(B545,非表示_前年度報告内容!$A:$A,0),MATCH($E$52,非表示_前年度報告内容!$4:$4,0)))</f>
        <v/>
      </c>
    </row>
    <row r="546" spans="2:5" ht="20.100000000000001" hidden="1" customHeight="1">
      <c r="B546" s="610" t="str">
        <f>IF(非表示_前年度報告内容!A498="","",非表示_前年度報告内容!A498)</f>
        <v>0494</v>
      </c>
      <c r="C546" s="1241" t="str">
        <f>IF(B546="","",INDEX(非表示_前年度報告内容!$1:$1048576,MATCH(B546,非表示_前年度報告内容!$A:$A,0),MATCH($C$52,非表示_前年度報告内容!$4:$4,0)))</f>
        <v>シロキ工業株式会社</v>
      </c>
      <c r="D546" s="1241"/>
      <c r="E546" s="1161" t="str">
        <f>IF(B546="","",INDEX(非表示_前年度報告内容!$1:$1048576,MATCH(B546,非表示_前年度報告内容!$A:$A,0),MATCH($E$52,非表示_前年度報告内容!$4:$4,0)))</f>
        <v/>
      </c>
    </row>
    <row r="547" spans="2:5" ht="20.100000000000001" customHeight="1">
      <c r="B547" s="610" t="str">
        <f>IF(非表示_前年度報告内容!A499="","",非表示_前年度報告内容!A499)</f>
        <v>0495</v>
      </c>
      <c r="C547" s="1241" t="str">
        <f>IF(B547="","",INDEX(非表示_前年度報告内容!$1:$1048576,MATCH(B547,非表示_前年度報告内容!$A:$A,0),MATCH($C$52,非表示_前年度報告内容!$4:$4,0)))</f>
        <v>神奈川柑橘果工株式会社</v>
      </c>
      <c r="D547" s="1241"/>
      <c r="E547" s="1161" t="str">
        <f>IF(B547="","",INDEX(非表示_前年度報告内容!$1:$1048576,MATCH(B547,非表示_前年度報告内容!$A:$A,0),MATCH($E$52,非表示_前年度報告内容!$4:$4,0)))</f>
        <v>○</v>
      </c>
    </row>
    <row r="548" spans="2:5" ht="20.100000000000001" customHeight="1">
      <c r="B548" s="610" t="str">
        <f>IF(非表示_前年度報告内容!A500="","",非表示_前年度報告内容!A500)</f>
        <v>0496</v>
      </c>
      <c r="C548" s="1241" t="str">
        <f>IF(B548="","",INDEX(非表示_前年度報告内容!$1:$1048576,MATCH(B548,非表示_前年度報告内容!$A:$A,0),MATCH($C$52,非表示_前年度報告内容!$4:$4,0)))</f>
        <v>小田急商事株式会社</v>
      </c>
      <c r="D548" s="1241"/>
      <c r="E548" s="1161" t="str">
        <f>IF(B548="","",INDEX(非表示_前年度報告内容!$1:$1048576,MATCH(B548,非表示_前年度報告内容!$A:$A,0),MATCH($E$52,非表示_前年度報告内容!$4:$4,0)))</f>
        <v>○</v>
      </c>
    </row>
    <row r="549" spans="2:5" ht="20.100000000000001" customHeight="1">
      <c r="B549" s="610" t="str">
        <f>IF(非表示_前年度報告内容!A501="","",非表示_前年度報告内容!A501)</f>
        <v>0497</v>
      </c>
      <c r="C549" s="1241" t="str">
        <f>IF(B549="","",INDEX(非表示_前年度報告内容!$1:$1048576,MATCH(B549,非表示_前年度報告内容!$A:$A,0),MATCH($C$52,非表示_前年度報告内容!$4:$4,0)))</f>
        <v>株式会社ＮＩＴＴＡＮ</v>
      </c>
      <c r="D549" s="1241"/>
      <c r="E549" s="1161" t="str">
        <f>IF(B549="","",INDEX(非表示_前年度報告内容!$1:$1048576,MATCH(B549,非表示_前年度報告内容!$A:$A,0),MATCH($E$52,非表示_前年度報告内容!$4:$4,0)))</f>
        <v>○</v>
      </c>
    </row>
    <row r="550" spans="2:5" ht="20.100000000000001" customHeight="1">
      <c r="B550" s="610" t="str">
        <f>IF(非表示_前年度報告内容!A502="","",非表示_前年度報告内容!A502)</f>
        <v>0498</v>
      </c>
      <c r="C550" s="1241" t="str">
        <f>IF(B550="","",INDEX(非表示_前年度報告内容!$1:$1048576,MATCH(B550,非表示_前年度報告内容!$A:$A,0),MATCH($C$52,非表示_前年度報告内容!$4:$4,0)))</f>
        <v>日本赤十字社</v>
      </c>
      <c r="D550" s="1241"/>
      <c r="E550" s="1161" t="str">
        <f>IF(B550="","",INDEX(非表示_前年度報告内容!$1:$1048576,MATCH(B550,非表示_前年度報告内容!$A:$A,0),MATCH($E$52,非表示_前年度報告内容!$4:$4,0)))</f>
        <v>○</v>
      </c>
    </row>
    <row r="551" spans="2:5" ht="20.100000000000001" customHeight="1">
      <c r="B551" s="610" t="str">
        <f>IF(非表示_前年度報告内容!A503="","",非表示_前年度報告内容!A503)</f>
        <v>0499</v>
      </c>
      <c r="C551" s="1241" t="str">
        <f>IF(B551="","",INDEX(非表示_前年度報告内容!$1:$1048576,MATCH(B551,非表示_前年度報告内容!$A:$A,0),MATCH($C$52,非表示_前年度報告内容!$4:$4,0)))</f>
        <v>株式会社オーネックス</v>
      </c>
      <c r="D551" s="1241"/>
      <c r="E551" s="1161" t="str">
        <f>IF(B551="","",INDEX(非表示_前年度報告内容!$1:$1048576,MATCH(B551,非表示_前年度報告内容!$A:$A,0),MATCH($E$52,非表示_前年度報告内容!$4:$4,0)))</f>
        <v>○</v>
      </c>
    </row>
    <row r="552" spans="2:5" ht="20.100000000000001" customHeight="1">
      <c r="B552" s="610" t="str">
        <f>IF(非表示_前年度報告内容!A504="","",非表示_前年度報告内容!A504)</f>
        <v>0500</v>
      </c>
      <c r="C552" s="1241" t="str">
        <f>IF(B552="","",INDEX(非表示_前年度報告内容!$1:$1048576,MATCH(B552,非表示_前年度報告内容!$A:$A,0),MATCH($C$52,非表示_前年度報告内容!$4:$4,0)))</f>
        <v>富士屋ホテル株式会社</v>
      </c>
      <c r="D552" s="1241"/>
      <c r="E552" s="1161" t="str">
        <f>IF(B552="","",INDEX(非表示_前年度報告内容!$1:$1048576,MATCH(B552,非表示_前年度報告内容!$A:$A,0),MATCH($E$52,非表示_前年度報告内容!$4:$4,0)))</f>
        <v>○</v>
      </c>
    </row>
    <row r="553" spans="2:5" ht="20.100000000000001" customHeight="1">
      <c r="B553" s="610" t="str">
        <f>IF(非表示_前年度報告内容!A505="","",非表示_前年度報告内容!A505)</f>
        <v>0501</v>
      </c>
      <c r="C553" s="1241" t="str">
        <f>IF(B553="","",INDEX(非表示_前年度報告内容!$1:$1048576,MATCH(B553,非表示_前年度報告内容!$A:$A,0),MATCH($C$52,非表示_前年度報告内容!$4:$4,0)))</f>
        <v>法務省</v>
      </c>
      <c r="D553" s="1241"/>
      <c r="E553" s="1161" t="str">
        <f>IF(B553="","",INDEX(非表示_前年度報告内容!$1:$1048576,MATCH(B553,非表示_前年度報告内容!$A:$A,0),MATCH($E$52,非表示_前年度報告内容!$4:$4,0)))</f>
        <v>○</v>
      </c>
    </row>
    <row r="554" spans="2:5" ht="20.100000000000001" customHeight="1">
      <c r="B554" s="610" t="str">
        <f>IF(非表示_前年度報告内容!A506="","",非表示_前年度報告内容!A506)</f>
        <v>0502</v>
      </c>
      <c r="C554" s="1241" t="str">
        <f>IF(B554="","",INDEX(非表示_前年度報告内容!$1:$1048576,MATCH(B554,非表示_前年度報告内容!$A:$A,0),MATCH($C$52,非表示_前年度報告内容!$4:$4,0)))</f>
        <v>株式会社リコー</v>
      </c>
      <c r="D554" s="1241"/>
      <c r="E554" s="1161" t="str">
        <f>IF(B554="","",INDEX(非表示_前年度報告内容!$1:$1048576,MATCH(B554,非表示_前年度報告内容!$A:$A,0),MATCH($E$52,非表示_前年度報告内容!$4:$4,0)))</f>
        <v>○</v>
      </c>
    </row>
    <row r="555" spans="2:5" ht="20.100000000000001" hidden="1" customHeight="1">
      <c r="B555" s="610" t="str">
        <f>IF(非表示_前年度報告内容!A507="","",非表示_前年度報告内容!A507)</f>
        <v>0503</v>
      </c>
      <c r="C555" s="1241" t="str">
        <f>IF(B555="","",INDEX(非表示_前年度報告内容!$1:$1048576,MATCH(B555,非表示_前年度報告内容!$A:$A,0),MATCH($C$52,非表示_前年度報告内容!$4:$4,0)))</f>
        <v>神奈中ハイヤー株式会社</v>
      </c>
      <c r="D555" s="1241"/>
      <c r="E555" s="1161" t="str">
        <f>IF(B555="","",INDEX(非表示_前年度報告内容!$1:$1048576,MATCH(B555,非表示_前年度報告内容!$A:$A,0),MATCH($E$52,非表示_前年度報告内容!$4:$4,0)))</f>
        <v/>
      </c>
    </row>
    <row r="556" spans="2:5" ht="20.100000000000001" customHeight="1">
      <c r="B556" s="610" t="str">
        <f>IF(非表示_前年度報告内容!A508="","",非表示_前年度報告内容!A508)</f>
        <v>0504</v>
      </c>
      <c r="C556" s="1241" t="str">
        <f>IF(B556="","",INDEX(非表示_前年度報告内容!$1:$1048576,MATCH(B556,非表示_前年度報告内容!$A:$A,0),MATCH($C$52,非表示_前年度報告内容!$4:$4,0)))</f>
        <v>株式会社ＡＯＫＩ</v>
      </c>
      <c r="D556" s="1241"/>
      <c r="E556" s="1161" t="str">
        <f>IF(B556="","",INDEX(非表示_前年度報告内容!$1:$1048576,MATCH(B556,非表示_前年度報告内容!$A:$A,0),MATCH($E$52,非表示_前年度報告内容!$4:$4,0)))</f>
        <v>○</v>
      </c>
    </row>
    <row r="557" spans="2:5" ht="20.100000000000001" customHeight="1">
      <c r="B557" s="610" t="str">
        <f>IF(非表示_前年度報告内容!A509="","",非表示_前年度報告内容!A509)</f>
        <v>0505</v>
      </c>
      <c r="C557" s="1241" t="str">
        <f>IF(B557="","",INDEX(非表示_前年度報告内容!$1:$1048576,MATCH(B557,非表示_前年度報告内容!$A:$A,0),MATCH($C$52,非表示_前年度報告内容!$4:$4,0)))</f>
        <v>関東化成工業株式会社</v>
      </c>
      <c r="D557" s="1241"/>
      <c r="E557" s="1161" t="str">
        <f>IF(B557="","",INDEX(非表示_前年度報告内容!$1:$1048576,MATCH(B557,非表示_前年度報告内容!$A:$A,0),MATCH($E$52,非表示_前年度報告内容!$4:$4,0)))</f>
        <v>○</v>
      </c>
    </row>
    <row r="558" spans="2:5" ht="20.100000000000001" customHeight="1">
      <c r="B558" s="610" t="str">
        <f>IF(非表示_前年度報告内容!A510="","",非表示_前年度報告内容!A510)</f>
        <v>0506</v>
      </c>
      <c r="C558" s="1241" t="str">
        <f>IF(B558="","",INDEX(非表示_前年度報告内容!$1:$1048576,MATCH(B558,非表示_前年度報告内容!$A:$A,0),MATCH($C$52,非表示_前年度報告内容!$4:$4,0)))</f>
        <v>株式会社バンテックセントラル</v>
      </c>
      <c r="D558" s="1241"/>
      <c r="E558" s="1161" t="str">
        <f>IF(B558="","",INDEX(非表示_前年度報告内容!$1:$1048576,MATCH(B558,非表示_前年度報告内容!$A:$A,0),MATCH($E$52,非表示_前年度報告内容!$4:$4,0)))</f>
        <v>○</v>
      </c>
    </row>
    <row r="559" spans="2:5" ht="20.100000000000001" customHeight="1">
      <c r="B559" s="610" t="str">
        <f>IF(非表示_前年度報告内容!A511="","",非表示_前年度報告内容!A511)</f>
        <v>0507</v>
      </c>
      <c r="C559" s="1241" t="str">
        <f>IF(B559="","",INDEX(非表示_前年度報告内容!$1:$1048576,MATCH(B559,非表示_前年度報告内容!$A:$A,0),MATCH($C$52,非表示_前年度報告内容!$4:$4,0)))</f>
        <v>関西ペイント株式会社</v>
      </c>
      <c r="D559" s="1241"/>
      <c r="E559" s="1161" t="str">
        <f>IF(B559="","",INDEX(非表示_前年度報告内容!$1:$1048576,MATCH(B559,非表示_前年度報告内容!$A:$A,0),MATCH($E$52,非表示_前年度報告内容!$4:$4,0)))</f>
        <v>○</v>
      </c>
    </row>
    <row r="560" spans="2:5" ht="20.100000000000001" customHeight="1">
      <c r="B560" s="610" t="str">
        <f>IF(非表示_前年度報告内容!A512="","",非表示_前年度報告内容!A512)</f>
        <v>0508</v>
      </c>
      <c r="C560" s="1241" t="str">
        <f>IF(B560="","",INDEX(非表示_前年度報告内容!$1:$1048576,MATCH(B560,非表示_前年度報告内容!$A:$A,0),MATCH($C$52,非表示_前年度報告内容!$4:$4,0)))</f>
        <v>株式会社京急ストア</v>
      </c>
      <c r="D560" s="1241"/>
      <c r="E560" s="1161" t="str">
        <f>IF(B560="","",INDEX(非表示_前年度報告内容!$1:$1048576,MATCH(B560,非表示_前年度報告内容!$A:$A,0),MATCH($E$52,非表示_前年度報告内容!$4:$4,0)))</f>
        <v>○</v>
      </c>
    </row>
    <row r="561" spans="2:5" ht="20.100000000000001" customHeight="1">
      <c r="B561" s="610" t="str">
        <f>IF(非表示_前年度報告内容!A513="","",非表示_前年度報告内容!A513)</f>
        <v>0509</v>
      </c>
      <c r="C561" s="1241" t="str">
        <f>IF(B561="","",INDEX(非表示_前年度報告内容!$1:$1048576,MATCH(B561,非表示_前年度報告内容!$A:$A,0),MATCH($C$52,非表示_前年度報告内容!$4:$4,0)))</f>
        <v>株式会社中村屋</v>
      </c>
      <c r="D561" s="1241"/>
      <c r="E561" s="1161" t="str">
        <f>IF(B561="","",INDEX(非表示_前年度報告内容!$1:$1048576,MATCH(B561,非表示_前年度報告内容!$A:$A,0),MATCH($E$52,非表示_前年度報告内容!$4:$4,0)))</f>
        <v>○</v>
      </c>
    </row>
    <row r="562" spans="2:5" ht="20.100000000000001" hidden="1" customHeight="1">
      <c r="B562" s="610" t="str">
        <f>IF(非表示_前年度報告内容!A514="","",非表示_前年度報告内容!A514)</f>
        <v>0510</v>
      </c>
      <c r="C562" s="1241" t="str">
        <f>IF(B562="","",INDEX(非表示_前年度報告内容!$1:$1048576,MATCH(B562,非表示_前年度報告内容!$A:$A,0),MATCH($C$52,非表示_前年度報告内容!$4:$4,0)))</f>
        <v>京急交通株式会社</v>
      </c>
      <c r="D562" s="1241"/>
      <c r="E562" s="1161" t="str">
        <f>IF(B562="","",INDEX(非表示_前年度報告内容!$1:$1048576,MATCH(B562,非表示_前年度報告内容!$A:$A,0),MATCH($E$52,非表示_前年度報告内容!$4:$4,0)))</f>
        <v/>
      </c>
    </row>
    <row r="563" spans="2:5" ht="20.100000000000001" hidden="1" customHeight="1">
      <c r="B563" s="610" t="str">
        <f>IF(非表示_前年度報告内容!A515="","",非表示_前年度報告内容!A515)</f>
        <v>0511</v>
      </c>
      <c r="C563" s="1241" t="str">
        <f>IF(B563="","",INDEX(非表示_前年度報告内容!$1:$1048576,MATCH(B563,非表示_前年度報告内容!$A:$A,0),MATCH($C$52,非表示_前年度報告内容!$4:$4,0)))</f>
        <v>伊豆箱根交通株式会社</v>
      </c>
      <c r="D563" s="1241"/>
      <c r="E563" s="1161" t="str">
        <f>IF(B563="","",INDEX(非表示_前年度報告内容!$1:$1048576,MATCH(B563,非表示_前年度報告内容!$A:$A,0),MATCH($E$52,非表示_前年度報告内容!$4:$4,0)))</f>
        <v/>
      </c>
    </row>
    <row r="564" spans="2:5" ht="20.100000000000001" customHeight="1">
      <c r="B564" s="610" t="str">
        <f>IF(非表示_前年度報告内容!A516="","",非表示_前年度報告内容!A516)</f>
        <v>0512</v>
      </c>
      <c r="C564" s="1241" t="str">
        <f>IF(B564="","",INDEX(非表示_前年度報告内容!$1:$1048576,MATCH(B564,非表示_前年度報告内容!$A:$A,0),MATCH($C$52,非表示_前年度報告内容!$4:$4,0)))</f>
        <v>財務省</v>
      </c>
      <c r="D564" s="1241"/>
      <c r="E564" s="1161" t="str">
        <f>IF(B564="","",INDEX(非表示_前年度報告内容!$1:$1048576,MATCH(B564,非表示_前年度報告内容!$A:$A,0),MATCH($E$52,非表示_前年度報告内容!$4:$4,0)))</f>
        <v>○</v>
      </c>
    </row>
    <row r="565" spans="2:5" ht="20.100000000000001" hidden="1" customHeight="1">
      <c r="B565" s="610" t="str">
        <f>IF(非表示_前年度報告内容!A517="","",非表示_前年度報告内容!A517)</f>
        <v>0513</v>
      </c>
      <c r="C565" s="1241" t="str">
        <f>IF(B565="","",INDEX(非表示_前年度報告内容!$1:$1048576,MATCH(B565,非表示_前年度報告内容!$A:$A,0),MATCH($C$52,非表示_前年度報告内容!$4:$4,0)))</f>
        <v>セコム株式会社</v>
      </c>
      <c r="D565" s="1241"/>
      <c r="E565" s="1161" t="str">
        <f>IF(B565="","",INDEX(非表示_前年度報告内容!$1:$1048576,MATCH(B565,非表示_前年度報告内容!$A:$A,0),MATCH($E$52,非表示_前年度報告内容!$4:$4,0)))</f>
        <v/>
      </c>
    </row>
    <row r="566" spans="2:5" ht="20.100000000000001" hidden="1" customHeight="1">
      <c r="B566" s="610" t="str">
        <f>IF(非表示_前年度報告内容!A518="","",非表示_前年度報告内容!A518)</f>
        <v>0514</v>
      </c>
      <c r="C566" s="1241" t="str">
        <f>IF(B566="","",INDEX(非表示_前年度報告内容!$1:$1048576,MATCH(B566,非表示_前年度報告内容!$A:$A,0),MATCH($C$52,非表示_前年度報告内容!$4:$4,0)))</f>
        <v>日産車体マニュファクチュアリング株式会社</v>
      </c>
      <c r="D566" s="1241"/>
      <c r="E566" s="1161" t="str">
        <f>IF(B566="","",INDEX(非表示_前年度報告内容!$1:$1048576,MATCH(B566,非表示_前年度報告内容!$A:$A,0),MATCH($E$52,非表示_前年度報告内容!$4:$4,0)))</f>
        <v/>
      </c>
    </row>
    <row r="567" spans="2:5" ht="20.100000000000001" customHeight="1">
      <c r="B567" s="610" t="str">
        <f>IF(非表示_前年度報告内容!A519="","",非表示_前年度報告内容!A519)</f>
        <v>0515</v>
      </c>
      <c r="C567" s="1241" t="str">
        <f>IF(B567="","",INDEX(非表示_前年度報告内容!$1:$1048576,MATCH(B567,非表示_前年度報告内容!$A:$A,0),MATCH($C$52,非表示_前年度報告内容!$4:$4,0)))</f>
        <v>株式会社横浜岡田屋</v>
      </c>
      <c r="D567" s="1241"/>
      <c r="E567" s="1161" t="str">
        <f>IF(B567="","",INDEX(非表示_前年度報告内容!$1:$1048576,MATCH(B567,非表示_前年度報告内容!$A:$A,0),MATCH($E$52,非表示_前年度報告内容!$4:$4,0)))</f>
        <v>○</v>
      </c>
    </row>
    <row r="568" spans="2:5" ht="20.100000000000001" hidden="1" customHeight="1">
      <c r="B568" s="610" t="str">
        <f>IF(非表示_前年度報告内容!A520="","",非表示_前年度報告内容!A520)</f>
        <v>0516</v>
      </c>
      <c r="C568" s="1241" t="str">
        <f>IF(B568="","",INDEX(非表示_前年度報告内容!$1:$1048576,MATCH(B568,非表示_前年度報告内容!$A:$A,0),MATCH($C$52,非表示_前年度報告内容!$4:$4,0)))</f>
        <v/>
      </c>
      <c r="D568" s="1241"/>
      <c r="E568" s="1161" t="str">
        <f>IF(B568="","",INDEX(非表示_前年度報告内容!$1:$1048576,MATCH(B568,非表示_前年度報告内容!$A:$A,0),MATCH($E$52,非表示_前年度報告内容!$4:$4,0)))</f>
        <v/>
      </c>
    </row>
    <row r="569" spans="2:5" ht="20.100000000000001" customHeight="1">
      <c r="B569" s="610" t="str">
        <f>IF(非表示_前年度報告内容!A521="","",非表示_前年度報告内容!A521)</f>
        <v>0517</v>
      </c>
      <c r="C569" s="1241" t="str">
        <f>IF(B569="","",INDEX(非表示_前年度報告内容!$1:$1048576,MATCH(B569,非表示_前年度報告内容!$A:$A,0),MATCH($C$52,非表示_前年度報告内容!$4:$4,0)))</f>
        <v>日鉄ステンレス鋼管株式会社</v>
      </c>
      <c r="D569" s="1241"/>
      <c r="E569" s="1161" t="str">
        <f>IF(B569="","",INDEX(非表示_前年度報告内容!$1:$1048576,MATCH(B569,非表示_前年度報告内容!$A:$A,0),MATCH($E$52,非表示_前年度報告内容!$4:$4,0)))</f>
        <v>○</v>
      </c>
    </row>
    <row r="570" spans="2:5" ht="20.100000000000001" hidden="1" customHeight="1">
      <c r="B570" s="610" t="str">
        <f>IF(非表示_前年度報告内容!A522="","",非表示_前年度報告内容!A522)</f>
        <v>0518</v>
      </c>
      <c r="C570" s="1241" t="str">
        <f>IF(B570="","",INDEX(非表示_前年度報告内容!$1:$1048576,MATCH(B570,非表示_前年度報告内容!$A:$A,0),MATCH($C$52,非表示_前年度報告内容!$4:$4,0)))</f>
        <v>株式会社山王</v>
      </c>
      <c r="D570" s="1241"/>
      <c r="E570" s="1161" t="str">
        <f>IF(B570="","",INDEX(非表示_前年度報告内容!$1:$1048576,MATCH(B570,非表示_前年度報告内容!$A:$A,0),MATCH($E$52,非表示_前年度報告内容!$4:$4,0)))</f>
        <v/>
      </c>
    </row>
    <row r="571" spans="2:5" ht="20.100000000000001" customHeight="1">
      <c r="B571" s="610" t="str">
        <f>IF(非表示_前年度報告内容!A523="","",非表示_前年度報告内容!A523)</f>
        <v>0519</v>
      </c>
      <c r="C571" s="1241" t="str">
        <f>IF(B571="","",INDEX(非表示_前年度報告内容!$1:$1048576,MATCH(B571,非表示_前年度報告内容!$A:$A,0),MATCH($C$52,非表示_前年度報告内容!$4:$4,0)))</f>
        <v>株式会社放電精密加工研究所</v>
      </c>
      <c r="D571" s="1241"/>
      <c r="E571" s="1161" t="str">
        <f>IF(B571="","",INDEX(非表示_前年度報告内容!$1:$1048576,MATCH(B571,非表示_前年度報告内容!$A:$A,0),MATCH($E$52,非表示_前年度報告内容!$4:$4,0)))</f>
        <v>○</v>
      </c>
    </row>
    <row r="572" spans="2:5" ht="20.100000000000001" customHeight="1">
      <c r="B572" s="610" t="str">
        <f>IF(非表示_前年度報告内容!A524="","",非表示_前年度報告内容!A524)</f>
        <v>0520</v>
      </c>
      <c r="C572" s="1241" t="str">
        <f>IF(B572="","",INDEX(非表示_前年度報告内容!$1:$1048576,MATCH(B572,非表示_前年度報告内容!$A:$A,0),MATCH($C$52,非表示_前年度報告内容!$4:$4,0)))</f>
        <v>株式会社やまびこ</v>
      </c>
      <c r="D572" s="1241"/>
      <c r="E572" s="1161" t="str">
        <f>IF(B572="","",INDEX(非表示_前年度報告内容!$1:$1048576,MATCH(B572,非表示_前年度報告内容!$A:$A,0),MATCH($E$52,非表示_前年度報告内容!$4:$4,0)))</f>
        <v>○</v>
      </c>
    </row>
    <row r="573" spans="2:5" ht="20.100000000000001" hidden="1" customHeight="1">
      <c r="B573" s="610" t="str">
        <f>IF(非表示_前年度報告内容!A525="","",非表示_前年度報告内容!A525)</f>
        <v>0521</v>
      </c>
      <c r="C573" s="1241" t="str">
        <f>IF(B573="","",INDEX(非表示_前年度報告内容!$1:$1048576,MATCH(B573,非表示_前年度報告内容!$A:$A,0),MATCH($C$52,非表示_前年度報告内容!$4:$4,0)))</f>
        <v>太平金属工業株式会社</v>
      </c>
      <c r="D573" s="1241"/>
      <c r="E573" s="1161" t="str">
        <f>IF(B573="","",INDEX(非表示_前年度報告内容!$1:$1048576,MATCH(B573,非表示_前年度報告内容!$A:$A,0),MATCH($E$52,非表示_前年度報告内容!$4:$4,0)))</f>
        <v/>
      </c>
    </row>
    <row r="574" spans="2:5" ht="20.100000000000001" hidden="1" customHeight="1">
      <c r="B574" s="610" t="str">
        <f>IF(非表示_前年度報告内容!A526="","",非表示_前年度報告内容!A526)</f>
        <v>0522</v>
      </c>
      <c r="C574" s="1241" t="str">
        <f>IF(B574="","",INDEX(非表示_前年度報告内容!$1:$1048576,MATCH(B574,非表示_前年度報告内容!$A:$A,0),MATCH($C$52,非表示_前年度報告内容!$4:$4,0)))</f>
        <v/>
      </c>
      <c r="D574" s="1241"/>
      <c r="E574" s="1161" t="str">
        <f>IF(B574="","",INDEX(非表示_前年度報告内容!$1:$1048576,MATCH(B574,非表示_前年度報告内容!$A:$A,0),MATCH($E$52,非表示_前年度報告内容!$4:$4,0)))</f>
        <v/>
      </c>
    </row>
    <row r="575" spans="2:5" ht="20.100000000000001" customHeight="1">
      <c r="B575" s="610" t="str">
        <f>IF(非表示_前年度報告内容!A527="","",非表示_前年度報告内容!A527)</f>
        <v>0523</v>
      </c>
      <c r="C575" s="1241" t="str">
        <f>IF(B575="","",INDEX(非表示_前年度報告内容!$1:$1048576,MATCH(B575,非表示_前年度報告内容!$A:$A,0),MATCH($C$52,非表示_前年度報告内容!$4:$4,0)))</f>
        <v>株式会社ケーズホールディングス</v>
      </c>
      <c r="D575" s="1241"/>
      <c r="E575" s="1161" t="str">
        <f>IF(B575="","",INDEX(非表示_前年度報告内容!$1:$1048576,MATCH(B575,非表示_前年度報告内容!$A:$A,0),MATCH($E$52,非表示_前年度報告内容!$4:$4,0)))</f>
        <v>○</v>
      </c>
    </row>
    <row r="576" spans="2:5" ht="20.100000000000001" customHeight="1">
      <c r="B576" s="610" t="str">
        <f>IF(非表示_前年度報告内容!A528="","",非表示_前年度報告内容!A528)</f>
        <v>0524</v>
      </c>
      <c r="C576" s="1241" t="str">
        <f>IF(B576="","",INDEX(非表示_前年度報告内容!$1:$1048576,MATCH(B576,非表示_前年度報告内容!$A:$A,0),MATCH($C$52,非表示_前年度報告内容!$4:$4,0)))</f>
        <v>医療法人社団哺育会</v>
      </c>
      <c r="D576" s="1241"/>
      <c r="E576" s="1161" t="str">
        <f>IF(B576="","",INDEX(非表示_前年度報告内容!$1:$1048576,MATCH(B576,非表示_前年度報告内容!$A:$A,0),MATCH($E$52,非表示_前年度報告内容!$4:$4,0)))</f>
        <v>○</v>
      </c>
    </row>
    <row r="577" spans="2:5" ht="20.100000000000001" customHeight="1">
      <c r="B577" s="610" t="str">
        <f>IF(非表示_前年度報告内容!A529="","",非表示_前年度報告内容!A529)</f>
        <v>0525</v>
      </c>
      <c r="C577" s="1241" t="str">
        <f>IF(B577="","",INDEX(非表示_前年度報告内容!$1:$1048576,MATCH(B577,非表示_前年度報告内容!$A:$A,0),MATCH($C$52,非表示_前年度報告内容!$4:$4,0)))</f>
        <v>富士フイルムマニュファクチャリング株式会社</v>
      </c>
      <c r="D577" s="1241"/>
      <c r="E577" s="1161" t="str">
        <f>IF(B577="","",INDEX(非表示_前年度報告内容!$1:$1048576,MATCH(B577,非表示_前年度報告内容!$A:$A,0),MATCH($E$52,非表示_前年度報告内容!$4:$4,0)))</f>
        <v>○</v>
      </c>
    </row>
    <row r="578" spans="2:5" ht="20.100000000000001" customHeight="1">
      <c r="B578" s="610" t="str">
        <f>IF(非表示_前年度報告内容!A530="","",非表示_前年度報告内容!A530)</f>
        <v>0526</v>
      </c>
      <c r="C578" s="1241" t="str">
        <f>IF(B578="","",INDEX(非表示_前年度報告内容!$1:$1048576,MATCH(B578,非表示_前年度報告内容!$A:$A,0),MATCH($C$52,非表示_前年度報告内容!$4:$4,0)))</f>
        <v>ユニプレス株式会社</v>
      </c>
      <c r="D578" s="1241"/>
      <c r="E578" s="1161" t="str">
        <f>IF(B578="","",INDEX(非表示_前年度報告内容!$1:$1048576,MATCH(B578,非表示_前年度報告内容!$A:$A,0),MATCH($E$52,非表示_前年度報告内容!$4:$4,0)))</f>
        <v>○</v>
      </c>
    </row>
    <row r="579" spans="2:5" ht="20.100000000000001" hidden="1" customHeight="1">
      <c r="B579" s="610" t="str">
        <f>IF(非表示_前年度報告内容!A531="","",非表示_前年度報告内容!A531)</f>
        <v>0527</v>
      </c>
      <c r="C579" s="1241" t="str">
        <f>IF(B579="","",INDEX(非表示_前年度報告内容!$1:$1048576,MATCH(B579,非表示_前年度報告内容!$A:$A,0),MATCH($C$52,非表示_前年度報告内容!$4:$4,0)))</f>
        <v>ソーラーフロンティア株式会社</v>
      </c>
      <c r="D579" s="1241"/>
      <c r="E579" s="1161" t="str">
        <f>IF(B579="","",INDEX(非表示_前年度報告内容!$1:$1048576,MATCH(B579,非表示_前年度報告内容!$A:$A,0),MATCH($E$52,非表示_前年度報告内容!$4:$4,0)))</f>
        <v/>
      </c>
    </row>
    <row r="580" spans="2:5" ht="20.100000000000001" customHeight="1">
      <c r="B580" s="610" t="str">
        <f>IF(非表示_前年度報告内容!A532="","",非表示_前年度報告内容!A532)</f>
        <v>0528</v>
      </c>
      <c r="C580" s="1241" t="str">
        <f>IF(B580="","",INDEX(非表示_前年度報告内容!$1:$1048576,MATCH(B580,非表示_前年度報告内容!$A:$A,0),MATCH($C$52,非表示_前年度報告内容!$4:$4,0)))</f>
        <v>株式会社ハイデイ日高</v>
      </c>
      <c r="D580" s="1241"/>
      <c r="E580" s="1161" t="str">
        <f>IF(B580="","",INDEX(非表示_前年度報告内容!$1:$1048576,MATCH(B580,非表示_前年度報告内容!$A:$A,0),MATCH($E$52,非表示_前年度報告内容!$4:$4,0)))</f>
        <v>○</v>
      </c>
    </row>
    <row r="581" spans="2:5" ht="20.100000000000001" hidden="1" customHeight="1">
      <c r="B581" s="610" t="str">
        <f>IF(非表示_前年度報告内容!A533="","",非表示_前年度報告内容!A533)</f>
        <v>0529</v>
      </c>
      <c r="C581" s="1241" t="str">
        <f>IF(B581="","",INDEX(非表示_前年度報告内容!$1:$1048576,MATCH(B581,非表示_前年度報告内容!$A:$A,0),MATCH($C$52,非表示_前年度報告内容!$4:$4,0)))</f>
        <v>ワタミフードサービス株式会社</v>
      </c>
      <c r="D581" s="1241"/>
      <c r="E581" s="1161" t="str">
        <f>IF(B581="","",INDEX(非表示_前年度報告内容!$1:$1048576,MATCH(B581,非表示_前年度報告内容!$A:$A,0),MATCH($E$52,非表示_前年度報告内容!$4:$4,0)))</f>
        <v/>
      </c>
    </row>
    <row r="582" spans="2:5" ht="20.100000000000001" hidden="1" customHeight="1">
      <c r="B582" s="610" t="str">
        <f>IF(非表示_前年度報告内容!A534="","",非表示_前年度報告内容!A534)</f>
        <v>0530</v>
      </c>
      <c r="C582" s="1241" t="str">
        <f>IF(B582="","",INDEX(非表示_前年度報告内容!$1:$1048576,MATCH(B582,非表示_前年度報告内容!$A:$A,0),MATCH($C$52,非表示_前年度報告内容!$4:$4,0)))</f>
        <v>株式会社ＳＵＩＳＨＡＹＡ</v>
      </c>
      <c r="D582" s="1241"/>
      <c r="E582" s="1161" t="str">
        <f>IF(B582="","",INDEX(非表示_前年度報告内容!$1:$1048576,MATCH(B582,非表示_前年度報告内容!$A:$A,0),MATCH($E$52,非表示_前年度報告内容!$4:$4,0)))</f>
        <v/>
      </c>
    </row>
    <row r="583" spans="2:5" ht="20.100000000000001" customHeight="1">
      <c r="B583" s="610" t="str">
        <f>IF(非表示_前年度報告内容!A535="","",非表示_前年度報告内容!A535)</f>
        <v>0531</v>
      </c>
      <c r="C583" s="1241" t="str">
        <f>IF(B583="","",INDEX(非表示_前年度報告内容!$1:$1048576,MATCH(B583,非表示_前年度報告内容!$A:$A,0),MATCH($C$52,非表示_前年度報告内容!$4:$4,0)))</f>
        <v>新明和工業株式会社</v>
      </c>
      <c r="D583" s="1241"/>
      <c r="E583" s="1161" t="str">
        <f>IF(B583="","",INDEX(非表示_前年度報告内容!$1:$1048576,MATCH(B583,非表示_前年度報告内容!$A:$A,0),MATCH($E$52,非表示_前年度報告内容!$4:$4,0)))</f>
        <v>○</v>
      </c>
    </row>
    <row r="584" spans="2:5" ht="20.100000000000001" hidden="1" customHeight="1">
      <c r="B584" s="610" t="str">
        <f>IF(非表示_前年度報告内容!A536="","",非表示_前年度報告内容!A536)</f>
        <v>0532</v>
      </c>
      <c r="C584" s="1241" t="str">
        <f>IF(B584="","",INDEX(非表示_前年度報告内容!$1:$1048576,MATCH(B584,非表示_前年度報告内容!$A:$A,0),MATCH($C$52,非表示_前年度報告内容!$4:$4,0)))</f>
        <v>日本トイザらス株式会社</v>
      </c>
      <c r="D584" s="1241"/>
      <c r="E584" s="1161" t="str">
        <f>IF(B584="","",INDEX(非表示_前年度報告内容!$1:$1048576,MATCH(B584,非表示_前年度報告内容!$A:$A,0),MATCH($E$52,非表示_前年度報告内容!$4:$4,0)))</f>
        <v/>
      </c>
    </row>
    <row r="585" spans="2:5" ht="20.100000000000001" hidden="1" customHeight="1">
      <c r="B585" s="610" t="str">
        <f>IF(非表示_前年度報告内容!A537="","",非表示_前年度報告内容!A537)</f>
        <v>0533</v>
      </c>
      <c r="C585" s="1241" t="str">
        <f>IF(B585="","",INDEX(非表示_前年度報告内容!$1:$1048576,MATCH(B585,非表示_前年度報告内容!$A:$A,0),MATCH($C$52,非表示_前年度報告内容!$4:$4,0)))</f>
        <v/>
      </c>
      <c r="D585" s="1241"/>
      <c r="E585" s="1161" t="str">
        <f>IF(B585="","",INDEX(非表示_前年度報告内容!$1:$1048576,MATCH(B585,非表示_前年度報告内容!$A:$A,0),MATCH($E$52,非表示_前年度報告内容!$4:$4,0)))</f>
        <v/>
      </c>
    </row>
    <row r="586" spans="2:5" ht="20.100000000000001" customHeight="1">
      <c r="B586" s="610" t="str">
        <f>IF(非表示_前年度報告内容!A538="","",非表示_前年度報告内容!A538)</f>
        <v>0534</v>
      </c>
      <c r="C586" s="1241" t="str">
        <f>IF(B586="","",INDEX(非表示_前年度報告内容!$1:$1048576,MATCH(B586,非表示_前年度報告内容!$A:$A,0),MATCH($C$52,非表示_前年度報告内容!$4:$4,0)))</f>
        <v>日本通運株式会社</v>
      </c>
      <c r="D586" s="1241"/>
      <c r="E586" s="1161" t="str">
        <f>IF(B586="","",INDEX(非表示_前年度報告内容!$1:$1048576,MATCH(B586,非表示_前年度報告内容!$A:$A,0),MATCH($E$52,非表示_前年度報告内容!$4:$4,0)))</f>
        <v>○</v>
      </c>
    </row>
    <row r="587" spans="2:5" ht="20.100000000000001" customHeight="1">
      <c r="B587" s="610" t="str">
        <f>IF(非表示_前年度報告内容!A539="","",非表示_前年度報告内容!A539)</f>
        <v>0535</v>
      </c>
      <c r="C587" s="1241" t="str">
        <f>IF(B587="","",INDEX(非表示_前年度報告内容!$1:$1048576,MATCH(B587,非表示_前年度報告内容!$A:$A,0),MATCH($C$52,非表示_前年度報告内容!$4:$4,0)))</f>
        <v>ニッパツ機工株式会社</v>
      </c>
      <c r="D587" s="1241"/>
      <c r="E587" s="1161" t="str">
        <f>IF(B587="","",INDEX(非表示_前年度報告内容!$1:$1048576,MATCH(B587,非表示_前年度報告内容!$A:$A,0),MATCH($E$52,非表示_前年度報告内容!$4:$4,0)))</f>
        <v>○</v>
      </c>
    </row>
    <row r="588" spans="2:5" ht="20.100000000000001" customHeight="1">
      <c r="B588" s="610" t="str">
        <f>IF(非表示_前年度報告内容!A540="","",非表示_前年度報告内容!A540)</f>
        <v>0536</v>
      </c>
      <c r="C588" s="1241" t="str">
        <f>IF(B588="","",INDEX(非表示_前年度報告内容!$1:$1048576,MATCH(B588,非表示_前年度報告内容!$A:$A,0),MATCH($C$52,非表示_前年度報告内容!$4:$4,0)))</f>
        <v>ケンコーマヨネーズ株式会社</v>
      </c>
      <c r="D588" s="1241"/>
      <c r="E588" s="1161" t="str">
        <f>IF(B588="","",INDEX(非表示_前年度報告内容!$1:$1048576,MATCH(B588,非表示_前年度報告内容!$A:$A,0),MATCH($E$52,非表示_前年度報告内容!$4:$4,0)))</f>
        <v>○</v>
      </c>
    </row>
    <row r="589" spans="2:5" ht="20.100000000000001" customHeight="1">
      <c r="B589" s="610" t="str">
        <f>IF(非表示_前年度報告内容!A541="","",非表示_前年度報告内容!A541)</f>
        <v>0537</v>
      </c>
      <c r="C589" s="1241" t="str">
        <f>IF(B589="","",INDEX(非表示_前年度報告内容!$1:$1048576,MATCH(B589,非表示_前年度報告内容!$A:$A,0),MATCH($C$52,非表示_前年度報告内容!$4:$4,0)))</f>
        <v>湘南ＣＯＲＵＮ ＥＮＥＲＧＹ株式会社</v>
      </c>
      <c r="D589" s="1241"/>
      <c r="E589" s="1161" t="str">
        <f>IF(B589="","",INDEX(非表示_前年度報告内容!$1:$1048576,MATCH(B589,非表示_前年度報告内容!$A:$A,0),MATCH($E$52,非表示_前年度報告内容!$4:$4,0)))</f>
        <v>○</v>
      </c>
    </row>
    <row r="590" spans="2:5" ht="20.100000000000001" customHeight="1">
      <c r="B590" s="610" t="str">
        <f>IF(非表示_前年度報告内容!A542="","",非表示_前年度報告内容!A542)</f>
        <v>0538</v>
      </c>
      <c r="C590" s="1241" t="str">
        <f>IF(B590="","",INDEX(非表示_前年度報告内容!$1:$1048576,MATCH(B590,非表示_前年度報告内容!$A:$A,0),MATCH($C$52,非表示_前年度報告内容!$4:$4,0)))</f>
        <v>合同会社湘南辻󠄀堂マネジメント　</v>
      </c>
      <c r="D590" s="1241"/>
      <c r="E590" s="1161" t="str">
        <f>IF(B590="","",INDEX(非表示_前年度報告内容!$1:$1048576,MATCH(B590,非表示_前年度報告内容!$A:$A,0),MATCH($E$52,非表示_前年度報告内容!$4:$4,0)))</f>
        <v>○</v>
      </c>
    </row>
    <row r="591" spans="2:5" ht="20.100000000000001" hidden="1" customHeight="1">
      <c r="B591" s="610" t="str">
        <f>IF(非表示_前年度報告内容!A543="","",非表示_前年度報告内容!A543)</f>
        <v>0539</v>
      </c>
      <c r="C591" s="1241" t="str">
        <f>IF(B591="","",INDEX(非表示_前年度報告内容!$1:$1048576,MATCH(B591,非表示_前年度報告内容!$A:$A,0),MATCH($C$52,非表示_前年度報告内容!$4:$4,0)))</f>
        <v/>
      </c>
      <c r="D591" s="1241"/>
      <c r="E591" s="1161" t="str">
        <f>IF(B591="","",INDEX(非表示_前年度報告内容!$1:$1048576,MATCH(B591,非表示_前年度報告内容!$A:$A,0),MATCH($E$52,非表示_前年度報告内容!$4:$4,0)))</f>
        <v/>
      </c>
    </row>
    <row r="592" spans="2:5" ht="20.100000000000001" customHeight="1">
      <c r="B592" s="610" t="str">
        <f>IF(非表示_前年度報告内容!A544="","",非表示_前年度報告内容!A544)</f>
        <v>0540</v>
      </c>
      <c r="C592" s="1241" t="str">
        <f>IF(B592="","",INDEX(非表示_前年度報告内容!$1:$1048576,MATCH(B592,非表示_前年度報告内容!$A:$A,0),MATCH($C$52,非表示_前年度報告内容!$4:$4,0)))</f>
        <v>市光工業株式会社</v>
      </c>
      <c r="D592" s="1241"/>
      <c r="E592" s="1161" t="str">
        <f>IF(B592="","",INDEX(非表示_前年度報告内容!$1:$1048576,MATCH(B592,非表示_前年度報告内容!$A:$A,0),MATCH($E$52,非表示_前年度報告内容!$4:$4,0)))</f>
        <v>○</v>
      </c>
    </row>
    <row r="593" spans="2:5" ht="20.100000000000001" customHeight="1">
      <c r="B593" s="610" t="str">
        <f>IF(非表示_前年度報告内容!A545="","",非表示_前年度報告内容!A545)</f>
        <v>0541</v>
      </c>
      <c r="C593" s="1241" t="str">
        <f>IF(B593="","",INDEX(非表示_前年度報告内容!$1:$1048576,MATCH(B593,非表示_前年度報告内容!$A:$A,0),MATCH($C$52,非表示_前年度報告内容!$4:$4,0)))</f>
        <v>医療法人社団明芳会</v>
      </c>
      <c r="D593" s="1241"/>
      <c r="E593" s="1161" t="str">
        <f>IF(B593="","",INDEX(非表示_前年度報告内容!$1:$1048576,MATCH(B593,非表示_前年度報告内容!$A:$A,0),MATCH($E$52,非表示_前年度報告内容!$4:$4,0)))</f>
        <v>○</v>
      </c>
    </row>
    <row r="594" spans="2:5" ht="20.100000000000001" customHeight="1">
      <c r="B594" s="610" t="str">
        <f>IF(非表示_前年度報告内容!A546="","",非表示_前年度報告内容!A546)</f>
        <v>0542</v>
      </c>
      <c r="C594" s="1241" t="str">
        <f>IF(B594="","",INDEX(非表示_前年度報告内容!$1:$1048576,MATCH(B594,非表示_前年度報告内容!$A:$A,0),MATCH($C$52,非表示_前年度報告内容!$4:$4,0)))</f>
        <v>厚木市病院事業</v>
      </c>
      <c r="D594" s="1241"/>
      <c r="E594" s="1161" t="str">
        <f>IF(B594="","",INDEX(非表示_前年度報告内容!$1:$1048576,MATCH(B594,非表示_前年度報告内容!$A:$A,0),MATCH($E$52,非表示_前年度報告内容!$4:$4,0)))</f>
        <v>○</v>
      </c>
    </row>
    <row r="595" spans="2:5" ht="20.100000000000001" customHeight="1">
      <c r="B595" s="610" t="str">
        <f>IF(非表示_前年度報告内容!A547="","",非表示_前年度報告内容!A547)</f>
        <v>0543</v>
      </c>
      <c r="C595" s="1241" t="str">
        <f>IF(B595="","",INDEX(非表示_前年度報告内容!$1:$1048576,MATCH(B595,非表示_前年度報告内容!$A:$A,0),MATCH($C$52,非表示_前年度報告内容!$4:$4,0)))</f>
        <v>株式会社ティップネス</v>
      </c>
      <c r="D595" s="1241"/>
      <c r="E595" s="1161" t="str">
        <f>IF(B595="","",INDEX(非表示_前年度報告内容!$1:$1048576,MATCH(B595,非表示_前年度報告内容!$A:$A,0),MATCH($E$52,非表示_前年度報告内容!$4:$4,0)))</f>
        <v>○</v>
      </c>
    </row>
    <row r="596" spans="2:5" ht="20.100000000000001" customHeight="1">
      <c r="B596" s="610" t="str">
        <f>IF(非表示_前年度報告内容!A548="","",非表示_前年度報告内容!A548)</f>
        <v>0544</v>
      </c>
      <c r="C596" s="1241" t="str">
        <f>IF(B596="","",INDEX(非表示_前年度報告内容!$1:$1048576,MATCH(B596,非表示_前年度報告内容!$A:$A,0),MATCH($C$52,非表示_前年度報告内容!$4:$4,0)))</f>
        <v>コストコホールセールジャパン株式会社</v>
      </c>
      <c r="D596" s="1241"/>
      <c r="E596" s="1161" t="str">
        <f>IF(B596="","",INDEX(非表示_前年度報告内容!$1:$1048576,MATCH(B596,非表示_前年度報告内容!$A:$A,0),MATCH($E$52,非表示_前年度報告内容!$4:$4,0)))</f>
        <v>○</v>
      </c>
    </row>
    <row r="597" spans="2:5" ht="20.100000000000001" customHeight="1">
      <c r="B597" s="610" t="str">
        <f>IF(非表示_前年度報告内容!A549="","",非表示_前年度報告内容!A549)</f>
        <v>0545</v>
      </c>
      <c r="C597" s="1241" t="str">
        <f>IF(B597="","",INDEX(非表示_前年度報告内容!$1:$1048576,MATCH(B597,非表示_前年度報告内容!$A:$A,0),MATCH($C$52,非表示_前年度報告内容!$4:$4,0)))</f>
        <v>株式会社コジマ</v>
      </c>
      <c r="D597" s="1241"/>
      <c r="E597" s="1161" t="str">
        <f>IF(B597="","",INDEX(非表示_前年度報告内容!$1:$1048576,MATCH(B597,非表示_前年度報告内容!$A:$A,0),MATCH($E$52,非表示_前年度報告内容!$4:$4,0)))</f>
        <v>○</v>
      </c>
    </row>
    <row r="598" spans="2:5" ht="20.100000000000001" customHeight="1">
      <c r="B598" s="610" t="str">
        <f>IF(非表示_前年度報告内容!A550="","",非表示_前年度報告内容!A550)</f>
        <v>0546</v>
      </c>
      <c r="C598" s="1241" t="str">
        <f>IF(B598="","",INDEX(非表示_前年度報告内容!$1:$1048576,MATCH(B598,非表示_前年度報告内容!$A:$A,0),MATCH($C$52,非表示_前年度報告内容!$4:$4,0)))</f>
        <v>リンガーハットジャパン株式会社</v>
      </c>
      <c r="D598" s="1241"/>
      <c r="E598" s="1161" t="str">
        <f>IF(B598="","",INDEX(非表示_前年度報告内容!$1:$1048576,MATCH(B598,非表示_前年度報告内容!$A:$A,0),MATCH($E$52,非表示_前年度報告内容!$4:$4,0)))</f>
        <v>○</v>
      </c>
    </row>
    <row r="599" spans="2:5" ht="20.100000000000001" customHeight="1">
      <c r="B599" s="610" t="str">
        <f>IF(非表示_前年度報告内容!A551="","",非表示_前年度報告内容!A551)</f>
        <v>0547</v>
      </c>
      <c r="C599" s="1241" t="str">
        <f>IF(B599="","",INDEX(非表示_前年度報告内容!$1:$1048576,MATCH(B599,非表示_前年度報告内容!$A:$A,0),MATCH($C$52,非表示_前年度報告内容!$4:$4,0)))</f>
        <v>株式会社大庄</v>
      </c>
      <c r="D599" s="1241"/>
      <c r="E599" s="1161" t="str">
        <f>IF(B599="","",INDEX(非表示_前年度報告内容!$1:$1048576,MATCH(B599,非表示_前年度報告内容!$A:$A,0),MATCH($E$52,非表示_前年度報告内容!$4:$4,0)))</f>
        <v>○</v>
      </c>
    </row>
    <row r="600" spans="2:5" ht="20.100000000000001" customHeight="1">
      <c r="B600" s="610" t="str">
        <f>IF(非表示_前年度報告内容!A552="","",非表示_前年度報告内容!A552)</f>
        <v>0548</v>
      </c>
      <c r="C600" s="1241" t="str">
        <f>IF(B600="","",INDEX(非表示_前年度報告内容!$1:$1048576,MATCH(B600,非表示_前年度報告内容!$A:$A,0),MATCH($C$52,非表示_前年度報告内容!$4:$4,0)))</f>
        <v>日本マクドナルド株式会社</v>
      </c>
      <c r="D600" s="1241"/>
      <c r="E600" s="1161" t="str">
        <f>IF(B600="","",INDEX(非表示_前年度報告内容!$1:$1048576,MATCH(B600,非表示_前年度報告内容!$A:$A,0),MATCH($E$52,非表示_前年度報告内容!$4:$4,0)))</f>
        <v>○</v>
      </c>
    </row>
    <row r="601" spans="2:5" ht="20.100000000000001" customHeight="1">
      <c r="B601" s="610" t="str">
        <f>IF(非表示_前年度報告内容!A553="","",非表示_前年度報告内容!A553)</f>
        <v>0549</v>
      </c>
      <c r="C601" s="1241" t="str">
        <f>IF(B601="","",INDEX(非表示_前年度報告内容!$1:$1048576,MATCH(B601,非表示_前年度報告内容!$A:$A,0),MATCH($C$52,非表示_前年度報告内容!$4:$4,0)))</f>
        <v>オルガノ株式会社</v>
      </c>
      <c r="D601" s="1241"/>
      <c r="E601" s="1161" t="str">
        <f>IF(B601="","",INDEX(非表示_前年度報告内容!$1:$1048576,MATCH(B601,非表示_前年度報告内容!$A:$A,0),MATCH($E$52,非表示_前年度報告内容!$4:$4,0)))</f>
        <v>○</v>
      </c>
    </row>
    <row r="602" spans="2:5" ht="20.100000000000001" customHeight="1">
      <c r="B602" s="610" t="str">
        <f>IF(非表示_前年度報告内容!A554="","",非表示_前年度報告内容!A554)</f>
        <v>0550</v>
      </c>
      <c r="C602" s="1241" t="str">
        <f>IF(B602="","",INDEX(非表示_前年度報告内容!$1:$1048576,MATCH(B602,非表示_前年度報告内容!$A:$A,0),MATCH($C$52,非表示_前年度報告内容!$4:$4,0)))</f>
        <v>生活協同組合ユーコープ</v>
      </c>
      <c r="D602" s="1241"/>
      <c r="E602" s="1161" t="str">
        <f>IF(B602="","",INDEX(非表示_前年度報告内容!$1:$1048576,MATCH(B602,非表示_前年度報告内容!$A:$A,0),MATCH($E$52,非表示_前年度報告内容!$4:$4,0)))</f>
        <v>○</v>
      </c>
    </row>
    <row r="603" spans="2:5" ht="20.100000000000001" hidden="1" customHeight="1">
      <c r="B603" s="610" t="str">
        <f>IF(非表示_前年度報告内容!A555="","",非表示_前年度報告内容!A555)</f>
        <v>0551</v>
      </c>
      <c r="C603" s="1241" t="str">
        <f>IF(B603="","",INDEX(非表示_前年度報告内容!$1:$1048576,MATCH(B603,非表示_前年度報告内容!$A:$A,0),MATCH($C$52,非表示_前年度報告内容!$4:$4,0)))</f>
        <v>株式会社シーイーシー</v>
      </c>
      <c r="D603" s="1241"/>
      <c r="E603" s="1161" t="str">
        <f>IF(B603="","",INDEX(非表示_前年度報告内容!$1:$1048576,MATCH(B603,非表示_前年度報告内容!$A:$A,0),MATCH($E$52,非表示_前年度報告内容!$4:$4,0)))</f>
        <v/>
      </c>
    </row>
    <row r="604" spans="2:5" ht="20.100000000000001" customHeight="1">
      <c r="B604" s="610" t="str">
        <f>IF(非表示_前年度報告内容!A556="","",非表示_前年度報告内容!A556)</f>
        <v>0552</v>
      </c>
      <c r="C604" s="1241" t="str">
        <f>IF(B604="","",INDEX(非表示_前年度報告内容!$1:$1048576,MATCH(B604,非表示_前年度報告内容!$A:$A,0),MATCH($C$52,非表示_前年度報告内容!$4:$4,0)))</f>
        <v>株式会社快活フロンティア</v>
      </c>
      <c r="D604" s="1241"/>
      <c r="E604" s="1161" t="str">
        <f>IF(B604="","",INDEX(非表示_前年度報告内容!$1:$1048576,MATCH(B604,非表示_前年度報告内容!$A:$A,0),MATCH($E$52,非表示_前年度報告内容!$4:$4,0)))</f>
        <v>○</v>
      </c>
    </row>
    <row r="605" spans="2:5" ht="20.100000000000001" customHeight="1">
      <c r="B605" s="610" t="str">
        <f>IF(非表示_前年度報告内容!A557="","",非表示_前年度報告内容!A557)</f>
        <v>0553</v>
      </c>
      <c r="C605" s="1241" t="str">
        <f>IF(B605="","",INDEX(非表示_前年度報告内容!$1:$1048576,MATCH(B605,非表示_前年度報告内容!$A:$A,0),MATCH($C$52,非表示_前年度報告内容!$4:$4,0)))</f>
        <v>相模フレッシュ株式会社</v>
      </c>
      <c r="D605" s="1241"/>
      <c r="E605" s="1161" t="str">
        <f>IF(B605="","",INDEX(非表示_前年度報告内容!$1:$1048576,MATCH(B605,非表示_前年度報告内容!$A:$A,0),MATCH($E$52,非表示_前年度報告内容!$4:$4,0)))</f>
        <v>○</v>
      </c>
    </row>
    <row r="606" spans="2:5" ht="20.100000000000001" customHeight="1">
      <c r="B606" s="610" t="str">
        <f>IF(非表示_前年度報告内容!A558="","",非表示_前年度報告内容!A558)</f>
        <v>0554</v>
      </c>
      <c r="C606" s="1241" t="str">
        <f>IF(B606="","",INDEX(非表示_前年度報告内容!$1:$1048576,MATCH(B606,非表示_前年度報告内容!$A:$A,0),MATCH($C$52,非表示_前年度報告内容!$4:$4,0)))</f>
        <v>株式会社日立情報通信エンジニアリング</v>
      </c>
      <c r="D606" s="1241"/>
      <c r="E606" s="1161" t="str">
        <f>IF(B606="","",INDEX(非表示_前年度報告内容!$1:$1048576,MATCH(B606,非表示_前年度報告内容!$A:$A,0),MATCH($E$52,非表示_前年度報告内容!$4:$4,0)))</f>
        <v>○</v>
      </c>
    </row>
    <row r="607" spans="2:5" ht="20.100000000000001" customHeight="1">
      <c r="B607" s="610" t="str">
        <f>IF(非表示_前年度報告内容!A559="","",非表示_前年度報告内容!A559)</f>
        <v>0555</v>
      </c>
      <c r="C607" s="1241" t="str">
        <f>IF(B607="","",INDEX(非表示_前年度報告内容!$1:$1048576,MATCH(B607,非表示_前年度報告内容!$A:$A,0),MATCH($C$52,非表示_前年度報告内容!$4:$4,0)))</f>
        <v>近藤乳業株式会社</v>
      </c>
      <c r="D607" s="1241"/>
      <c r="E607" s="1161" t="str">
        <f>IF(B607="","",INDEX(非表示_前年度報告内容!$1:$1048576,MATCH(B607,非表示_前年度報告内容!$A:$A,0),MATCH($E$52,非表示_前年度報告内容!$4:$4,0)))</f>
        <v>○</v>
      </c>
    </row>
    <row r="608" spans="2:5" ht="20.100000000000001" customHeight="1">
      <c r="B608" s="610" t="str">
        <f>IF(非表示_前年度報告内容!A560="","",非表示_前年度報告内容!A560)</f>
        <v>0556</v>
      </c>
      <c r="C608" s="1241" t="str">
        <f>IF(B608="","",INDEX(非表示_前年度報告内容!$1:$1048576,MATCH(B608,非表示_前年度報告内容!$A:$A,0),MATCH($C$52,非表示_前年度報告内容!$4:$4,0)))</f>
        <v>日本ルメンタム株式会社</v>
      </c>
      <c r="D608" s="1241"/>
      <c r="E608" s="1161" t="str">
        <f>IF(B608="","",INDEX(非表示_前年度報告内容!$1:$1048576,MATCH(B608,非表示_前年度報告内容!$A:$A,0),MATCH($E$52,非表示_前年度報告内容!$4:$4,0)))</f>
        <v>○</v>
      </c>
    </row>
    <row r="609" spans="2:5" ht="20.100000000000001" customHeight="1">
      <c r="B609" s="610" t="str">
        <f>IF(非表示_前年度報告内容!A561="","",非表示_前年度報告内容!A561)</f>
        <v>0557</v>
      </c>
      <c r="C609" s="1241" t="str">
        <f>IF(B609="","",INDEX(非表示_前年度報告内容!$1:$1048576,MATCH(B609,非表示_前年度報告内容!$A:$A,0),MATCH($C$52,非表示_前年度報告内容!$4:$4,0)))</f>
        <v>児玉化学工業株式会社</v>
      </c>
      <c r="D609" s="1241"/>
      <c r="E609" s="1161" t="str">
        <f>IF(B609="","",INDEX(非表示_前年度報告内容!$1:$1048576,MATCH(B609,非表示_前年度報告内容!$A:$A,0),MATCH($E$52,非表示_前年度報告内容!$4:$4,0)))</f>
        <v>○</v>
      </c>
    </row>
    <row r="610" spans="2:5" ht="20.100000000000001" customHeight="1">
      <c r="B610" s="610" t="str">
        <f>IF(非表示_前年度報告内容!A562="","",非表示_前年度報告内容!A562)</f>
        <v>0558</v>
      </c>
      <c r="C610" s="1241" t="str">
        <f>IF(B610="","",INDEX(非表示_前年度報告内容!$1:$1048576,MATCH(B610,非表示_前年度報告内容!$A:$A,0),MATCH($C$52,非表示_前年度報告内容!$4:$4,0)))</f>
        <v>住友不動産株式会社</v>
      </c>
      <c r="D610" s="1241"/>
      <c r="E610" s="1161" t="str">
        <f>IF(B610="","",INDEX(非表示_前年度報告内容!$1:$1048576,MATCH(B610,非表示_前年度報告内容!$A:$A,0),MATCH($E$52,非表示_前年度報告内容!$4:$4,0)))</f>
        <v>○</v>
      </c>
    </row>
    <row r="611" spans="2:5" ht="20.100000000000001" customHeight="1">
      <c r="B611" s="610" t="str">
        <f>IF(非表示_前年度報告内容!A563="","",非表示_前年度報告内容!A563)</f>
        <v>0559</v>
      </c>
      <c r="C611" s="1241" t="str">
        <f>IF(B611="","",INDEX(非表示_前年度報告内容!$1:$1048576,MATCH(B611,非表示_前年度報告内容!$A:$A,0),MATCH($C$52,非表示_前年度報告内容!$4:$4,0)))</f>
        <v>リコーインダストリー株式会社</v>
      </c>
      <c r="D611" s="1241"/>
      <c r="E611" s="1161" t="str">
        <f>IF(B611="","",INDEX(非表示_前年度報告内容!$1:$1048576,MATCH(B611,非表示_前年度報告内容!$A:$A,0),MATCH($E$52,非表示_前年度報告内容!$4:$4,0)))</f>
        <v>○</v>
      </c>
    </row>
    <row r="612" spans="2:5" ht="20.100000000000001" customHeight="1">
      <c r="B612" s="610" t="str">
        <f>IF(非表示_前年度報告内容!A564="","",非表示_前年度報告内容!A564)</f>
        <v>0560</v>
      </c>
      <c r="C612" s="1241" t="str">
        <f>IF(B612="","",INDEX(非表示_前年度報告内容!$1:$1048576,MATCH(B612,非表示_前年度報告内容!$A:$A,0),MATCH($C$52,非表示_前年度報告内容!$4:$4,0)))</f>
        <v>相模原液酸株式会社</v>
      </c>
      <c r="D612" s="1241"/>
      <c r="E612" s="1161" t="str">
        <f>IF(B612="","",INDEX(非表示_前年度報告内容!$1:$1048576,MATCH(B612,非表示_前年度報告内容!$A:$A,0),MATCH($E$52,非表示_前年度報告内容!$4:$4,0)))</f>
        <v>○</v>
      </c>
    </row>
    <row r="613" spans="2:5" ht="20.100000000000001" customHeight="1">
      <c r="B613" s="610" t="str">
        <f>IF(非表示_前年度報告内容!A565="","",非表示_前年度報告内容!A565)</f>
        <v>0561</v>
      </c>
      <c r="C613" s="1241" t="str">
        <f>IF(B613="","",INDEX(非表示_前年度報告内容!$1:$1048576,MATCH(B613,非表示_前年度報告内容!$A:$A,0),MATCH($C$52,非表示_前年度報告内容!$4:$4,0)))</f>
        <v>川崎信用金庫</v>
      </c>
      <c r="D613" s="1241"/>
      <c r="E613" s="1161" t="str">
        <f>IF(B613="","",INDEX(非表示_前年度報告内容!$1:$1048576,MATCH(B613,非表示_前年度報告内容!$A:$A,0),MATCH($E$52,非表示_前年度報告内容!$4:$4,0)))</f>
        <v>○</v>
      </c>
    </row>
    <row r="614" spans="2:5" ht="20.100000000000001" hidden="1" customHeight="1">
      <c r="B614" s="610" t="str">
        <f>IF(非表示_前年度報告内容!A566="","",非表示_前年度報告内容!A566)</f>
        <v>0562</v>
      </c>
      <c r="C614" s="1241" t="str">
        <f>IF(B614="","",INDEX(非表示_前年度報告内容!$1:$1048576,MATCH(B614,非表示_前年度報告内容!$A:$A,0),MATCH($C$52,非表示_前年度報告内容!$4:$4,0)))</f>
        <v>ホーム食品株式会社</v>
      </c>
      <c r="D614" s="1241"/>
      <c r="E614" s="1161" t="str">
        <f>IF(B614="","",INDEX(非表示_前年度報告内容!$1:$1048576,MATCH(B614,非表示_前年度報告内容!$A:$A,0),MATCH($E$52,非表示_前年度報告内容!$4:$4,0)))</f>
        <v/>
      </c>
    </row>
    <row r="615" spans="2:5" ht="20.100000000000001" customHeight="1">
      <c r="B615" s="610" t="str">
        <f>IF(非表示_前年度報告内容!A567="","",非表示_前年度報告内容!A567)</f>
        <v>0563</v>
      </c>
      <c r="C615" s="1241" t="str">
        <f>IF(B615="","",INDEX(非表示_前年度報告内容!$1:$1048576,MATCH(B615,非表示_前年度報告内容!$A:$A,0),MATCH($C$52,非表示_前年度報告内容!$4:$4,0)))</f>
        <v>株式会社柴橋商会</v>
      </c>
      <c r="D615" s="1241"/>
      <c r="E615" s="1161" t="str">
        <f>IF(B615="","",INDEX(非表示_前年度報告内容!$1:$1048576,MATCH(B615,非表示_前年度報告内容!$A:$A,0),MATCH($E$52,非表示_前年度報告内容!$4:$4,0)))</f>
        <v>○</v>
      </c>
    </row>
    <row r="616" spans="2:5" ht="20.100000000000001" hidden="1" customHeight="1">
      <c r="B616" s="610" t="str">
        <f>IF(非表示_前年度報告内容!A568="","",非表示_前年度報告内容!A568)</f>
        <v>0564</v>
      </c>
      <c r="C616" s="1241" t="str">
        <f>IF(B616="","",INDEX(非表示_前年度報告内容!$1:$1048576,MATCH(B616,非表示_前年度報告内容!$A:$A,0),MATCH($C$52,非表示_前年度報告内容!$4:$4,0)))</f>
        <v>株式会社ニッキ</v>
      </c>
      <c r="D616" s="1241"/>
      <c r="E616" s="1161" t="str">
        <f>IF(B616="","",INDEX(非表示_前年度報告内容!$1:$1048576,MATCH(B616,非表示_前年度報告内容!$A:$A,0),MATCH($E$52,非表示_前年度報告内容!$4:$4,0)))</f>
        <v/>
      </c>
    </row>
    <row r="617" spans="2:5" ht="20.100000000000001" hidden="1" customHeight="1">
      <c r="B617" s="610" t="str">
        <f>IF(非表示_前年度報告内容!A569="","",非表示_前年度報告内容!A569)</f>
        <v>0565</v>
      </c>
      <c r="C617" s="1241" t="str">
        <f>IF(B617="","",INDEX(非表示_前年度報告内容!$1:$1048576,MATCH(B617,非表示_前年度報告内容!$A:$A,0),MATCH($C$52,非表示_前年度報告内容!$4:$4,0)))</f>
        <v>東海ファインカーボン株式会社</v>
      </c>
      <c r="D617" s="1241"/>
      <c r="E617" s="1161" t="str">
        <f>IF(B617="","",INDEX(非表示_前年度報告内容!$1:$1048576,MATCH(B617,非表示_前年度報告内容!$A:$A,0),MATCH($E$52,非表示_前年度報告内容!$4:$4,0)))</f>
        <v/>
      </c>
    </row>
    <row r="618" spans="2:5" ht="20.100000000000001" customHeight="1">
      <c r="B618" s="610" t="str">
        <f>IF(非表示_前年度報告内容!A570="","",非表示_前年度報告内容!A570)</f>
        <v>0566</v>
      </c>
      <c r="C618" s="1241" t="str">
        <f>IF(B618="","",INDEX(非表示_前年度報告内容!$1:$1048576,MATCH(B618,非表示_前年度報告内容!$A:$A,0),MATCH($C$52,非表示_前年度報告内容!$4:$4,0)))</f>
        <v>bono相模大野北棟管理組合</v>
      </c>
      <c r="D618" s="1241"/>
      <c r="E618" s="1161" t="str">
        <f>IF(B618="","",INDEX(非表示_前年度報告内容!$1:$1048576,MATCH(B618,非表示_前年度報告内容!$A:$A,0),MATCH($E$52,非表示_前年度報告内容!$4:$4,0)))</f>
        <v>○</v>
      </c>
    </row>
    <row r="619" spans="2:5" ht="20.100000000000001" customHeight="1">
      <c r="B619" s="610" t="str">
        <f>IF(非表示_前年度報告内容!A571="","",非表示_前年度報告内容!A571)</f>
        <v>0567</v>
      </c>
      <c r="C619" s="1241" t="str">
        <f>IF(B619="","",INDEX(非表示_前年度報告内容!$1:$1048576,MATCH(B619,非表示_前年度報告内容!$A:$A,0),MATCH($C$52,非表示_前年度報告内容!$4:$4,0)))</f>
        <v>フジフーズ株式会社</v>
      </c>
      <c r="D619" s="1241"/>
      <c r="E619" s="1161" t="str">
        <f>IF(B619="","",INDEX(非表示_前年度報告内容!$1:$1048576,MATCH(B619,非表示_前年度報告内容!$A:$A,0),MATCH($E$52,非表示_前年度報告内容!$4:$4,0)))</f>
        <v>○</v>
      </c>
    </row>
    <row r="620" spans="2:5" ht="20.100000000000001" customHeight="1">
      <c r="B620" s="610" t="str">
        <f>IF(非表示_前年度報告内容!A572="","",非表示_前年度報告内容!A572)</f>
        <v>0568</v>
      </c>
      <c r="C620" s="1241" t="str">
        <f>IF(B620="","",INDEX(非表示_前年度報告内容!$1:$1048576,MATCH(B620,非表示_前年度報告内容!$A:$A,0),MATCH($C$52,非表示_前年度報告内容!$4:$4,0)))</f>
        <v>鹿島道路株式会社</v>
      </c>
      <c r="D620" s="1241"/>
      <c r="E620" s="1161" t="str">
        <f>IF(B620="","",INDEX(非表示_前年度報告内容!$1:$1048576,MATCH(B620,非表示_前年度報告内容!$A:$A,0),MATCH($E$52,非表示_前年度報告内容!$4:$4,0)))</f>
        <v>○</v>
      </c>
    </row>
    <row r="621" spans="2:5" ht="20.100000000000001" hidden="1" customHeight="1">
      <c r="B621" s="610" t="str">
        <f>IF(非表示_前年度報告内容!A573="","",非表示_前年度報告内容!A573)</f>
        <v>0569</v>
      </c>
      <c r="C621" s="1241" t="str">
        <f>IF(B621="","",INDEX(非表示_前年度報告内容!$1:$1048576,MATCH(B621,非表示_前年度報告内容!$A:$A,0),MATCH($C$52,非表示_前年度報告内容!$4:$4,0)))</f>
        <v>大山豆腐株式会社</v>
      </c>
      <c r="D621" s="1241"/>
      <c r="E621" s="1161" t="str">
        <f>IF(B621="","",INDEX(非表示_前年度報告内容!$1:$1048576,MATCH(B621,非表示_前年度報告内容!$A:$A,0),MATCH($E$52,非表示_前年度報告内容!$4:$4,0)))</f>
        <v/>
      </c>
    </row>
    <row r="622" spans="2:5" ht="20.100000000000001" customHeight="1">
      <c r="B622" s="610" t="str">
        <f>IF(非表示_前年度報告内容!A574="","",非表示_前年度報告内容!A574)</f>
        <v>0570</v>
      </c>
      <c r="C622" s="1241" t="str">
        <f>IF(B622="","",INDEX(非表示_前年度報告内容!$1:$1048576,MATCH(B622,非表示_前年度報告内容!$A:$A,0),MATCH($C$52,非表示_前年度報告内容!$4:$4,0)))</f>
        <v>地方独立行政法人神奈川県立病院機構</v>
      </c>
      <c r="D622" s="1241"/>
      <c r="E622" s="1161" t="str">
        <f>IF(B622="","",INDEX(非表示_前年度報告内容!$1:$1048576,MATCH(B622,非表示_前年度報告内容!$A:$A,0),MATCH($E$52,非表示_前年度報告内容!$4:$4,0)))</f>
        <v>○</v>
      </c>
    </row>
    <row r="623" spans="2:5" ht="20.100000000000001" customHeight="1">
      <c r="B623" s="610" t="str">
        <f>IF(非表示_前年度報告内容!A575="","",非表示_前年度報告内容!A575)</f>
        <v>0571</v>
      </c>
      <c r="C623" s="1241" t="str">
        <f>IF(B623="","",INDEX(非表示_前年度報告内容!$1:$1048576,MATCH(B623,非表示_前年度報告内容!$A:$A,0),MATCH($C$52,非表示_前年度報告内容!$4:$4,0)))</f>
        <v>秦野市</v>
      </c>
      <c r="D623" s="1241"/>
      <c r="E623" s="1161" t="str">
        <f>IF(B623="","",INDEX(非表示_前年度報告内容!$1:$1048576,MATCH(B623,非表示_前年度報告内容!$A:$A,0),MATCH($E$52,非表示_前年度報告内容!$4:$4,0)))</f>
        <v>○</v>
      </c>
    </row>
    <row r="624" spans="2:5" ht="20.100000000000001" customHeight="1">
      <c r="B624" s="610" t="str">
        <f>IF(非表示_前年度報告内容!A576="","",非表示_前年度報告内容!A576)</f>
        <v>0572</v>
      </c>
      <c r="C624" s="1241" t="str">
        <f>IF(B624="","",INDEX(非表示_前年度報告内容!$1:$1048576,MATCH(B624,非表示_前年度報告内容!$A:$A,0),MATCH($C$52,非表示_前年度報告内容!$4:$4,0)))</f>
        <v>遠州トラック株式会社</v>
      </c>
      <c r="D624" s="1241"/>
      <c r="E624" s="1161" t="str">
        <f>IF(B624="","",INDEX(非表示_前年度報告内容!$1:$1048576,MATCH(B624,非表示_前年度報告内容!$A:$A,0),MATCH($E$52,非表示_前年度報告内容!$4:$4,0)))</f>
        <v>○</v>
      </c>
    </row>
    <row r="625" spans="2:5" ht="20.100000000000001" customHeight="1">
      <c r="B625" s="610" t="str">
        <f>IF(非表示_前年度報告内容!A577="","",非表示_前年度報告内容!A577)</f>
        <v>0573</v>
      </c>
      <c r="C625" s="1241" t="str">
        <f>IF(B625="","",INDEX(非表示_前年度報告内容!$1:$1048576,MATCH(B625,非表示_前年度報告内容!$A:$A,0),MATCH($C$52,非表示_前年度報告内容!$4:$4,0)))</f>
        <v>株式会社コロナワールド</v>
      </c>
      <c r="D625" s="1241"/>
      <c r="E625" s="1161" t="str">
        <f>IF(B625="","",INDEX(非表示_前年度報告内容!$1:$1048576,MATCH(B625,非表示_前年度報告内容!$A:$A,0),MATCH($E$52,非表示_前年度報告内容!$4:$4,0)))</f>
        <v>○</v>
      </c>
    </row>
    <row r="626" spans="2:5" ht="20.100000000000001" hidden="1" customHeight="1">
      <c r="B626" s="610" t="str">
        <f>IF(非表示_前年度報告内容!A578="","",非表示_前年度報告内容!A578)</f>
        <v>0574</v>
      </c>
      <c r="C626" s="1241" t="str">
        <f>IF(B626="","",INDEX(非表示_前年度報告内容!$1:$1048576,MATCH(B626,非表示_前年度報告内容!$A:$A,0),MATCH($C$52,非表示_前年度報告内容!$4:$4,0)))</f>
        <v>日本ハードメタル株式会社</v>
      </c>
      <c r="D626" s="1241"/>
      <c r="E626" s="1161" t="str">
        <f>IF(B626="","",INDEX(非表示_前年度報告内容!$1:$1048576,MATCH(B626,非表示_前年度報告内容!$A:$A,0),MATCH($E$52,非表示_前年度報告内容!$4:$4,0)))</f>
        <v/>
      </c>
    </row>
    <row r="627" spans="2:5" ht="20.100000000000001" customHeight="1">
      <c r="B627" s="610" t="str">
        <f>IF(非表示_前年度報告内容!A579="","",非表示_前年度報告内容!A579)</f>
        <v>0575</v>
      </c>
      <c r="C627" s="1241" t="str">
        <f>IF(B627="","",INDEX(非表示_前年度報告内容!$1:$1048576,MATCH(B627,非表示_前年度報告内容!$A:$A,0),MATCH($C$52,非表示_前年度報告内容!$4:$4,0)))</f>
        <v>リゾートトラスト株式会社</v>
      </c>
      <c r="D627" s="1241"/>
      <c r="E627" s="1161" t="str">
        <f>IF(B627="","",INDEX(非表示_前年度報告内容!$1:$1048576,MATCH(B627,非表示_前年度報告内容!$A:$A,0),MATCH($E$52,非表示_前年度報告内容!$4:$4,0)))</f>
        <v>○</v>
      </c>
    </row>
    <row r="628" spans="2:5" ht="20.100000000000001" customHeight="1">
      <c r="B628" s="610" t="str">
        <f>IF(非表示_前年度報告内容!A580="","",非表示_前年度報告内容!A580)</f>
        <v>0576</v>
      </c>
      <c r="C628" s="1241" t="str">
        <f>IF(B628="","",INDEX(非表示_前年度報告内容!$1:$1048576,MATCH(B628,非表示_前年度報告内容!$A:$A,0),MATCH($C$52,非表示_前年度報告内容!$4:$4,0)))</f>
        <v>株式会社APJ</v>
      </c>
      <c r="D628" s="1241"/>
      <c r="E628" s="1161" t="str">
        <f>IF(B628="","",INDEX(非表示_前年度報告内容!$1:$1048576,MATCH(B628,非表示_前年度報告内容!$A:$A,0),MATCH($E$52,非表示_前年度報告内容!$4:$4,0)))</f>
        <v>○</v>
      </c>
    </row>
    <row r="629" spans="2:5" ht="20.100000000000001" hidden="1" customHeight="1">
      <c r="B629" s="610" t="str">
        <f>IF(非表示_前年度報告内容!A581="","",非表示_前年度報告内容!A581)</f>
        <v>0577</v>
      </c>
      <c r="C629" s="1241" t="str">
        <f>IF(B629="","",INDEX(非表示_前年度報告内容!$1:$1048576,MATCH(B629,非表示_前年度報告内容!$A:$A,0),MATCH($C$52,非表示_前年度報告内容!$4:$4,0)))</f>
        <v>医療法人沖縄徳洲会</v>
      </c>
      <c r="D629" s="1241"/>
      <c r="E629" s="1161" t="str">
        <f>IF(B629="","",INDEX(非表示_前年度報告内容!$1:$1048576,MATCH(B629,非表示_前年度報告内容!$A:$A,0),MATCH($E$52,非表示_前年度報告内容!$4:$4,0)))</f>
        <v/>
      </c>
    </row>
    <row r="630" spans="2:5" ht="20.100000000000001" customHeight="1">
      <c r="B630" s="610" t="str">
        <f>IF(非表示_前年度報告内容!A582="","",非表示_前年度報告内容!A582)</f>
        <v>0578</v>
      </c>
      <c r="C630" s="1241" t="str">
        <f>IF(B630="","",INDEX(非表示_前年度報告内容!$1:$1048576,MATCH(B630,非表示_前年度報告内容!$A:$A,0),MATCH($C$52,非表示_前年度報告内容!$4:$4,0)))</f>
        <v>社会福祉法人県央福祉会</v>
      </c>
      <c r="D630" s="1241"/>
      <c r="E630" s="1161" t="str">
        <f>IF(B630="","",INDEX(非表示_前年度報告内容!$1:$1048576,MATCH(B630,非表示_前年度報告内容!$A:$A,0),MATCH($E$52,非表示_前年度報告内容!$4:$4,0)))</f>
        <v>○</v>
      </c>
    </row>
    <row r="631" spans="2:5" ht="20.100000000000001" hidden="1" customHeight="1">
      <c r="B631" s="610" t="str">
        <f>IF(非表示_前年度報告内容!A583="","",非表示_前年度報告内容!A583)</f>
        <v>0579</v>
      </c>
      <c r="C631" s="1241" t="str">
        <f>IF(B631="","",INDEX(非表示_前年度報告内容!$1:$1048576,MATCH(B631,非表示_前年度報告内容!$A:$A,0),MATCH($C$52,非表示_前年度報告内容!$4:$4,0)))</f>
        <v>オリックス不動産投資法人</v>
      </c>
      <c r="D631" s="1241"/>
      <c r="E631" s="1161" t="str">
        <f>IF(B631="","",INDEX(非表示_前年度報告内容!$1:$1048576,MATCH(B631,非表示_前年度報告内容!$A:$A,0),MATCH($E$52,非表示_前年度報告内容!$4:$4,0)))</f>
        <v/>
      </c>
    </row>
    <row r="632" spans="2:5" ht="20.100000000000001" hidden="1" customHeight="1">
      <c r="B632" s="610" t="str">
        <f>IF(非表示_前年度報告内容!A584="","",非表示_前年度報告内容!A584)</f>
        <v>0580</v>
      </c>
      <c r="C632" s="1241" t="str">
        <f>IF(B632="","",INDEX(非表示_前年度報告内容!$1:$1048576,MATCH(B632,非表示_前年度報告内容!$A:$A,0),MATCH($C$52,非表示_前年度報告内容!$4:$4,0)))</f>
        <v>スリーボンドファインケミカル株式会社</v>
      </c>
      <c r="D632" s="1241"/>
      <c r="E632" s="1161" t="str">
        <f>IF(B632="","",INDEX(非表示_前年度報告内容!$1:$1048576,MATCH(B632,非表示_前年度報告内容!$A:$A,0),MATCH($E$52,非表示_前年度報告内容!$4:$4,0)))</f>
        <v/>
      </c>
    </row>
    <row r="633" spans="2:5" ht="20.100000000000001" customHeight="1">
      <c r="B633" s="610" t="str">
        <f>IF(非表示_前年度報告内容!A585="","",非表示_前年度報告内容!A585)</f>
        <v>0581</v>
      </c>
      <c r="C633" s="1241" t="str">
        <f>IF(B633="","",INDEX(非表示_前年度報告内容!$1:$1048576,MATCH(B633,非表示_前年度報告内容!$A:$A,0),MATCH($C$52,非表示_前年度報告内容!$4:$4,0)))</f>
        <v>ワタキューセイモア株式会社</v>
      </c>
      <c r="D633" s="1241"/>
      <c r="E633" s="1161" t="str">
        <f>IF(B633="","",INDEX(非表示_前年度報告内容!$1:$1048576,MATCH(B633,非表示_前年度報告内容!$A:$A,0),MATCH($E$52,非表示_前年度報告内容!$4:$4,0)))</f>
        <v>○</v>
      </c>
    </row>
    <row r="634" spans="2:5" ht="20.100000000000001" customHeight="1">
      <c r="B634" s="610" t="str">
        <f>IF(非表示_前年度報告内容!A586="","",非表示_前年度報告内容!A586)</f>
        <v>0582</v>
      </c>
      <c r="C634" s="1241" t="str">
        <f>IF(B634="","",INDEX(非表示_前年度報告内容!$1:$1048576,MATCH(B634,非表示_前年度報告内容!$A:$A,0),MATCH($C$52,非表示_前年度報告内容!$4:$4,0)))</f>
        <v>トオカツフーズ株式会社</v>
      </c>
      <c r="D634" s="1241"/>
      <c r="E634" s="1161" t="str">
        <f>IF(B634="","",INDEX(非表示_前年度報告内容!$1:$1048576,MATCH(B634,非表示_前年度報告内容!$A:$A,0),MATCH($E$52,非表示_前年度報告内容!$4:$4,0)))</f>
        <v>○</v>
      </c>
    </row>
    <row r="635" spans="2:5" ht="20.100000000000001" customHeight="1">
      <c r="B635" s="610" t="str">
        <f>IF(非表示_前年度報告内容!A587="","",非表示_前年度報告内容!A587)</f>
        <v>0583</v>
      </c>
      <c r="C635" s="1241" t="str">
        <f>IF(B635="","",INDEX(非表示_前年度報告内容!$1:$1048576,MATCH(B635,非表示_前年度報告内容!$A:$A,0),MATCH($C$52,非表示_前年度報告内容!$4:$4,0)))</f>
        <v>東京建物リゾート株式会社</v>
      </c>
      <c r="D635" s="1241"/>
      <c r="E635" s="1161" t="str">
        <f>IF(B635="","",INDEX(非表示_前年度報告内容!$1:$1048576,MATCH(B635,非表示_前年度報告内容!$A:$A,0),MATCH($E$52,非表示_前年度報告内容!$4:$4,0)))</f>
        <v>○</v>
      </c>
    </row>
    <row r="636" spans="2:5" ht="20.100000000000001" customHeight="1">
      <c r="B636" s="610" t="str">
        <f>IF(非表示_前年度報告内容!A588="","",非表示_前年度報告内容!A588)</f>
        <v>0584</v>
      </c>
      <c r="C636" s="1241" t="str">
        <f>IF(B636="","",INDEX(非表示_前年度報告内容!$1:$1048576,MATCH(B636,非表示_前年度報告内容!$A:$A,0),MATCH($C$52,非表示_前年度報告内容!$4:$4,0)))</f>
        <v>株式会社松屋フーズ</v>
      </c>
      <c r="D636" s="1241"/>
      <c r="E636" s="1161" t="str">
        <f>IF(B636="","",INDEX(非表示_前年度報告内容!$1:$1048576,MATCH(B636,非表示_前年度報告内容!$A:$A,0),MATCH($E$52,非表示_前年度報告内容!$4:$4,0)))</f>
        <v>○</v>
      </c>
    </row>
    <row r="637" spans="2:5" ht="20.100000000000001" hidden="1" customHeight="1">
      <c r="B637" s="610" t="str">
        <f>IF(非表示_前年度報告内容!A589="","",非表示_前年度報告内容!A589)</f>
        <v>0585</v>
      </c>
      <c r="C637" s="1241" t="str">
        <f>IF(B637="","",INDEX(非表示_前年度報告内容!$1:$1048576,MATCH(B637,非表示_前年度報告内容!$A:$A,0),MATCH($C$52,非表示_前年度報告内容!$4:$4,0)))</f>
        <v>昭和シェル石油株式会社</v>
      </c>
      <c r="D637" s="1241"/>
      <c r="E637" s="1161" t="str">
        <f>IF(B637="","",INDEX(非表示_前年度報告内容!$1:$1048576,MATCH(B637,非表示_前年度報告内容!$A:$A,0),MATCH($E$52,非表示_前年度報告内容!$4:$4,0)))</f>
        <v/>
      </c>
    </row>
    <row r="638" spans="2:5" ht="20.100000000000001" customHeight="1">
      <c r="B638" s="610" t="str">
        <f>IF(非表示_前年度報告内容!A590="","",非表示_前年度報告内容!A590)</f>
        <v>0586</v>
      </c>
      <c r="C638" s="1241" t="str">
        <f>IF(B638="","",INDEX(非表示_前年度報告内容!$1:$1048576,MATCH(B638,非表示_前年度報告内容!$A:$A,0),MATCH($C$52,非表示_前年度報告内容!$4:$4,0)))</f>
        <v>株式会社海老名第一ビルディング</v>
      </c>
      <c r="D638" s="1241"/>
      <c r="E638" s="1161" t="str">
        <f>IF(B638="","",INDEX(非表示_前年度報告内容!$1:$1048576,MATCH(B638,非表示_前年度報告内容!$A:$A,0),MATCH($E$52,非表示_前年度報告内容!$4:$4,0)))</f>
        <v>○</v>
      </c>
    </row>
    <row r="639" spans="2:5" ht="20.100000000000001" customHeight="1">
      <c r="B639" s="610" t="str">
        <f>IF(非表示_前年度報告内容!A591="","",非表示_前年度報告内容!A591)</f>
        <v>0587</v>
      </c>
      <c r="C639" s="1241" t="str">
        <f>IF(B639="","",INDEX(非表示_前年度報告内容!$1:$1048576,MATCH(B639,非表示_前年度報告内容!$A:$A,0),MATCH($C$52,非表示_前年度報告内容!$4:$4,0)))</f>
        <v>ユナイテッド・アーバン投資法人</v>
      </c>
      <c r="D639" s="1241"/>
      <c r="E639" s="1161" t="str">
        <f>IF(B639="","",INDEX(非表示_前年度報告内容!$1:$1048576,MATCH(B639,非表示_前年度報告内容!$A:$A,0),MATCH($E$52,非表示_前年度報告内容!$4:$4,0)))</f>
        <v>○</v>
      </c>
    </row>
    <row r="640" spans="2:5" ht="20.100000000000001" customHeight="1">
      <c r="B640" s="610" t="str">
        <f>IF(非表示_前年度報告内容!A592="","",非表示_前年度報告内容!A592)</f>
        <v>0588</v>
      </c>
      <c r="C640" s="1241" t="str">
        <f>IF(B640="","",INDEX(非表示_前年度報告内容!$1:$1048576,MATCH(B640,非表示_前年度報告内容!$A:$A,0),MATCH($C$52,非表示_前年度報告内容!$4:$4,0)))</f>
        <v>株式会社小田原百貨店</v>
      </c>
      <c r="D640" s="1241"/>
      <c r="E640" s="1161" t="str">
        <f>IF(B640="","",INDEX(非表示_前年度報告内容!$1:$1048576,MATCH(B640,非表示_前年度報告内容!$A:$A,0),MATCH($E$52,非表示_前年度報告内容!$4:$4,0)))</f>
        <v>○</v>
      </c>
    </row>
    <row r="641" spans="2:5" ht="20.100000000000001" customHeight="1">
      <c r="B641" s="610" t="str">
        <f>IF(非表示_前年度報告内容!A593="","",非表示_前年度報告内容!A593)</f>
        <v>0589</v>
      </c>
      <c r="C641" s="1241" t="str">
        <f>IF(B641="","",INDEX(非表示_前年度報告内容!$1:$1048576,MATCH(B641,非表示_前年度報告内容!$A:$A,0),MATCH($C$52,非表示_前年度報告内容!$4:$4,0)))</f>
        <v>株式会社丸亀製麵</v>
      </c>
      <c r="D641" s="1241"/>
      <c r="E641" s="1161" t="str">
        <f>IF(B641="","",INDEX(非表示_前年度報告内容!$1:$1048576,MATCH(B641,非表示_前年度報告内容!$A:$A,0),MATCH($E$52,非表示_前年度報告内容!$4:$4,0)))</f>
        <v>○</v>
      </c>
    </row>
    <row r="642" spans="2:5" ht="20.100000000000001" customHeight="1">
      <c r="B642" s="610" t="str">
        <f>IF(非表示_前年度報告内容!A594="","",非表示_前年度報告内容!A594)</f>
        <v>0590</v>
      </c>
      <c r="C642" s="1241" t="str">
        <f>IF(B642="","",INDEX(非表示_前年度報告内容!$1:$1048576,MATCH(B642,非表示_前年度報告内容!$A:$A,0),MATCH($C$52,非表示_前年度報告内容!$4:$4,0)))</f>
        <v>医療法人社団三喜会</v>
      </c>
      <c r="D642" s="1241"/>
      <c r="E642" s="1161" t="str">
        <f>IF(B642="","",INDEX(非表示_前年度報告内容!$1:$1048576,MATCH(B642,非表示_前年度報告内容!$A:$A,0),MATCH($E$52,非表示_前年度報告内容!$4:$4,0)))</f>
        <v>○</v>
      </c>
    </row>
    <row r="643" spans="2:5" ht="20.100000000000001" customHeight="1">
      <c r="B643" s="610" t="str">
        <f>IF(非表示_前年度報告内容!A595="","",非表示_前年度報告内容!A595)</f>
        <v>0591</v>
      </c>
      <c r="C643" s="1241" t="str">
        <f>IF(B643="","",INDEX(非表示_前年度報告内容!$1:$1048576,MATCH(B643,非表示_前年度報告内容!$A:$A,0),MATCH($C$52,非表示_前年度報告内容!$4:$4,0)))</f>
        <v>丸紅プライベートリート投資法人</v>
      </c>
      <c r="D643" s="1241"/>
      <c r="E643" s="1161" t="str">
        <f>IF(B643="","",INDEX(非表示_前年度報告内容!$1:$1048576,MATCH(B643,非表示_前年度報告内容!$A:$A,0),MATCH($E$52,非表示_前年度報告内容!$4:$4,0)))</f>
        <v>○</v>
      </c>
    </row>
    <row r="644" spans="2:5" ht="20.100000000000001" customHeight="1">
      <c r="B644" s="610" t="str">
        <f>IF(非表示_前年度報告内容!A596="","",非表示_前年度報告内容!A596)</f>
        <v>0592</v>
      </c>
      <c r="C644" s="1241" t="str">
        <f>IF(B644="","",INDEX(非表示_前年度報告内容!$1:$1048576,MATCH(B644,非表示_前年度報告内容!$A:$A,0),MATCH($C$52,非表示_前年度報告内容!$4:$4,0)))</f>
        <v>株式会社ＡＥＳＣジャパン</v>
      </c>
      <c r="D644" s="1241"/>
      <c r="E644" s="1161" t="str">
        <f>IF(B644="","",INDEX(非表示_前年度報告内容!$1:$1048576,MATCH(B644,非表示_前年度報告内容!$A:$A,0),MATCH($E$52,非表示_前年度報告内容!$4:$4,0)))</f>
        <v>○</v>
      </c>
    </row>
    <row r="645" spans="2:5" ht="20.100000000000001" customHeight="1">
      <c r="B645" s="610" t="str">
        <f>IF(非表示_前年度報告内容!A597="","",非表示_前年度報告内容!A597)</f>
        <v>0593</v>
      </c>
      <c r="C645" s="1241" t="str">
        <f>IF(B645="","",INDEX(非表示_前年度報告内容!$1:$1048576,MATCH(B645,非表示_前年度報告内容!$A:$A,0),MATCH($C$52,非表示_前年度報告内容!$4:$4,0)))</f>
        <v>株式会社イセトー</v>
      </c>
      <c r="D645" s="1241"/>
      <c r="E645" s="1161" t="str">
        <f>IF(B645="","",INDEX(非表示_前年度報告内容!$1:$1048576,MATCH(B645,非表示_前年度報告内容!$A:$A,0),MATCH($E$52,非表示_前年度報告内容!$4:$4,0)))</f>
        <v>○</v>
      </c>
    </row>
    <row r="646" spans="2:5" ht="20.100000000000001" customHeight="1">
      <c r="B646" s="610" t="str">
        <f>IF(非表示_前年度報告内容!A598="","",非表示_前年度報告内容!A598)</f>
        <v>0594</v>
      </c>
      <c r="C646" s="1241" t="str">
        <f>IF(B646="","",INDEX(非表示_前年度報告内容!$1:$1048576,MATCH(B646,非表示_前年度報告内容!$A:$A,0),MATCH($C$52,非表示_前年度報告内容!$4:$4,0)))</f>
        <v>株式会社ＡＴＰ</v>
      </c>
      <c r="D646" s="1241"/>
      <c r="E646" s="1161" t="str">
        <f>IF(B646="","",INDEX(非表示_前年度報告内容!$1:$1048576,MATCH(B646,非表示_前年度報告内容!$A:$A,0),MATCH($E$52,非表示_前年度報告内容!$4:$4,0)))</f>
        <v>○</v>
      </c>
    </row>
    <row r="647" spans="2:5" ht="20.100000000000001" customHeight="1">
      <c r="B647" s="610" t="str">
        <f>IF(非表示_前年度報告内容!A599="","",非表示_前年度報告内容!A599)</f>
        <v>0595</v>
      </c>
      <c r="C647" s="1241" t="str">
        <f>IF(B647="","",INDEX(非表示_前年度報告内容!$1:$1048576,MATCH(B647,非表示_前年度報告内容!$A:$A,0),MATCH($C$52,非表示_前年度報告内容!$4:$4,0)))</f>
        <v>社会医療法人社団三思会</v>
      </c>
      <c r="D647" s="1241"/>
      <c r="E647" s="1161" t="str">
        <f>IF(B647="","",INDEX(非表示_前年度報告内容!$1:$1048576,MATCH(B647,非表示_前年度報告内容!$A:$A,0),MATCH($E$52,非表示_前年度報告内容!$4:$4,0)))</f>
        <v>○</v>
      </c>
    </row>
    <row r="648" spans="2:5" ht="20.100000000000001" customHeight="1">
      <c r="B648" s="610" t="str">
        <f>IF(非表示_前年度報告内容!A600="","",非表示_前年度報告内容!A600)</f>
        <v>0596</v>
      </c>
      <c r="C648" s="1241" t="str">
        <f>IF(B648="","",INDEX(非表示_前年度報告内容!$1:$1048576,MATCH(B648,非表示_前年度報告内容!$A:$A,0),MATCH($C$52,非表示_前年度報告内容!$4:$4,0)))</f>
        <v>医療法人社団葵会</v>
      </c>
      <c r="D648" s="1241"/>
      <c r="E648" s="1161" t="str">
        <f>IF(B648="","",INDEX(非表示_前年度報告内容!$1:$1048576,MATCH(B648,非表示_前年度報告内容!$A:$A,0),MATCH($E$52,非表示_前年度報告内容!$4:$4,0)))</f>
        <v>○</v>
      </c>
    </row>
    <row r="649" spans="2:5" ht="20.100000000000001" customHeight="1">
      <c r="B649" s="610" t="str">
        <f>IF(非表示_前年度報告内容!A601="","",非表示_前年度報告内容!A601)</f>
        <v>0597</v>
      </c>
      <c r="C649" s="1241" t="str">
        <f>IF(B649="","",INDEX(非表示_前年度報告内容!$1:$1048576,MATCH(B649,非表示_前年度報告内容!$A:$A,0),MATCH($C$52,非表示_前年度報告内容!$4:$4,0)))</f>
        <v>伊勢原市</v>
      </c>
      <c r="D649" s="1241"/>
      <c r="E649" s="1161" t="str">
        <f>IF(B649="","",INDEX(非表示_前年度報告内容!$1:$1048576,MATCH(B649,非表示_前年度報告内容!$A:$A,0),MATCH($E$52,非表示_前年度報告内容!$4:$4,0)))</f>
        <v>○</v>
      </c>
    </row>
    <row r="650" spans="2:5" ht="20.100000000000001" customHeight="1">
      <c r="B650" s="610" t="str">
        <f>IF(非表示_前年度報告内容!A602="","",非表示_前年度報告内容!A602)</f>
        <v>0598</v>
      </c>
      <c r="C650" s="1241" t="str">
        <f>IF(B650="","",INDEX(非表示_前年度報告内容!$1:$1048576,MATCH(B650,非表示_前年度報告内容!$A:$A,0),MATCH($C$52,非表示_前年度報告内容!$4:$4,0)))</f>
        <v>株式会社アサヒコ</v>
      </c>
      <c r="D650" s="1241"/>
      <c r="E650" s="1161" t="str">
        <f>IF(B650="","",INDEX(非表示_前年度報告内容!$1:$1048576,MATCH(B650,非表示_前年度報告内容!$A:$A,0),MATCH($E$52,非表示_前年度報告内容!$4:$4,0)))</f>
        <v>○</v>
      </c>
    </row>
    <row r="651" spans="2:5" ht="20.100000000000001" customHeight="1">
      <c r="B651" s="610" t="str">
        <f>IF(非表示_前年度報告内容!A603="","",非表示_前年度報告内容!A603)</f>
        <v>0599</v>
      </c>
      <c r="C651" s="1241" t="str">
        <f>IF(B651="","",INDEX(非表示_前年度報告内容!$1:$1048576,MATCH(B651,非表示_前年度報告内容!$A:$A,0),MATCH($C$52,非表示_前年度報告内容!$4:$4,0)))</f>
        <v>大和紙器株式会社</v>
      </c>
      <c r="D651" s="1241"/>
      <c r="E651" s="1161" t="str">
        <f>IF(B651="","",INDEX(非表示_前年度報告内容!$1:$1048576,MATCH(B651,非表示_前年度報告内容!$A:$A,0),MATCH($E$52,非表示_前年度報告内容!$4:$4,0)))</f>
        <v>○</v>
      </c>
    </row>
    <row r="652" spans="2:5" ht="20.100000000000001" customHeight="1">
      <c r="B652" s="610" t="str">
        <f>IF(非表示_前年度報告内容!A604="","",非表示_前年度報告内容!A604)</f>
        <v>0600</v>
      </c>
      <c r="C652" s="1241" t="str">
        <f>IF(B652="","",INDEX(非表示_前年度報告内容!$1:$1048576,MATCH(B652,非表示_前年度報告内容!$A:$A,0),MATCH($C$52,非表示_前年度報告内容!$4:$4,0)))</f>
        <v>医療法人社団康心会</v>
      </c>
      <c r="D652" s="1241"/>
      <c r="E652" s="1161" t="str">
        <f>IF(B652="","",INDEX(非表示_前年度報告内容!$1:$1048576,MATCH(B652,非表示_前年度報告内容!$A:$A,0),MATCH($E$52,非表示_前年度報告内容!$4:$4,0)))</f>
        <v>○</v>
      </c>
    </row>
    <row r="653" spans="2:5" ht="20.100000000000001" hidden="1" customHeight="1">
      <c r="B653" s="610" t="str">
        <f>IF(非表示_前年度報告内容!A605="","",非表示_前年度報告内容!A605)</f>
        <v>0601</v>
      </c>
      <c r="C653" s="1241" t="str">
        <f>IF(B653="","",INDEX(非表示_前年度報告内容!$1:$1048576,MATCH(B653,非表示_前年度報告内容!$A:$A,0),MATCH($C$52,非表示_前年度報告内容!$4:$4,0)))</f>
        <v>座間市上下水道局</v>
      </c>
      <c r="D653" s="1241"/>
      <c r="E653" s="1161" t="str">
        <f>IF(B653="","",INDEX(非表示_前年度報告内容!$1:$1048576,MATCH(B653,非表示_前年度報告内容!$A:$A,0),MATCH($E$52,非表示_前年度報告内容!$4:$4,0)))</f>
        <v/>
      </c>
    </row>
    <row r="654" spans="2:5" ht="20.100000000000001" hidden="1" customHeight="1">
      <c r="B654" s="610" t="str">
        <f>IF(非表示_前年度報告内容!A606="","",非表示_前年度報告内容!A606)</f>
        <v>0602</v>
      </c>
      <c r="C654" s="1241" t="str">
        <f>IF(B654="","",INDEX(非表示_前年度報告内容!$1:$1048576,MATCH(B654,非表示_前年度報告内容!$A:$A,0),MATCH($C$52,非表示_前年度報告内容!$4:$4,0)))</f>
        <v>ケネディクス・オフィス投資法人</v>
      </c>
      <c r="D654" s="1241"/>
      <c r="E654" s="1161" t="str">
        <f>IF(B654="","",INDEX(非表示_前年度報告内容!$1:$1048576,MATCH(B654,非表示_前年度報告内容!$A:$A,0),MATCH($E$52,非表示_前年度報告内容!$4:$4,0)))</f>
        <v/>
      </c>
    </row>
    <row r="655" spans="2:5" ht="20.100000000000001" hidden="1" customHeight="1">
      <c r="B655" s="610" t="str">
        <f>IF(非表示_前年度報告内容!A607="","",非表示_前年度報告内容!A607)</f>
        <v>0603</v>
      </c>
      <c r="C655" s="1241" t="str">
        <f>IF(B655="","",INDEX(非表示_前年度報告内容!$1:$1048576,MATCH(B655,非表示_前年度報告内容!$A:$A,0),MATCH($C$52,非表示_前年度報告内容!$4:$4,0)))</f>
        <v>株式会社スリーボンド</v>
      </c>
      <c r="D655" s="1241"/>
      <c r="E655" s="1161" t="str">
        <f>IF(B655="","",INDEX(非表示_前年度報告内容!$1:$1048576,MATCH(B655,非表示_前年度報告内容!$A:$A,0),MATCH($E$52,非表示_前年度報告内容!$4:$4,0)))</f>
        <v/>
      </c>
    </row>
    <row r="656" spans="2:5" ht="20.100000000000001" hidden="1" customHeight="1">
      <c r="B656" s="610" t="str">
        <f>IF(非表示_前年度報告内容!A608="","",非表示_前年度報告内容!A608)</f>
        <v>0604</v>
      </c>
      <c r="C656" s="1241" t="str">
        <f>IF(B656="","",INDEX(非表示_前年度報告内容!$1:$1048576,MATCH(B656,非表示_前年度報告内容!$A:$A,0),MATCH($C$52,非表示_前年度報告内容!$4:$4,0)))</f>
        <v/>
      </c>
      <c r="D656" s="1241"/>
      <c r="E656" s="1161" t="str">
        <f>IF(B656="","",INDEX(非表示_前年度報告内容!$1:$1048576,MATCH(B656,非表示_前年度報告内容!$A:$A,0),MATCH($E$52,非表示_前年度報告内容!$4:$4,0)))</f>
        <v/>
      </c>
    </row>
    <row r="657" spans="2:5" ht="20.100000000000001" customHeight="1">
      <c r="B657" s="610" t="str">
        <f>IF(非表示_前年度報告内容!A609="","",非表示_前年度報告内容!A609)</f>
        <v>0605</v>
      </c>
      <c r="C657" s="1241" t="str">
        <f>IF(B657="","",INDEX(非表示_前年度報告内容!$1:$1048576,MATCH(B657,非表示_前年度報告内容!$A:$A,0),MATCH($C$52,非表示_前年度報告内容!$4:$4,0)))</f>
        <v>東京電力パワーグリッド株式会社</v>
      </c>
      <c r="D657" s="1241"/>
      <c r="E657" s="1161" t="str">
        <f>IF(B657="","",INDEX(非表示_前年度報告内容!$1:$1048576,MATCH(B657,非表示_前年度報告内容!$A:$A,0),MATCH($E$52,非表示_前年度報告内容!$4:$4,0)))</f>
        <v>○</v>
      </c>
    </row>
    <row r="658" spans="2:5" ht="20.100000000000001" customHeight="1">
      <c r="B658" s="610" t="str">
        <f>IF(非表示_前年度報告内容!A610="","",非表示_前年度報告内容!A610)</f>
        <v>0606</v>
      </c>
      <c r="C658" s="1241" t="str">
        <f>IF(B658="","",INDEX(非表示_前年度報告内容!$1:$1048576,MATCH(B658,非表示_前年度報告内容!$A:$A,0),MATCH($C$52,非表示_前年度報告内容!$4:$4,0)))</f>
        <v>ラサールロジポート投資法人</v>
      </c>
      <c r="D658" s="1241"/>
      <c r="E658" s="1161" t="str">
        <f>IF(B658="","",INDEX(非表示_前年度報告内容!$1:$1048576,MATCH(B658,非表示_前年度報告内容!$A:$A,0),MATCH($E$52,非表示_前年度報告内容!$4:$4,0)))</f>
        <v>○</v>
      </c>
    </row>
    <row r="659" spans="2:5" ht="20.100000000000001" customHeight="1">
      <c r="B659" s="610" t="str">
        <f>IF(非表示_前年度報告内容!A611="","",非表示_前年度報告内容!A611)</f>
        <v>0607</v>
      </c>
      <c r="C659" s="1241" t="str">
        <f>IF(B659="","",INDEX(非表示_前年度報告内容!$1:$1048576,MATCH(B659,非表示_前年度報告内容!$A:$A,0),MATCH($C$52,非表示_前年度報告内容!$4:$4,0)))</f>
        <v>ＳＢＳロジコム関東株式会社</v>
      </c>
      <c r="D659" s="1241"/>
      <c r="E659" s="1161" t="str">
        <f>IF(B659="","",INDEX(非表示_前年度報告内容!$1:$1048576,MATCH(B659,非表示_前年度報告内容!$A:$A,0),MATCH($E$52,非表示_前年度報告内容!$4:$4,0)))</f>
        <v>○</v>
      </c>
    </row>
    <row r="660" spans="2:5" ht="20.100000000000001" customHeight="1">
      <c r="B660" s="610" t="str">
        <f>IF(非表示_前年度報告内容!A612="","",非表示_前年度報告内容!A612)</f>
        <v>0608</v>
      </c>
      <c r="C660" s="1241" t="str">
        <f>IF(B660="","",INDEX(非表示_前年度報告内容!$1:$1048576,MATCH(B660,非表示_前年度報告内容!$A:$A,0),MATCH($C$52,非表示_前年度報告内容!$4:$4,0)))</f>
        <v>京セラ株式会社</v>
      </c>
      <c r="D660" s="1241"/>
      <c r="E660" s="1161" t="str">
        <f>IF(B660="","",INDEX(非表示_前年度報告内容!$1:$1048576,MATCH(B660,非表示_前年度報告内容!$A:$A,0),MATCH($E$52,非表示_前年度報告内容!$4:$4,0)))</f>
        <v>○</v>
      </c>
    </row>
    <row r="661" spans="2:5" ht="20.100000000000001" customHeight="1">
      <c r="B661" s="610" t="str">
        <f>IF(非表示_前年度報告内容!A613="","",非表示_前年度報告内容!A613)</f>
        <v>0609</v>
      </c>
      <c r="C661" s="1241" t="str">
        <f>IF(B661="","",INDEX(非表示_前年度報告内容!$1:$1048576,MATCH(B661,非表示_前年度報告内容!$A:$A,0),MATCH($C$52,非表示_前年度報告内容!$4:$4,0)))</f>
        <v>東亜道路工業株式会社</v>
      </c>
      <c r="D661" s="1241"/>
      <c r="E661" s="1161" t="str">
        <f>IF(B661="","",INDEX(非表示_前年度報告内容!$1:$1048576,MATCH(B661,非表示_前年度報告内容!$A:$A,0),MATCH($E$52,非表示_前年度報告内容!$4:$4,0)))</f>
        <v>○</v>
      </c>
    </row>
    <row r="662" spans="2:5" ht="20.100000000000001" hidden="1" customHeight="1">
      <c r="B662" s="610" t="str">
        <f>IF(非表示_前年度報告内容!A614="","",非表示_前年度報告内容!A614)</f>
        <v>0610</v>
      </c>
      <c r="C662" s="1241" t="str">
        <f>IF(B662="","",INDEX(非表示_前年度報告内容!$1:$1048576,MATCH(B662,非表示_前年度報告内容!$A:$A,0),MATCH($C$52,非表示_前年度報告内容!$4:$4,0)))</f>
        <v/>
      </c>
      <c r="D662" s="1241"/>
      <c r="E662" s="1161" t="str">
        <f>IF(B662="","",INDEX(非表示_前年度報告内容!$1:$1048576,MATCH(B662,非表示_前年度報告内容!$A:$A,0),MATCH($E$52,非表示_前年度報告内容!$4:$4,0)))</f>
        <v/>
      </c>
    </row>
    <row r="663" spans="2:5" ht="20.100000000000001" customHeight="1">
      <c r="B663" s="610" t="str">
        <f>IF(非表示_前年度報告内容!A615="","",非表示_前年度報告内容!A615)</f>
        <v>0611</v>
      </c>
      <c r="C663" s="1241" t="str">
        <f>IF(B663="","",INDEX(非表示_前年度報告内容!$1:$1048576,MATCH(B663,非表示_前年度報告内容!$A:$A,0),MATCH($C$52,非表示_前年度報告内容!$4:$4,0)))</f>
        <v>独立行政法人労働者健康安全機構</v>
      </c>
      <c r="D663" s="1241"/>
      <c r="E663" s="1161" t="str">
        <f>IF(B663="","",INDEX(非表示_前年度報告内容!$1:$1048576,MATCH(B663,非表示_前年度報告内容!$A:$A,0),MATCH($E$52,非表示_前年度報告内容!$4:$4,0)))</f>
        <v>○</v>
      </c>
    </row>
    <row r="664" spans="2:5" ht="20.100000000000001" customHeight="1">
      <c r="B664" s="610" t="str">
        <f>IF(非表示_前年度報告内容!A616="","",非表示_前年度報告内容!A616)</f>
        <v>0612</v>
      </c>
      <c r="C664" s="1241" t="str">
        <f>IF(B664="","",INDEX(非表示_前年度報告内容!$1:$1048576,MATCH(B664,非表示_前年度報告内容!$A:$A,0),MATCH($C$52,非表示_前年度報告内容!$4:$4,0)))</f>
        <v>三菱食品株式会社</v>
      </c>
      <c r="D664" s="1241"/>
      <c r="E664" s="1161" t="str">
        <f>IF(B664="","",INDEX(非表示_前年度報告内容!$1:$1048576,MATCH(B664,非表示_前年度報告内容!$A:$A,0),MATCH($E$52,非表示_前年度報告内容!$4:$4,0)))</f>
        <v>○</v>
      </c>
    </row>
    <row r="665" spans="2:5" ht="20.100000000000001" customHeight="1">
      <c r="B665" s="610" t="str">
        <f>IF(非表示_前年度報告内容!A617="","",非表示_前年度報告内容!A617)</f>
        <v>0613</v>
      </c>
      <c r="C665" s="1241" t="str">
        <f>IF(B665="","",INDEX(非表示_前年度報告内容!$1:$1048576,MATCH(B665,非表示_前年度報告内容!$A:$A,0),MATCH($C$52,非表示_前年度報告内容!$4:$4,0)))</f>
        <v>東洋アルミニウム株式会社</v>
      </c>
      <c r="D665" s="1241"/>
      <c r="E665" s="1161" t="str">
        <f>IF(B665="","",INDEX(非表示_前年度報告内容!$1:$1048576,MATCH(B665,非表示_前年度報告内容!$A:$A,0),MATCH($E$52,非表示_前年度報告内容!$4:$4,0)))</f>
        <v>○</v>
      </c>
    </row>
    <row r="666" spans="2:5" ht="20.100000000000001" hidden="1" customHeight="1">
      <c r="B666" s="610" t="str">
        <f>IF(非表示_前年度報告内容!A618="","",非表示_前年度報告内容!A618)</f>
        <v>0614</v>
      </c>
      <c r="C666" s="1241" t="str">
        <f>IF(B666="","",INDEX(非表示_前年度報告内容!$1:$1048576,MATCH(B666,非表示_前年度報告内容!$A:$A,0),MATCH($C$52,非表示_前年度報告内容!$4:$4,0)))</f>
        <v>ワタミ株式会社</v>
      </c>
      <c r="D666" s="1241"/>
      <c r="E666" s="1161" t="str">
        <f>IF(B666="","",INDEX(非表示_前年度報告内容!$1:$1048576,MATCH(B666,非表示_前年度報告内容!$A:$A,0),MATCH($E$52,非表示_前年度報告内容!$4:$4,0)))</f>
        <v/>
      </c>
    </row>
    <row r="667" spans="2:5" ht="20.100000000000001" customHeight="1">
      <c r="B667" s="610" t="str">
        <f>IF(非表示_前年度報告内容!A619="","",非表示_前年度報告内容!A619)</f>
        <v>0615</v>
      </c>
      <c r="C667" s="1241" t="str">
        <f>IF(B667="","",INDEX(非表示_前年度報告内容!$1:$1048576,MATCH(B667,非表示_前年度報告内容!$A:$A,0),MATCH($C$52,非表示_前年度報告内容!$4:$4,0)))</f>
        <v>株式会社ゼロ・プラス関東</v>
      </c>
      <c r="D667" s="1241"/>
      <c r="E667" s="1161" t="str">
        <f>IF(B667="","",INDEX(非表示_前年度報告内容!$1:$1048576,MATCH(B667,非表示_前年度報告内容!$A:$A,0),MATCH($E$52,非表示_前年度報告内容!$4:$4,0)))</f>
        <v>○</v>
      </c>
    </row>
    <row r="668" spans="2:5" ht="20.100000000000001" customHeight="1">
      <c r="B668" s="610" t="str">
        <f>IF(非表示_前年度報告内容!A620="","",非表示_前年度報告内容!A620)</f>
        <v>0616</v>
      </c>
      <c r="C668" s="1241" t="str">
        <f>IF(B668="","",INDEX(非表示_前年度報告内容!$1:$1048576,MATCH(B668,非表示_前年度報告内容!$A:$A,0),MATCH($C$52,非表示_前年度報告内容!$4:$4,0)))</f>
        <v>ウエルシア薬局株式会社</v>
      </c>
      <c r="D668" s="1241"/>
      <c r="E668" s="1161" t="str">
        <f>IF(B668="","",INDEX(非表示_前年度報告内容!$1:$1048576,MATCH(B668,非表示_前年度報告内容!$A:$A,0),MATCH($E$52,非表示_前年度報告内容!$4:$4,0)))</f>
        <v>○</v>
      </c>
    </row>
    <row r="669" spans="2:5" ht="20.100000000000001" customHeight="1">
      <c r="B669" s="610" t="str">
        <f>IF(非表示_前年度報告内容!A621="","",非表示_前年度報告内容!A621)</f>
        <v>0617</v>
      </c>
      <c r="C669" s="1241" t="str">
        <f>IF(B669="","",INDEX(非表示_前年度報告内容!$1:$1048576,MATCH(B669,非表示_前年度報告内容!$A:$A,0),MATCH($C$52,非表示_前年度報告内容!$4:$4,0)))</f>
        <v>株式会社アトレ</v>
      </c>
      <c r="D669" s="1241"/>
      <c r="E669" s="1161" t="str">
        <f>IF(B669="","",INDEX(非表示_前年度報告内容!$1:$1048576,MATCH(B669,非表示_前年度報告内容!$A:$A,0),MATCH($E$52,非表示_前年度報告内容!$4:$4,0)))</f>
        <v>○</v>
      </c>
    </row>
    <row r="670" spans="2:5" ht="20.100000000000001" customHeight="1">
      <c r="B670" s="610" t="str">
        <f>IF(非表示_前年度報告内容!A622="","",非表示_前年度報告内容!A622)</f>
        <v>0618</v>
      </c>
      <c r="C670" s="1241" t="str">
        <f>IF(B670="","",INDEX(非表示_前年度報告内容!$1:$1048576,MATCH(B670,非表示_前年度報告内容!$A:$A,0),MATCH($C$52,非表示_前年度報告内容!$4:$4,0)))</f>
        <v>学校法人帝京大学</v>
      </c>
      <c r="D670" s="1241"/>
      <c r="E670" s="1161" t="str">
        <f>IF(B670="","",INDEX(非表示_前年度報告内容!$1:$1048576,MATCH(B670,非表示_前年度報告内容!$A:$A,0),MATCH($E$52,非表示_前年度報告内容!$4:$4,0)))</f>
        <v>○</v>
      </c>
    </row>
    <row r="671" spans="2:5" ht="20.100000000000001" customHeight="1">
      <c r="B671" s="610" t="str">
        <f>IF(非表示_前年度報告内容!A623="","",非表示_前年度報告内容!A623)</f>
        <v>0619</v>
      </c>
      <c r="C671" s="1241" t="str">
        <f>IF(B671="","",INDEX(非表示_前年度報告内容!$1:$1048576,MATCH(B671,非表示_前年度報告内容!$A:$A,0),MATCH($C$52,非表示_前年度報告内容!$4:$4,0)))</f>
        <v>Axcelead Drug Discovery Partners株式会社</v>
      </c>
      <c r="D671" s="1241"/>
      <c r="E671" s="1161" t="str">
        <f>IF(B671="","",INDEX(非表示_前年度報告内容!$1:$1048576,MATCH(B671,非表示_前年度報告内容!$A:$A,0),MATCH($E$52,非表示_前年度報告内容!$4:$4,0)))</f>
        <v>○</v>
      </c>
    </row>
    <row r="672" spans="2:5" ht="20.100000000000001" customHeight="1">
      <c r="B672" s="610" t="str">
        <f>IF(非表示_前年度報告内容!A624="","",非表示_前年度報告内容!A624)</f>
        <v>0620</v>
      </c>
      <c r="C672" s="1241" t="str">
        <f>IF(B672="","",INDEX(非表示_前年度報告内容!$1:$1048576,MATCH(B672,非表示_前年度報告内容!$A:$A,0),MATCH($C$52,非表示_前年度報告内容!$4:$4,0)))</f>
        <v>ヒラツカ特定目的会社</v>
      </c>
      <c r="D672" s="1241"/>
      <c r="E672" s="1161" t="str">
        <f>IF(B672="","",INDEX(非表示_前年度報告内容!$1:$1048576,MATCH(B672,非表示_前年度報告内容!$A:$A,0),MATCH($E$52,非表示_前年度報告内容!$4:$4,0)))</f>
        <v>○</v>
      </c>
    </row>
    <row r="673" spans="2:5" ht="20.100000000000001" hidden="1" customHeight="1">
      <c r="B673" s="610" t="str">
        <f>IF(非表示_前年度報告内容!A625="","",非表示_前年度報告内容!A625)</f>
        <v>0621</v>
      </c>
      <c r="C673" s="1241" t="str">
        <f>IF(B673="","",INDEX(非表示_前年度報告内容!$1:$1048576,MATCH(B673,非表示_前年度報告内容!$A:$A,0),MATCH($C$52,非表示_前年度報告内容!$4:$4,0)))</f>
        <v/>
      </c>
      <c r="D673" s="1241"/>
      <c r="E673" s="1161" t="str">
        <f>IF(B673="","",INDEX(非表示_前年度報告内容!$1:$1048576,MATCH(B673,非表示_前年度報告内容!$A:$A,0),MATCH($E$52,非表示_前年度報告内容!$4:$4,0)))</f>
        <v/>
      </c>
    </row>
    <row r="674" spans="2:5" ht="20.100000000000001" hidden="1" customHeight="1">
      <c r="B674" s="610" t="str">
        <f>IF(非表示_前年度報告内容!A626="","",非表示_前年度報告内容!A626)</f>
        <v>0622</v>
      </c>
      <c r="C674" s="1241" t="str">
        <f>IF(B674="","",INDEX(非表示_前年度報告内容!$1:$1048576,MATCH(B674,非表示_前年度報告内容!$A:$A,0),MATCH($C$52,非表示_前年度報告内容!$4:$4,0)))</f>
        <v/>
      </c>
      <c r="D674" s="1241"/>
      <c r="E674" s="1161" t="str">
        <f>IF(B674="","",INDEX(非表示_前年度報告内容!$1:$1048576,MATCH(B674,非表示_前年度報告内容!$A:$A,0),MATCH($E$52,非表示_前年度報告内容!$4:$4,0)))</f>
        <v/>
      </c>
    </row>
    <row r="675" spans="2:5" ht="20.100000000000001" customHeight="1">
      <c r="B675" s="610" t="str">
        <f>IF(非表示_前年度報告内容!A627="","",非表示_前年度報告内容!A627)</f>
        <v>0623</v>
      </c>
      <c r="C675" s="1241" t="str">
        <f>IF(B675="","",INDEX(非表示_前年度報告内容!$1:$1048576,MATCH(B675,非表示_前年度報告内容!$A:$A,0),MATCH($C$52,非表示_前年度報告内容!$4:$4,0)))</f>
        <v>イオンリテールストア株式会社</v>
      </c>
      <c r="D675" s="1241"/>
      <c r="E675" s="1161" t="str">
        <f>IF(B675="","",INDEX(非表示_前年度報告内容!$1:$1048576,MATCH(B675,非表示_前年度報告内容!$A:$A,0),MATCH($E$52,非表示_前年度報告内容!$4:$4,0)))</f>
        <v>○</v>
      </c>
    </row>
    <row r="676" spans="2:5" ht="20.100000000000001" hidden="1" customHeight="1">
      <c r="B676" s="610" t="str">
        <f>IF(非表示_前年度報告内容!A628="","",非表示_前年度報告内容!A628)</f>
        <v>0624</v>
      </c>
      <c r="C676" s="1241" t="str">
        <f>IF(B676="","",INDEX(非表示_前年度報告内容!$1:$1048576,MATCH(B676,非表示_前年度報告内容!$A:$A,0),MATCH($C$52,非表示_前年度報告内容!$4:$4,0)))</f>
        <v>全農パールライス株式会社</v>
      </c>
      <c r="D676" s="1241"/>
      <c r="E676" s="1161" t="str">
        <f>IF(B676="","",INDEX(非表示_前年度報告内容!$1:$1048576,MATCH(B676,非表示_前年度報告内容!$A:$A,0),MATCH($E$52,非表示_前年度報告内容!$4:$4,0)))</f>
        <v/>
      </c>
    </row>
    <row r="677" spans="2:5" ht="20.100000000000001" customHeight="1">
      <c r="B677" s="610" t="str">
        <f>IF(非表示_前年度報告内容!A629="","",非表示_前年度報告内容!A629)</f>
        <v>0625</v>
      </c>
      <c r="C677" s="1241" t="str">
        <f>IF(B677="","",INDEX(非表示_前年度報告内容!$1:$1048576,MATCH(B677,非表示_前年度報告内容!$A:$A,0),MATCH($C$52,非表示_前年度報告内容!$4:$4,0)))</f>
        <v>大和アスコン株式会社</v>
      </c>
      <c r="D677" s="1241"/>
      <c r="E677" s="1161" t="str">
        <f>IF(B677="","",INDEX(非表示_前年度報告内容!$1:$1048576,MATCH(B677,非表示_前年度報告内容!$A:$A,0),MATCH($E$52,非表示_前年度報告内容!$4:$4,0)))</f>
        <v>○</v>
      </c>
    </row>
    <row r="678" spans="2:5" ht="20.100000000000001" customHeight="1">
      <c r="B678" s="610" t="str">
        <f>IF(非表示_前年度報告内容!A630="","",非表示_前年度報告内容!A630)</f>
        <v>0626</v>
      </c>
      <c r="C678" s="1241" t="str">
        <f>IF(B678="","",INDEX(非表示_前年度報告内容!$1:$1048576,MATCH(B678,非表示_前年度報告内容!$A:$A,0),MATCH($C$52,非表示_前年度報告内容!$4:$4,0)))</f>
        <v>日本ゼトック株式会社</v>
      </c>
      <c r="D678" s="1241"/>
      <c r="E678" s="1161" t="str">
        <f>IF(B678="","",INDEX(非表示_前年度報告内容!$1:$1048576,MATCH(B678,非表示_前年度報告内容!$A:$A,0),MATCH($E$52,非表示_前年度報告内容!$4:$4,0)))</f>
        <v>○</v>
      </c>
    </row>
    <row r="679" spans="2:5" ht="20.100000000000001" hidden="1" customHeight="1">
      <c r="B679" s="610" t="str">
        <f>IF(非表示_前年度報告内容!A631="","",非表示_前年度報告内容!A631)</f>
        <v>0627</v>
      </c>
      <c r="C679" s="1241" t="str">
        <f>IF(B679="","",INDEX(非表示_前年度報告内容!$1:$1048576,MATCH(B679,非表示_前年度報告内容!$A:$A,0),MATCH($C$52,非表示_前年度報告内容!$4:$4,0)))</f>
        <v>共同印刷株式会社</v>
      </c>
      <c r="D679" s="1241"/>
      <c r="E679" s="1161" t="str">
        <f>IF(B679="","",INDEX(非表示_前年度報告内容!$1:$1048576,MATCH(B679,非表示_前年度報告内容!$A:$A,0),MATCH($E$52,非表示_前年度報告内容!$4:$4,0)))</f>
        <v/>
      </c>
    </row>
    <row r="680" spans="2:5" ht="20.100000000000001" customHeight="1">
      <c r="B680" s="610" t="str">
        <f>IF(非表示_前年度報告内容!A632="","",非表示_前年度報告内容!A632)</f>
        <v>0628</v>
      </c>
      <c r="C680" s="1241" t="str">
        <f>IF(B680="","",INDEX(非表示_前年度報告内容!$1:$1048576,MATCH(B680,非表示_前年度報告内容!$A:$A,0),MATCH($C$52,非表示_前年度報告内容!$4:$4,0)))</f>
        <v>株式会社関東ダイエットクック</v>
      </c>
      <c r="D680" s="1241"/>
      <c r="E680" s="1161" t="str">
        <f>IF(B680="","",INDEX(非表示_前年度報告内容!$1:$1048576,MATCH(B680,非表示_前年度報告内容!$A:$A,0),MATCH($E$52,非表示_前年度報告内容!$4:$4,0)))</f>
        <v>○</v>
      </c>
    </row>
    <row r="681" spans="2:5" ht="20.100000000000001" customHeight="1">
      <c r="B681" s="610" t="str">
        <f>IF(非表示_前年度報告内容!A633="","",非表示_前年度報告内容!A633)</f>
        <v>0629</v>
      </c>
      <c r="C681" s="1241" t="str">
        <f>IF(B681="","",INDEX(非表示_前年度報告内容!$1:$1048576,MATCH(B681,非表示_前年度報告内容!$A:$A,0),MATCH($C$52,非表示_前年度報告内容!$4:$4,0)))</f>
        <v>アルフレッサ株式会社</v>
      </c>
      <c r="D681" s="1241"/>
      <c r="E681" s="1161" t="str">
        <f>IF(B681="","",INDEX(非表示_前年度報告内容!$1:$1048576,MATCH(B681,非表示_前年度報告内容!$A:$A,0),MATCH($E$52,非表示_前年度報告内容!$4:$4,0)))</f>
        <v>○</v>
      </c>
    </row>
    <row r="682" spans="2:5" ht="20.100000000000001" hidden="1" customHeight="1">
      <c r="B682" s="610" t="str">
        <f>IF(非表示_前年度報告内容!A634="","",非表示_前年度報告内容!A634)</f>
        <v>0630</v>
      </c>
      <c r="C682" s="1241" t="str">
        <f>IF(B682="","",INDEX(非表示_前年度報告内容!$1:$1048576,MATCH(B682,非表示_前年度報告内容!$A:$A,0),MATCH($C$52,非表示_前年度報告内容!$4:$4,0)))</f>
        <v/>
      </c>
      <c r="D682" s="1241"/>
      <c r="E682" s="1161" t="str">
        <f>IF(B682="","",INDEX(非表示_前年度報告内容!$1:$1048576,MATCH(B682,非表示_前年度報告内容!$A:$A,0),MATCH($E$52,非表示_前年度報告内容!$4:$4,0)))</f>
        <v/>
      </c>
    </row>
    <row r="683" spans="2:5" ht="20.100000000000001" customHeight="1">
      <c r="B683" s="610" t="str">
        <f>IF(非表示_前年度報告内容!A635="","",非表示_前年度報告内容!A635)</f>
        <v>0631</v>
      </c>
      <c r="C683" s="1241" t="str">
        <f>IF(B683="","",INDEX(非表示_前年度報告内容!$1:$1048576,MATCH(B683,非表示_前年度報告内容!$A:$A,0),MATCH($C$52,非表示_前年度報告内容!$4:$4,0)))</f>
        <v>株式会社京三製作所</v>
      </c>
      <c r="D683" s="1241"/>
      <c r="E683" s="1161" t="str">
        <f>IF(B683="","",INDEX(非表示_前年度報告内容!$1:$1048576,MATCH(B683,非表示_前年度報告内容!$A:$A,0),MATCH($E$52,非表示_前年度報告内容!$4:$4,0)))</f>
        <v>○</v>
      </c>
    </row>
    <row r="684" spans="2:5" ht="20.100000000000001" customHeight="1">
      <c r="B684" s="610" t="str">
        <f>IF(非表示_前年度報告内容!A636="","",非表示_前年度報告内容!A636)</f>
        <v>0632</v>
      </c>
      <c r="C684" s="1241" t="str">
        <f>IF(B684="","",INDEX(非表示_前年度報告内容!$1:$1048576,MATCH(B684,非表示_前年度報告内容!$A:$A,0),MATCH($C$52,非表示_前年度報告内容!$4:$4,0)))</f>
        <v>株式会社ダイドーフォワード</v>
      </c>
      <c r="D684" s="1241"/>
      <c r="E684" s="1161" t="str">
        <f>IF(B684="","",INDEX(非表示_前年度報告内容!$1:$1048576,MATCH(B684,非表示_前年度報告内容!$A:$A,0),MATCH($E$52,非表示_前年度報告内容!$4:$4,0)))</f>
        <v>○</v>
      </c>
    </row>
    <row r="685" spans="2:5" ht="20.100000000000001" hidden="1" customHeight="1">
      <c r="B685" s="610" t="str">
        <f>IF(非表示_前年度報告内容!A637="","",非表示_前年度報告内容!A637)</f>
        <v>0633</v>
      </c>
      <c r="C685" s="1241" t="str">
        <f>IF(B685="","",INDEX(非表示_前年度報告内容!$1:$1048576,MATCH(B685,非表示_前年度報告内容!$A:$A,0),MATCH($C$52,非表示_前年度報告内容!$4:$4,0)))</f>
        <v>ギガフォトン株式会社</v>
      </c>
      <c r="D685" s="1241"/>
      <c r="E685" s="1161" t="str">
        <f>IF(B685="","",INDEX(非表示_前年度報告内容!$1:$1048576,MATCH(B685,非表示_前年度報告内容!$A:$A,0),MATCH($E$52,非表示_前年度報告内容!$4:$4,0)))</f>
        <v/>
      </c>
    </row>
    <row r="686" spans="2:5" ht="20.100000000000001" customHeight="1">
      <c r="B686" s="610" t="str">
        <f>IF(非表示_前年度報告内容!A638="","",非表示_前年度報告内容!A638)</f>
        <v>0634</v>
      </c>
      <c r="C686" s="1241" t="str">
        <f>IF(B686="","",INDEX(非表示_前年度報告内容!$1:$1048576,MATCH(B686,非表示_前年度報告内容!$A:$A,0),MATCH($C$52,非表示_前年度報告内容!$4:$4,0)))</f>
        <v>マイクロンメモリ ジャパン株式会社</v>
      </c>
      <c r="D686" s="1241"/>
      <c r="E686" s="1161" t="str">
        <f>IF(B686="","",INDEX(非表示_前年度報告内容!$1:$1048576,MATCH(B686,非表示_前年度報告内容!$A:$A,0),MATCH($E$52,非表示_前年度報告内容!$4:$4,0)))</f>
        <v>○</v>
      </c>
    </row>
    <row r="687" spans="2:5" ht="20.100000000000001" customHeight="1">
      <c r="B687" s="610" t="str">
        <f>IF(非表示_前年度報告内容!A639="","",非表示_前年度報告内容!A639)</f>
        <v>0635</v>
      </c>
      <c r="C687" s="1241" t="str">
        <f>IF(B687="","",INDEX(非表示_前年度報告内容!$1:$1048576,MATCH(B687,非表示_前年度報告内容!$A:$A,0),MATCH($C$52,非表示_前年度報告内容!$4:$4,0)))</f>
        <v>イオンモール株式会社</v>
      </c>
      <c r="D687" s="1241"/>
      <c r="E687" s="1161" t="str">
        <f>IF(B687="","",INDEX(非表示_前年度報告内容!$1:$1048576,MATCH(B687,非表示_前年度報告内容!$A:$A,0),MATCH($E$52,非表示_前年度報告内容!$4:$4,0)))</f>
        <v>○</v>
      </c>
    </row>
    <row r="688" spans="2:5" ht="20.100000000000001" customHeight="1">
      <c r="B688" s="610" t="str">
        <f>IF(非表示_前年度報告内容!A640="","",非表示_前年度報告内容!A640)</f>
        <v>0636</v>
      </c>
      <c r="C688" s="1241" t="str">
        <f>IF(B688="","",INDEX(非表示_前年度報告内容!$1:$1048576,MATCH(B688,非表示_前年度報告内容!$A:$A,0),MATCH($C$52,非表示_前年度報告内容!$4:$4,0)))</f>
        <v>茨木・大成化工株式会社</v>
      </c>
      <c r="D688" s="1241"/>
      <c r="E688" s="1161" t="str">
        <f>IF(B688="","",INDEX(非表示_前年度報告内容!$1:$1048576,MATCH(B688,非表示_前年度報告内容!$A:$A,0),MATCH($E$52,非表示_前年度報告内容!$4:$4,0)))</f>
        <v>○</v>
      </c>
    </row>
    <row r="689" spans="2:5" ht="20.100000000000001" customHeight="1">
      <c r="B689" s="610" t="str">
        <f>IF(非表示_前年度報告内容!A641="","",非表示_前年度報告内容!A641)</f>
        <v>0637</v>
      </c>
      <c r="C689" s="1241" t="str">
        <f>IF(B689="","",INDEX(非表示_前年度報告内容!$1:$1048576,MATCH(B689,非表示_前年度報告内容!$A:$A,0),MATCH($C$52,非表示_前年度報告内容!$4:$4,0)))</f>
        <v>アマゾンジャパン合同会社</v>
      </c>
      <c r="D689" s="1241"/>
      <c r="E689" s="1161" t="str">
        <f>IF(B689="","",INDEX(非表示_前年度報告内容!$1:$1048576,MATCH(B689,非表示_前年度報告内容!$A:$A,0),MATCH($E$52,非表示_前年度報告内容!$4:$4,0)))</f>
        <v>○</v>
      </c>
    </row>
    <row r="690" spans="2:5" ht="20.100000000000001" customHeight="1">
      <c r="B690" s="610" t="str">
        <f>IF(非表示_前年度報告内容!A642="","",非表示_前年度報告内容!A642)</f>
        <v>0638</v>
      </c>
      <c r="C690" s="1241" t="str">
        <f>IF(B690="","",INDEX(非表示_前年度報告内容!$1:$1048576,MATCH(B690,非表示_前年度報告内容!$A:$A,0),MATCH($C$52,非表示_前年度報告内容!$4:$4,0)))</f>
        <v>野村不動産プライベート投資法人</v>
      </c>
      <c r="D690" s="1241"/>
      <c r="E690" s="1161" t="str">
        <f>IF(B690="","",INDEX(非表示_前年度報告内容!$1:$1048576,MATCH(B690,非表示_前年度報告内容!$A:$A,0),MATCH($E$52,非表示_前年度報告内容!$4:$4,0)))</f>
        <v>○</v>
      </c>
    </row>
    <row r="691" spans="2:5" ht="20.100000000000001" hidden="1" customHeight="1">
      <c r="B691" s="610" t="str">
        <f>IF(非表示_前年度報告内容!A643="","",非表示_前年度報告内容!A643)</f>
        <v>0639</v>
      </c>
      <c r="C691" s="1241" t="str">
        <f>IF(B691="","",INDEX(非表示_前年度報告内容!$1:$1048576,MATCH(B691,非表示_前年度報告内容!$A:$A,0),MATCH($C$52,非表示_前年度報告内容!$4:$4,0)))</f>
        <v>三井倉庫株式会社</v>
      </c>
      <c r="D691" s="1241"/>
      <c r="E691" s="1161" t="str">
        <f>IF(B691="","",INDEX(非表示_前年度報告内容!$1:$1048576,MATCH(B691,非表示_前年度報告内容!$A:$A,0),MATCH($E$52,非表示_前年度報告内容!$4:$4,0)))</f>
        <v/>
      </c>
    </row>
    <row r="692" spans="2:5" ht="20.100000000000001" customHeight="1">
      <c r="B692" s="610" t="str">
        <f>IF(非表示_前年度報告内容!A644="","",非表示_前年度報告内容!A644)</f>
        <v>0640</v>
      </c>
      <c r="C692" s="1241" t="str">
        <f>IF(B692="","",INDEX(非表示_前年度報告内容!$1:$1048576,MATCH(B692,非表示_前年度報告内容!$A:$A,0),MATCH($C$52,非表示_前年度報告内容!$4:$4,0)))</f>
        <v>神奈中タクシー株式会社</v>
      </c>
      <c r="D692" s="1241"/>
      <c r="E692" s="1161" t="str">
        <f>IF(B692="","",INDEX(非表示_前年度報告内容!$1:$1048576,MATCH(B692,非表示_前年度報告内容!$A:$A,0),MATCH($E$52,非表示_前年度報告内容!$4:$4,0)))</f>
        <v>○</v>
      </c>
    </row>
    <row r="693" spans="2:5" ht="20.100000000000001" customHeight="1">
      <c r="B693" s="610" t="str">
        <f>IF(非表示_前年度報告内容!A645="","",非表示_前年度報告内容!A645)</f>
        <v>0641</v>
      </c>
      <c r="C693" s="1241" t="str">
        <f>IF(B693="","",INDEX(非表示_前年度報告内容!$1:$1048576,MATCH(B693,非表示_前年度報告内容!$A:$A,0),MATCH($C$52,非表示_前年度報告内容!$4:$4,0)))</f>
        <v>富士フイルムワコーケミカル株式会社</v>
      </c>
      <c r="D693" s="1241"/>
      <c r="E693" s="1161" t="str">
        <f>IF(B693="","",INDEX(非表示_前年度報告内容!$1:$1048576,MATCH(B693,非表示_前年度報告内容!$A:$A,0),MATCH($E$52,非表示_前年度報告内容!$4:$4,0)))</f>
        <v>○</v>
      </c>
    </row>
    <row r="694" spans="2:5" ht="20.100000000000001" customHeight="1">
      <c r="B694" s="610" t="str">
        <f>IF(非表示_前年度報告内容!A646="","",非表示_前年度報告内容!A646)</f>
        <v>0642</v>
      </c>
      <c r="C694" s="1241" t="str">
        <f>IF(B694="","",INDEX(非表示_前年度報告内容!$1:$1048576,MATCH(B694,非表示_前年度報告内容!$A:$A,0),MATCH($C$52,非表示_前年度報告内容!$4:$4,0)))</f>
        <v>住友重機械工業株式会社</v>
      </c>
      <c r="D694" s="1241"/>
      <c r="E694" s="1161" t="str">
        <f>IF(B694="","",INDEX(非表示_前年度報告内容!$1:$1048576,MATCH(B694,非表示_前年度報告内容!$A:$A,0),MATCH($E$52,非表示_前年度報告内容!$4:$4,0)))</f>
        <v>○</v>
      </c>
    </row>
    <row r="695" spans="2:5" ht="20.100000000000001" customHeight="1">
      <c r="B695" s="610" t="str">
        <f>IF(非表示_前年度報告内容!A647="","",非表示_前年度報告内容!A647)</f>
        <v>0643</v>
      </c>
      <c r="C695" s="1241" t="str">
        <f>IF(B695="","",INDEX(非表示_前年度報告内容!$1:$1048576,MATCH(B695,非表示_前年度報告内容!$A:$A,0),MATCH($C$52,非表示_前年度報告内容!$4:$4,0)))</f>
        <v>株式会社ニュー・クイック</v>
      </c>
      <c r="D695" s="1241"/>
      <c r="E695" s="1161" t="str">
        <f>IF(B695="","",INDEX(非表示_前年度報告内容!$1:$1048576,MATCH(B695,非表示_前年度報告内容!$A:$A,0),MATCH($E$52,非表示_前年度報告内容!$4:$4,0)))</f>
        <v>○</v>
      </c>
    </row>
    <row r="696" spans="2:5" ht="20.100000000000001" customHeight="1">
      <c r="B696" s="610" t="str">
        <f>IF(非表示_前年度報告内容!A648="","",非表示_前年度報告内容!A648)</f>
        <v>0644</v>
      </c>
      <c r="C696" s="1241" t="str">
        <f>IF(B696="","",INDEX(非表示_前年度報告内容!$1:$1048576,MATCH(B696,非表示_前年度報告内容!$A:$A,0),MATCH($C$52,非表示_前年度報告内容!$4:$4,0)))</f>
        <v>株式会社やまか</v>
      </c>
      <c r="D696" s="1241"/>
      <c r="E696" s="1161" t="str">
        <f>IF(B696="","",INDEX(非表示_前年度報告内容!$1:$1048576,MATCH(B696,非表示_前年度報告内容!$A:$A,0),MATCH($E$52,非表示_前年度報告内容!$4:$4,0)))</f>
        <v>○</v>
      </c>
    </row>
    <row r="697" spans="2:5" ht="20.100000000000001" customHeight="1">
      <c r="B697" s="610" t="str">
        <f>IF(非表示_前年度報告内容!A649="","",非表示_前年度報告内容!A649)</f>
        <v>0645</v>
      </c>
      <c r="C697" s="1241" t="str">
        <f>IF(B697="","",INDEX(非表示_前年度報告内容!$1:$1048576,MATCH(B697,非表示_前年度報告内容!$A:$A,0),MATCH($C$52,非表示_前年度報告内容!$4:$4,0)))</f>
        <v>ロジスティード東日本株式会社</v>
      </c>
      <c r="D697" s="1241"/>
      <c r="E697" s="1161" t="str">
        <f>IF(B697="","",INDEX(非表示_前年度報告内容!$1:$1048576,MATCH(B697,非表示_前年度報告内容!$A:$A,0),MATCH($E$52,非表示_前年度報告内容!$4:$4,0)))</f>
        <v>○</v>
      </c>
    </row>
    <row r="698" spans="2:5" ht="20.100000000000001" customHeight="1">
      <c r="B698" s="610" t="str">
        <f>IF(非表示_前年度報告内容!A650="","",非表示_前年度報告内容!A650)</f>
        <v>0646</v>
      </c>
      <c r="C698" s="1241" t="str">
        <f>IF(B698="","",INDEX(非表示_前年度報告内容!$1:$1048576,MATCH(B698,非表示_前年度報告内容!$A:$A,0),MATCH($C$52,非表示_前年度報告内容!$4:$4,0)))</f>
        <v>田辺三菱製薬株式会社</v>
      </c>
      <c r="D698" s="1241"/>
      <c r="E698" s="1161" t="str">
        <f>IF(B698="","",INDEX(非表示_前年度報告内容!$1:$1048576,MATCH(B698,非表示_前年度報告内容!$A:$A,0),MATCH($E$52,非表示_前年度報告内容!$4:$4,0)))</f>
        <v>○</v>
      </c>
    </row>
    <row r="699" spans="2:5" ht="20.100000000000001" customHeight="1">
      <c r="B699" s="610" t="str">
        <f>IF(非表示_前年度報告内容!A651="","",非表示_前年度報告内容!A651)</f>
        <v>0647</v>
      </c>
      <c r="C699" s="1241" t="str">
        <f>IF(B699="","",INDEX(非表示_前年度報告内容!$1:$1048576,MATCH(B699,非表示_前年度報告内容!$A:$A,0),MATCH($C$52,非表示_前年度報告内容!$4:$4,0)))</f>
        <v>株式会社宝幸</v>
      </c>
      <c r="D699" s="1241"/>
      <c r="E699" s="1161" t="str">
        <f>IF(B699="","",INDEX(非表示_前年度報告内容!$1:$1048576,MATCH(B699,非表示_前年度報告内容!$A:$A,0),MATCH($E$52,非表示_前年度報告内容!$4:$4,0)))</f>
        <v>○</v>
      </c>
    </row>
    <row r="700" spans="2:5" ht="20.100000000000001" customHeight="1">
      <c r="B700" s="610" t="str">
        <f>IF(非表示_前年度報告内容!A652="","",非表示_前年度報告内容!A652)</f>
        <v>0648</v>
      </c>
      <c r="C700" s="1241" t="str">
        <f>IF(B700="","",INDEX(非表示_前年度報告内容!$1:$1048576,MATCH(B700,非表示_前年度報告内容!$A:$A,0),MATCH($C$52,非表示_前年度報告内容!$4:$4,0)))</f>
        <v>ヤオマサ株式会社</v>
      </c>
      <c r="D700" s="1241"/>
      <c r="E700" s="1161" t="str">
        <f>IF(B700="","",INDEX(非表示_前年度報告内容!$1:$1048576,MATCH(B700,非表示_前年度報告内容!$A:$A,0),MATCH($E$52,非表示_前年度報告内容!$4:$4,0)))</f>
        <v>○</v>
      </c>
    </row>
    <row r="701" spans="2:5" ht="20.100000000000001" customHeight="1">
      <c r="B701" s="610" t="str">
        <f>IF(非表示_前年度報告内容!A653="","",非表示_前年度報告内容!A653)</f>
        <v>0649</v>
      </c>
      <c r="C701" s="1241" t="str">
        <f>IF(B701="","",INDEX(非表示_前年度報告内容!$1:$1048576,MATCH(B701,非表示_前年度報告内容!$A:$A,0),MATCH($C$52,非表示_前年度報告内容!$4:$4,0)))</f>
        <v>株式会社ジャパンニューアルファ</v>
      </c>
      <c r="D701" s="1241"/>
      <c r="E701" s="1161" t="str">
        <f>IF(B701="","",INDEX(非表示_前年度報告内容!$1:$1048576,MATCH(B701,非表示_前年度報告内容!$A:$A,0),MATCH($E$52,非表示_前年度報告内容!$4:$4,0)))</f>
        <v>○</v>
      </c>
    </row>
    <row r="702" spans="2:5" ht="20.100000000000001" hidden="1" customHeight="1">
      <c r="B702" s="610" t="str">
        <f>IF(非表示_前年度報告内容!A654="","",非表示_前年度報告内容!A654)</f>
        <v>0650</v>
      </c>
      <c r="C702" s="1241" t="str">
        <f>IF(B702="","",INDEX(非表示_前年度報告内容!$1:$1048576,MATCH(B702,非表示_前年度報告内容!$A:$A,0),MATCH($C$52,非表示_前年度報告内容!$4:$4,0)))</f>
        <v>KDX不動産投資法人</v>
      </c>
      <c r="D702" s="1241"/>
      <c r="E702" s="1161" t="str">
        <f>IF(B702="","",INDEX(非表示_前年度報告内容!$1:$1048576,MATCH(B702,非表示_前年度報告内容!$A:$A,0),MATCH($E$52,非表示_前年度報告内容!$4:$4,0)))</f>
        <v/>
      </c>
    </row>
    <row r="703" spans="2:5" ht="20.100000000000001" customHeight="1">
      <c r="B703" s="610" t="str">
        <f>IF(非表示_前年度報告内容!A655="","",非表示_前年度報告内容!A655)</f>
        <v>0651</v>
      </c>
      <c r="C703" s="1241" t="str">
        <f>IF(B703="","",INDEX(非表示_前年度報告内容!$1:$1048576,MATCH(B703,非表示_前年度報告内容!$A:$A,0),MATCH($C$52,非表示_前年度報告内容!$4:$4,0)))</f>
        <v>アパホテル株式会社</v>
      </c>
      <c r="D703" s="1241"/>
      <c r="E703" s="1161" t="str">
        <f>IF(B703="","",INDEX(非表示_前年度報告内容!$1:$1048576,MATCH(B703,非表示_前年度報告内容!$A:$A,0),MATCH($E$52,非表示_前年度報告内容!$4:$4,0)))</f>
        <v>○</v>
      </c>
    </row>
    <row r="704" spans="2:5" ht="20.100000000000001" hidden="1" customHeight="1">
      <c r="B704" s="610" t="str">
        <f>IF(非表示_前年度報告内容!A656="","",非表示_前年度報告内容!A656)</f>
        <v>0652</v>
      </c>
      <c r="C704" s="1241" t="str">
        <f>IF(B704="","",INDEX(非表示_前年度報告内容!$1:$1048576,MATCH(B704,非表示_前年度報告内容!$A:$A,0),MATCH($C$52,非表示_前年度報告内容!$4:$4,0)))</f>
        <v>株式会社サン・ライフ</v>
      </c>
      <c r="D704" s="1241"/>
      <c r="E704" s="1161" t="str">
        <f>IF(B704="","",INDEX(非表示_前年度報告内容!$1:$1048576,MATCH(B704,非表示_前年度報告内容!$A:$A,0),MATCH($E$52,非表示_前年度報告内容!$4:$4,0)))</f>
        <v/>
      </c>
    </row>
    <row r="705" spans="2:5" ht="20.100000000000001" customHeight="1">
      <c r="B705" s="610" t="str">
        <f>IF(非表示_前年度報告内容!A657="","",非表示_前年度報告内容!A657)</f>
        <v>0653</v>
      </c>
      <c r="C705" s="1241" t="str">
        <f>IF(B705="","",INDEX(非表示_前年度報告内容!$1:$1048576,MATCH(B705,非表示_前年度報告内容!$A:$A,0),MATCH($C$52,非表示_前年度報告内容!$4:$4,0)))</f>
        <v>株式会社たまや</v>
      </c>
      <c r="D705" s="1241"/>
      <c r="E705" s="1161" t="str">
        <f>IF(B705="","",INDEX(非表示_前年度報告内容!$1:$1048576,MATCH(B705,非表示_前年度報告内容!$A:$A,0),MATCH($E$52,非表示_前年度報告内容!$4:$4,0)))</f>
        <v>○</v>
      </c>
    </row>
    <row r="706" spans="2:5" ht="20.100000000000001" customHeight="1">
      <c r="B706" s="610" t="str">
        <f>IF(非表示_前年度報告内容!A658="","",非表示_前年度報告内容!A658)</f>
        <v>0654</v>
      </c>
      <c r="C706" s="1241" t="str">
        <f>IF(B706="","",INDEX(非表示_前年度報告内容!$1:$1048576,MATCH(B706,非表示_前年度報告内容!$A:$A,0),MATCH($C$52,非表示_前年度報告内容!$4:$4,0)))</f>
        <v>サントリーコーヒーロースタリー株式会社</v>
      </c>
      <c r="D706" s="1241"/>
      <c r="E706" s="1161" t="str">
        <f>IF(B706="","",INDEX(非表示_前年度報告内容!$1:$1048576,MATCH(B706,非表示_前年度報告内容!$A:$A,0),MATCH($E$52,非表示_前年度報告内容!$4:$4,0)))</f>
        <v>○</v>
      </c>
    </row>
    <row r="707" spans="2:5" ht="20.100000000000001" customHeight="1">
      <c r="B707" s="610" t="str">
        <f>IF(非表示_前年度報告内容!A659="","",非表示_前年度報告内容!A659)</f>
        <v>0655</v>
      </c>
      <c r="C707" s="1241" t="str">
        <f>IF(B707="","",INDEX(非表示_前年度報告内容!$1:$1048576,MATCH(B707,非表示_前年度報告内容!$A:$A,0),MATCH($C$52,非表示_前年度報告内容!$4:$4,0)))</f>
        <v>キヤノントッキ株式会社</v>
      </c>
      <c r="D707" s="1241"/>
      <c r="E707" s="1161" t="str">
        <f>IF(B707="","",INDEX(非表示_前年度報告内容!$1:$1048576,MATCH(B707,非表示_前年度報告内容!$A:$A,0),MATCH($E$52,非表示_前年度報告内容!$4:$4,0)))</f>
        <v>○</v>
      </c>
    </row>
    <row r="708" spans="2:5" ht="20.100000000000001" customHeight="1">
      <c r="B708" s="610" t="str">
        <f>IF(非表示_前年度報告内容!A660="","",非表示_前年度報告内容!A660)</f>
        <v>0656</v>
      </c>
      <c r="C708" s="1241" t="str">
        <f>IF(B708="","",INDEX(非表示_前年度報告内容!$1:$1048576,MATCH(B708,非表示_前年度報告内容!$A:$A,0),MATCH($C$52,非表示_前年度報告内容!$4:$4,0)))</f>
        <v>株式会社エイヴイ</v>
      </c>
      <c r="D708" s="1241"/>
      <c r="E708" s="1161" t="str">
        <f>IF(B708="","",INDEX(非表示_前年度報告内容!$1:$1048576,MATCH(B708,非表示_前年度報告内容!$A:$A,0),MATCH($E$52,非表示_前年度報告内容!$4:$4,0)))</f>
        <v>○</v>
      </c>
    </row>
    <row r="709" spans="2:5" ht="20.100000000000001" hidden="1" customHeight="1">
      <c r="B709" s="610" t="str">
        <f>IF(非表示_前年度報告内容!A661="","",非表示_前年度報告内容!A661)</f>
        <v>0657</v>
      </c>
      <c r="C709" s="1241" t="str">
        <f>IF(B709="","",INDEX(非表示_前年度報告内容!$1:$1048576,MATCH(B709,非表示_前年度報告内容!$A:$A,0),MATCH($C$52,非表示_前年度報告内容!$4:$4,0)))</f>
        <v>株式会社進映社</v>
      </c>
      <c r="D709" s="1241"/>
      <c r="E709" s="1161" t="str">
        <f>IF(B709="","",INDEX(非表示_前年度報告内容!$1:$1048576,MATCH(B709,非表示_前年度報告内容!$A:$A,0),MATCH($E$52,非表示_前年度報告内容!$4:$4,0)))</f>
        <v/>
      </c>
    </row>
    <row r="710" spans="2:5" ht="20.100000000000001" customHeight="1">
      <c r="B710" s="610" t="str">
        <f>IF(非表示_前年度報告内容!A662="","",非表示_前年度報告内容!A662)</f>
        <v>0658</v>
      </c>
      <c r="C710" s="1241" t="str">
        <f>IF(B710="","",INDEX(非表示_前年度報告内容!$1:$1048576,MATCH(B710,非表示_前年度報告内容!$A:$A,0),MATCH($C$52,非表示_前年度報告内容!$4:$4,0)))</f>
        <v>株式会社スズキヤ</v>
      </c>
      <c r="D710" s="1241"/>
      <c r="E710" s="1161" t="str">
        <f>IF(B710="","",INDEX(非表示_前年度報告内容!$1:$1048576,MATCH(B710,非表示_前年度報告内容!$A:$A,0),MATCH($E$52,非表示_前年度報告内容!$4:$4,0)))</f>
        <v>○</v>
      </c>
    </row>
    <row r="711" spans="2:5" ht="20.100000000000001" customHeight="1">
      <c r="B711" s="610" t="str">
        <f>IF(非表示_前年度報告内容!A663="","",非表示_前年度報告内容!A663)</f>
        <v>0659</v>
      </c>
      <c r="C711" s="1241" t="str">
        <f>IF(B711="","",INDEX(非表示_前年度報告内容!$1:$1048576,MATCH(B711,非表示_前年度報告内容!$A:$A,0),MATCH($C$52,非表示_前年度報告内容!$4:$4,0)))</f>
        <v>株式会社オーイズミフーズ</v>
      </c>
      <c r="D711" s="1241"/>
      <c r="E711" s="1161" t="str">
        <f>IF(B711="","",INDEX(非表示_前年度報告内容!$1:$1048576,MATCH(B711,非表示_前年度報告内容!$A:$A,0),MATCH($E$52,非表示_前年度報告内容!$4:$4,0)))</f>
        <v>○</v>
      </c>
    </row>
    <row r="712" spans="2:5" ht="20.100000000000001" customHeight="1">
      <c r="B712" s="610" t="str">
        <f>IF(非表示_前年度報告内容!A664="","",非表示_前年度報告内容!A664)</f>
        <v>0660</v>
      </c>
      <c r="C712" s="1241" t="str">
        <f>IF(B712="","",INDEX(非表示_前年度報告内容!$1:$1048576,MATCH(B712,非表示_前年度報告内容!$A:$A,0),MATCH($C$52,非表示_前年度報告内容!$4:$4,0)))</f>
        <v>株式会社しまむら</v>
      </c>
      <c r="D712" s="1241"/>
      <c r="E712" s="1161" t="str">
        <f>IF(B712="","",INDEX(非表示_前年度報告内容!$1:$1048576,MATCH(B712,非表示_前年度報告内容!$A:$A,0),MATCH($E$52,非表示_前年度報告内容!$4:$4,0)))</f>
        <v>○</v>
      </c>
    </row>
    <row r="713" spans="2:5" ht="20.100000000000001" customHeight="1">
      <c r="B713" s="610" t="str">
        <f>IF(非表示_前年度報告内容!A665="","",非表示_前年度報告内容!A665)</f>
        <v>0661</v>
      </c>
      <c r="C713" s="1241" t="str">
        <f>IF(B713="","",INDEX(非表示_前年度報告内容!$1:$1048576,MATCH(B713,非表示_前年度報告内容!$A:$A,0),MATCH($C$52,非表示_前年度報告内容!$4:$4,0)))</f>
        <v>医療法人徳洲会</v>
      </c>
      <c r="D713" s="1241"/>
      <c r="E713" s="1161" t="str">
        <f>IF(B713="","",INDEX(非表示_前年度報告内容!$1:$1048576,MATCH(B713,非表示_前年度報告内容!$A:$A,0),MATCH($E$52,非表示_前年度報告内容!$4:$4,0)))</f>
        <v>○</v>
      </c>
    </row>
    <row r="714" spans="2:5" ht="20.100000000000001" customHeight="1">
      <c r="B714" s="610" t="str">
        <f>IF(非表示_前年度報告内容!A666="","",非表示_前年度報告内容!A666)</f>
        <v>0662</v>
      </c>
      <c r="C714" s="1241" t="str">
        <f>IF(B714="","",INDEX(非表示_前年度報告内容!$1:$1048576,MATCH(B714,非表示_前年度報告内容!$A:$A,0),MATCH($C$52,非表示_前年度報告内容!$4:$4,0)))</f>
        <v>株式会社サンファミリー</v>
      </c>
      <c r="D714" s="1241"/>
      <c r="E714" s="1161" t="str">
        <f>IF(B714="","",INDEX(非表示_前年度報告内容!$1:$1048576,MATCH(B714,非表示_前年度報告内容!$A:$A,0),MATCH($E$52,非表示_前年度報告内容!$4:$4,0)))</f>
        <v>○</v>
      </c>
    </row>
    <row r="715" spans="2:5" ht="20.100000000000001" customHeight="1">
      <c r="B715" s="610" t="str">
        <f>IF(非表示_前年度報告内容!A667="","",非表示_前年度報告内容!A667)</f>
        <v>0663</v>
      </c>
      <c r="C715" s="1241" t="str">
        <f>IF(B715="","",INDEX(非表示_前年度報告内容!$1:$1048576,MATCH(B715,非表示_前年度報告内容!$A:$A,0),MATCH($C$52,非表示_前年度報告内容!$4:$4,0)))</f>
        <v>日本ホテル株式会社</v>
      </c>
      <c r="D715" s="1241"/>
      <c r="E715" s="1161" t="str">
        <f>IF(B715="","",INDEX(非表示_前年度報告内容!$1:$1048576,MATCH(B715,非表示_前年度報告内容!$A:$A,0),MATCH($E$52,非表示_前年度報告内容!$4:$4,0)))</f>
        <v>○</v>
      </c>
    </row>
    <row r="716" spans="2:5" ht="20.100000000000001" customHeight="1">
      <c r="B716" s="610" t="str">
        <f>IF(非表示_前年度報告内容!A668="","",非表示_前年度報告内容!A668)</f>
        <v>0664</v>
      </c>
      <c r="C716" s="1241" t="str">
        <f>IF(B716="","",INDEX(非表示_前年度報告内容!$1:$1048576,MATCH(B716,非表示_前年度報告内容!$A:$A,0),MATCH($C$52,非表示_前年度報告内容!$4:$4,0)))</f>
        <v>株式会社京急百貨店</v>
      </c>
      <c r="D716" s="1241"/>
      <c r="E716" s="1161" t="str">
        <f>IF(B716="","",INDEX(非表示_前年度報告内容!$1:$1048576,MATCH(B716,非表示_前年度報告内容!$A:$A,0),MATCH($E$52,非表示_前年度報告内容!$4:$4,0)))</f>
        <v>○</v>
      </c>
    </row>
    <row r="717" spans="2:5" ht="20.100000000000001" customHeight="1">
      <c r="B717" s="610" t="str">
        <f>IF(非表示_前年度報告内容!A669="","",非表示_前年度報告内容!A669)</f>
        <v>0665</v>
      </c>
      <c r="C717" s="1241" t="str">
        <f>IF(B717="","",INDEX(非表示_前年度報告内容!$1:$1048576,MATCH(B717,非表示_前年度報告内容!$A:$A,0),MATCH($C$52,非表示_前年度報告内容!$4:$4,0)))</f>
        <v>野村不動産株式会社</v>
      </c>
      <c r="D717" s="1241"/>
      <c r="E717" s="1161" t="str">
        <f>IF(B717="","",INDEX(非表示_前年度報告内容!$1:$1048576,MATCH(B717,非表示_前年度報告内容!$A:$A,0),MATCH($E$52,非表示_前年度報告内容!$4:$4,0)))</f>
        <v>○</v>
      </c>
    </row>
    <row r="718" spans="2:5" ht="20.100000000000001" customHeight="1">
      <c r="B718" s="610" t="str">
        <f>IF(非表示_前年度報告内容!A670="","",非表示_前年度報告内容!A670)</f>
        <v>0666</v>
      </c>
      <c r="C718" s="1241" t="str">
        <f>IF(B718="","",INDEX(非表示_前年度報告内容!$1:$1048576,MATCH(B718,非表示_前年度報告内容!$A:$A,0),MATCH($C$52,非表示_前年度報告内容!$4:$4,0)))</f>
        <v>株式会社小田急ＳＣディベロップメント</v>
      </c>
      <c r="D718" s="1241"/>
      <c r="E718" s="1161" t="str">
        <f>IF(B718="","",INDEX(非表示_前年度報告内容!$1:$1048576,MATCH(B718,非表示_前年度報告内容!$A:$A,0),MATCH($E$52,非表示_前年度報告内容!$4:$4,0)))</f>
        <v>○</v>
      </c>
    </row>
    <row r="719" spans="2:5" ht="20.100000000000001" customHeight="1">
      <c r="B719" s="610" t="str">
        <f>IF(非表示_前年度報告内容!A671="","",非表示_前年度報告内容!A671)</f>
        <v>0667</v>
      </c>
      <c r="C719" s="1241" t="str">
        <f>IF(B719="","",INDEX(非表示_前年度報告内容!$1:$1048576,MATCH(B719,非表示_前年度報告内容!$A:$A,0),MATCH($C$52,非表示_前年度報告内容!$4:$4,0)))</f>
        <v>株式会社ニチイ学館</v>
      </c>
      <c r="D719" s="1241"/>
      <c r="E719" s="1161" t="str">
        <f>IF(B719="","",INDEX(非表示_前年度報告内容!$1:$1048576,MATCH(B719,非表示_前年度報告内容!$A:$A,0),MATCH($E$52,非表示_前年度報告内容!$4:$4,0)))</f>
        <v>○</v>
      </c>
    </row>
    <row r="720" spans="2:5" ht="20.100000000000001" customHeight="1">
      <c r="B720" s="610" t="str">
        <f>IF(非表示_前年度報告内容!A672="","",非表示_前年度報告内容!A672)</f>
        <v>0668</v>
      </c>
      <c r="C720" s="1241" t="str">
        <f>IF(B720="","",INDEX(非表示_前年度報告内容!$1:$1048576,MATCH(B720,非表示_前年度報告内容!$A:$A,0),MATCH($C$52,非表示_前年度報告内容!$4:$4,0)))</f>
        <v>株式会社アマダ</v>
      </c>
      <c r="D720" s="1241"/>
      <c r="E720" s="1161" t="str">
        <f>IF(B720="","",INDEX(非表示_前年度報告内容!$1:$1048576,MATCH(B720,非表示_前年度報告内容!$A:$A,0),MATCH($E$52,非表示_前年度報告内容!$4:$4,0)))</f>
        <v>○</v>
      </c>
    </row>
    <row r="721" spans="2:5" ht="20.100000000000001" customHeight="1">
      <c r="B721" s="610" t="str">
        <f>IF(非表示_前年度報告内容!A673="","",非表示_前年度報告内容!A673)</f>
        <v>0669</v>
      </c>
      <c r="C721" s="1241" t="str">
        <f>IF(B721="","",INDEX(非表示_前年度報告内容!$1:$1048576,MATCH(B721,非表示_前年度報告内容!$A:$A,0),MATCH($C$52,非表示_前年度報告内容!$4:$4,0)))</f>
        <v>横須賀モール・リーシング合同会社</v>
      </c>
      <c r="D721" s="1241"/>
      <c r="E721" s="1161" t="str">
        <f>IF(B721="","",INDEX(非表示_前年度報告内容!$1:$1048576,MATCH(B721,非表示_前年度報告内容!$A:$A,0),MATCH($E$52,非表示_前年度報告内容!$4:$4,0)))</f>
        <v>○</v>
      </c>
    </row>
    <row r="722" spans="2:5" ht="20.100000000000001" customHeight="1">
      <c r="B722" s="610" t="str">
        <f>IF(非表示_前年度報告内容!A674="","",非表示_前年度報告内容!A674)</f>
        <v>0670</v>
      </c>
      <c r="C722" s="1241" t="str">
        <f>IF(B722="","",INDEX(非表示_前年度報告内容!$1:$1048576,MATCH(B722,非表示_前年度報告内容!$A:$A,0),MATCH($C$52,非表示_前年度報告内容!$4:$4,0)))</f>
        <v>イオンビッグ株式会社</v>
      </c>
      <c r="D722" s="1241"/>
      <c r="E722" s="1161" t="str">
        <f>IF(B722="","",INDEX(非表示_前年度報告内容!$1:$1048576,MATCH(B722,非表示_前年度報告内容!$A:$A,0),MATCH($E$52,非表示_前年度報告内容!$4:$4,0)))</f>
        <v>○</v>
      </c>
    </row>
    <row r="723" spans="2:5" ht="20.100000000000001" customHeight="1">
      <c r="B723" s="610" t="str">
        <f>IF(非表示_前年度報告内容!A675="","",非表示_前年度報告内容!A675)</f>
        <v>0671</v>
      </c>
      <c r="C723" s="1241" t="str">
        <f>IF(B723="","",INDEX(非表示_前年度報告内容!$1:$1048576,MATCH(B723,非表示_前年度報告内容!$A:$A,0),MATCH($C$52,非表示_前年度報告内容!$4:$4,0)))</f>
        <v>ＳＯＳｉＬＡ物流リート投資法人</v>
      </c>
      <c r="D723" s="1241"/>
      <c r="E723" s="1161" t="str">
        <f>IF(B723="","",INDEX(非表示_前年度報告内容!$1:$1048576,MATCH(B723,非表示_前年度報告内容!$A:$A,0),MATCH($E$52,非表示_前年度報告内容!$4:$4,0)))</f>
        <v>○</v>
      </c>
    </row>
    <row r="724" spans="2:5" ht="20.100000000000001" customHeight="1">
      <c r="B724" s="610" t="str">
        <f>IF(非表示_前年度報告内容!A676="","",非表示_前年度報告内容!A676)</f>
        <v>0672</v>
      </c>
      <c r="C724" s="1241" t="str">
        <f>IF(B724="","",INDEX(非表示_前年度報告内容!$1:$1048576,MATCH(B724,非表示_前年度報告内容!$A:$A,0),MATCH($C$52,非表示_前年度報告内容!$4:$4,0)))</f>
        <v>野村不動産マスターファンド投資法人</v>
      </c>
      <c r="D724" s="1241"/>
      <c r="E724" s="1161" t="str">
        <f>IF(B724="","",INDEX(非表示_前年度報告内容!$1:$1048576,MATCH(B724,非表示_前年度報告内容!$A:$A,0),MATCH($E$52,非表示_前年度報告内容!$4:$4,0)))</f>
        <v>○</v>
      </c>
    </row>
    <row r="725" spans="2:5" ht="20.100000000000001" customHeight="1">
      <c r="B725" s="610" t="str">
        <f>IF(非表示_前年度報告内容!A677="","",非表示_前年度報告内容!A677)</f>
        <v>0673</v>
      </c>
      <c r="C725" s="1241" t="str">
        <f>IF(B725="","",INDEX(非表示_前年度報告内容!$1:$1048576,MATCH(B725,非表示_前年度報告内容!$A:$A,0),MATCH($C$52,非表示_前年度報告内容!$4:$4,0)))</f>
        <v>オーケー株式会社</v>
      </c>
      <c r="D725" s="1241"/>
      <c r="E725" s="1161" t="str">
        <f>IF(B725="","",INDEX(非表示_前年度報告内容!$1:$1048576,MATCH(B725,非表示_前年度報告内容!$A:$A,0),MATCH($E$52,非表示_前年度報告内容!$4:$4,0)))</f>
        <v>○</v>
      </c>
    </row>
    <row r="726" spans="2:5" ht="20.100000000000001" customHeight="1">
      <c r="B726" s="610" t="str">
        <f>IF(非表示_前年度報告内容!A678="","",非表示_前年度報告内容!A678)</f>
        <v>0674</v>
      </c>
      <c r="C726" s="1241" t="str">
        <f>IF(B726="","",INDEX(非表示_前年度報告内容!$1:$1048576,MATCH(B726,非表示_前年度報告内容!$A:$A,0),MATCH($C$52,非表示_前年度報告内容!$4:$4,0)))</f>
        <v>エア･ウォーター･パフォーマンスケミカル株式会社</v>
      </c>
      <c r="D726" s="1241"/>
      <c r="E726" s="1161" t="str">
        <f>IF(B726="","",INDEX(非表示_前年度報告内容!$1:$1048576,MATCH(B726,非表示_前年度報告内容!$A:$A,0),MATCH($E$52,非表示_前年度報告内容!$4:$4,0)))</f>
        <v>○</v>
      </c>
    </row>
    <row r="727" spans="2:5" ht="20.100000000000001" customHeight="1">
      <c r="B727" s="610" t="str">
        <f>IF(非表示_前年度報告内容!A679="","",非表示_前年度報告内容!A679)</f>
        <v>0675</v>
      </c>
      <c r="C727" s="1241" t="str">
        <f>IF(B727="","",INDEX(非表示_前年度報告内容!$1:$1048576,MATCH(B727,非表示_前年度報告内容!$A:$A,0),MATCH($C$52,非表示_前年度報告内容!$4:$4,0)))</f>
        <v>DREAMプライベートリート投資法人</v>
      </c>
      <c r="D727" s="1241"/>
      <c r="E727" s="1161" t="str">
        <f>IF(B727="","",INDEX(非表示_前年度報告内容!$1:$1048576,MATCH(B727,非表示_前年度報告内容!$A:$A,0),MATCH($E$52,非表示_前年度報告内容!$4:$4,0)))</f>
        <v>○</v>
      </c>
    </row>
    <row r="728" spans="2:5" ht="20.100000000000001" customHeight="1">
      <c r="B728" s="610" t="str">
        <f>IF(非表示_前年度報告内容!A680="","",非表示_前年度報告内容!A680)</f>
        <v>0676</v>
      </c>
      <c r="C728" s="1241" t="str">
        <f>IF(B728="","",INDEX(非表示_前年度報告内容!$1:$1048576,MATCH(B728,非表示_前年度報告内容!$A:$A,0),MATCH($C$52,非表示_前年度報告内容!$4:$4,0)))</f>
        <v>産業ファンド投資法人</v>
      </c>
      <c r="D728" s="1241"/>
      <c r="E728" s="1161" t="str">
        <f>IF(B728="","",INDEX(非表示_前年度報告内容!$1:$1048576,MATCH(B728,非表示_前年度報告内容!$A:$A,0),MATCH($E$52,非表示_前年度報告内容!$4:$4,0)))</f>
        <v>○</v>
      </c>
    </row>
    <row r="729" spans="2:5" ht="20.100000000000001" customHeight="1">
      <c r="B729" s="610" t="str">
        <f>IF(非表示_前年度報告内容!A681="","",非表示_前年度報告内容!A681)</f>
        <v>0677</v>
      </c>
      <c r="C729" s="1241" t="str">
        <f>IF(B729="","",INDEX(非表示_前年度報告内容!$1:$1048576,MATCH(B729,非表示_前年度報告内容!$A:$A,0),MATCH($C$52,非表示_前年度報告内容!$4:$4,0)))</f>
        <v>株式会社東急レクリエーション</v>
      </c>
      <c r="D729" s="1241"/>
      <c r="E729" s="1161" t="str">
        <f>IF(B729="","",INDEX(非表示_前年度報告内容!$1:$1048576,MATCH(B729,非表示_前年度報告内容!$A:$A,0),MATCH($E$52,非表示_前年度報告内容!$4:$4,0)))</f>
        <v>○</v>
      </c>
    </row>
    <row r="730" spans="2:5" ht="20.100000000000001" customHeight="1">
      <c r="B730" s="610" t="str">
        <f>IF(非表示_前年度報告内容!A682="","",非表示_前年度報告内容!A682)</f>
        <v>0678</v>
      </c>
      <c r="C730" s="1241" t="str">
        <f>IF(B730="","",INDEX(非表示_前年度報告内容!$1:$1048576,MATCH(B730,非表示_前年度報告内容!$A:$A,0),MATCH($C$52,非表示_前年度報告内容!$4:$4,0)))</f>
        <v>株式会社JR東日本クロスステーション</v>
      </c>
      <c r="D730" s="1241"/>
      <c r="E730" s="1161" t="str">
        <f>IF(B730="","",INDEX(非表示_前年度報告内容!$1:$1048576,MATCH(B730,非表示_前年度報告内容!$A:$A,0),MATCH($E$52,非表示_前年度報告内容!$4:$4,0)))</f>
        <v>○</v>
      </c>
    </row>
    <row r="731" spans="2:5" ht="20.100000000000001" customHeight="1">
      <c r="B731" s="610" t="str">
        <f>IF(非表示_前年度報告内容!A683="","",非表示_前年度報告内容!A683)</f>
        <v>0679</v>
      </c>
      <c r="C731" s="1241" t="str">
        <f>IF(B731="","",INDEX(非表示_前年度報告内容!$1:$1048576,MATCH(B731,非表示_前年度報告内容!$A:$A,0),MATCH($C$52,非表示_前年度報告内容!$4:$4,0)))</f>
        <v>東京ガスネットワーク株式会社</v>
      </c>
      <c r="D731" s="1241"/>
      <c r="E731" s="1161" t="str">
        <f>IF(B731="","",INDEX(非表示_前年度報告内容!$1:$1048576,MATCH(B731,非表示_前年度報告内容!$A:$A,0),MATCH($E$52,非表示_前年度報告内容!$4:$4,0)))</f>
        <v>○</v>
      </c>
    </row>
    <row r="732" spans="2:5" ht="20.100000000000001" customHeight="1">
      <c r="B732" s="610" t="str">
        <f>IF(非表示_前年度報告内容!A684="","",非表示_前年度報告内容!A684)</f>
        <v>0680</v>
      </c>
      <c r="C732" s="1241" t="str">
        <f>IF(B732="","",INDEX(非表示_前年度報告内容!$1:$1048576,MATCH(B732,非表示_前年度報告内容!$A:$A,0),MATCH($C$52,非表示_前年度報告内容!$4:$4,0)))</f>
        <v>株式会社プレシア</v>
      </c>
      <c r="D732" s="1241"/>
      <c r="E732" s="1161" t="str">
        <f>IF(B732="","",INDEX(非表示_前年度報告内容!$1:$1048576,MATCH(B732,非表示_前年度報告内容!$A:$A,0),MATCH($E$52,非表示_前年度報告内容!$4:$4,0)))</f>
        <v>○</v>
      </c>
    </row>
    <row r="733" spans="2:5" ht="20.100000000000001" customHeight="1">
      <c r="B733" s="610" t="str">
        <f>IF(非表示_前年度報告内容!A685="","",非表示_前年度報告内容!A685)</f>
        <v>0681</v>
      </c>
      <c r="C733" s="1241" t="str">
        <f>IF(B733="","",INDEX(非表示_前年度報告内容!$1:$1048576,MATCH(B733,非表示_前年度報告内容!$A:$A,0),MATCH($C$52,非表示_前年度報告内容!$4:$4,0)))</f>
        <v>株式会社ロジスティクス・ネットワーク</v>
      </c>
      <c r="D733" s="1241"/>
      <c r="E733" s="1161" t="str">
        <f>IF(B733="","",INDEX(非表示_前年度報告内容!$1:$1048576,MATCH(B733,非表示_前年度報告内容!$A:$A,0),MATCH($E$52,非表示_前年度報告内容!$4:$4,0)))</f>
        <v>○</v>
      </c>
    </row>
    <row r="734" spans="2:5" ht="20.100000000000001" customHeight="1">
      <c r="B734" s="610" t="str">
        <f>IF(非表示_前年度報告内容!A686="","",非表示_前年度報告内容!A686)</f>
        <v>0682</v>
      </c>
      <c r="C734" s="1241" t="str">
        <f>IF(B734="","",INDEX(非表示_前年度報告内容!$1:$1048576,MATCH(B734,非表示_前年度報告内容!$A:$A,0),MATCH($C$52,非表示_前年度報告内容!$4:$4,0)))</f>
        <v>キンドリルジャパン株式会社</v>
      </c>
      <c r="D734" s="1241"/>
      <c r="E734" s="1161" t="str">
        <f>IF(B734="","",INDEX(非表示_前年度報告内容!$1:$1048576,MATCH(B734,非表示_前年度報告内容!$A:$A,0),MATCH($E$52,非表示_前年度報告内容!$4:$4,0)))</f>
        <v>○</v>
      </c>
    </row>
    <row r="735" spans="2:5" ht="20.100000000000001" customHeight="1">
      <c r="B735" s="610" t="str">
        <f>IF(非表示_前年度報告内容!A687="","",非表示_前年度報告内容!A687)</f>
        <v>0683</v>
      </c>
      <c r="C735" s="1241" t="str">
        <f>IF(B735="","",INDEX(非表示_前年度報告内容!$1:$1048576,MATCH(B735,非表示_前年度報告内容!$A:$A,0),MATCH($C$52,非表示_前年度報告内容!$4:$4,0)))</f>
        <v>アマゾンデータサービスジャパン合同会社</v>
      </c>
      <c r="D735" s="1241"/>
      <c r="E735" s="1161" t="str">
        <f>IF(B735="","",INDEX(非表示_前年度報告内容!$1:$1048576,MATCH(B735,非表示_前年度報告内容!$A:$A,0),MATCH($E$52,非表示_前年度報告内容!$4:$4,0)))</f>
        <v>○</v>
      </c>
    </row>
    <row r="736" spans="2:5" ht="20.100000000000001" customHeight="1">
      <c r="B736" s="610" t="str">
        <f>IF(非表示_前年度報告内容!A688="","",非表示_前年度報告内容!A688)</f>
        <v>0684</v>
      </c>
      <c r="C736" s="1241" t="str">
        <f>IF(B736="","",INDEX(非表示_前年度報告内容!$1:$1048576,MATCH(B736,非表示_前年度報告内容!$A:$A,0),MATCH($C$52,非表示_前年度報告内容!$4:$4,0)))</f>
        <v>オリックス・ホテルマネジメント株式会社</v>
      </c>
      <c r="D736" s="1241"/>
      <c r="E736" s="1161" t="str">
        <f>IF(B736="","",INDEX(非表示_前年度報告内容!$1:$1048576,MATCH(B736,非表示_前年度報告内容!$A:$A,0),MATCH($E$52,非表示_前年度報告内容!$4:$4,0)))</f>
        <v>○</v>
      </c>
    </row>
    <row r="737" spans="2:5" ht="20.100000000000001" customHeight="1">
      <c r="B737" s="610" t="str">
        <f>IF(非表示_前年度報告内容!A689="","",非表示_前年度報告内容!A689)</f>
        <v>0685</v>
      </c>
      <c r="C737" s="1241" t="str">
        <f>IF(B737="","",INDEX(非表示_前年度報告内容!$1:$1048576,MATCH(B737,非表示_前年度報告内容!$A:$A,0),MATCH($C$52,非表示_前年度報告内容!$4:$4,0)))</f>
        <v>Meiji Seika ファルマテック株式会社</v>
      </c>
      <c r="D737" s="1241"/>
      <c r="E737" s="1161" t="str">
        <f>IF(B737="","",INDEX(非表示_前年度報告内容!$1:$1048576,MATCH(B737,非表示_前年度報告内容!$A:$A,0),MATCH($E$52,非表示_前年度報告内容!$4:$4,0)))</f>
        <v>○</v>
      </c>
    </row>
    <row r="738" spans="2:5" ht="20.100000000000001" hidden="1" customHeight="1">
      <c r="B738" s="610" t="str">
        <f>IF(非表示_前年度報告内容!A690="","",非表示_前年度報告内容!A690)</f>
        <v>0686</v>
      </c>
      <c r="C738" s="1241" t="str">
        <f>IF(B738="","",INDEX(非表示_前年度報告内容!$1:$1048576,MATCH(B738,非表示_前年度報告内容!$A:$A,0),MATCH($C$52,非表示_前年度報告内容!$4:$4,0)))</f>
        <v/>
      </c>
      <c r="D738" s="1241"/>
      <c r="E738" s="1161" t="str">
        <f>IF(B738="","",INDEX(非表示_前年度報告内容!$1:$1048576,MATCH(B738,非表示_前年度報告内容!$A:$A,0),MATCH($E$52,非表示_前年度報告内容!$4:$4,0)))</f>
        <v/>
      </c>
    </row>
    <row r="739" spans="2:5" ht="20.100000000000001" customHeight="1">
      <c r="B739" s="610" t="str">
        <f>IF(非表示_前年度報告内容!A691="","",非表示_前年度報告内容!A691)</f>
        <v>0687</v>
      </c>
      <c r="C739" s="1241" t="str">
        <f>IF(B739="","",INDEX(非表示_前年度報告内容!$1:$1048576,MATCH(B739,非表示_前年度報告内容!$A:$A,0),MATCH($C$52,非表示_前年度報告内容!$4:$4,0)))</f>
        <v>ユー・エム・シー・エレクトロニクス株式会社</v>
      </c>
      <c r="D739" s="1241"/>
      <c r="E739" s="1161" t="str">
        <f>IF(B739="","",INDEX(非表示_前年度報告内容!$1:$1048576,MATCH(B739,非表示_前年度報告内容!$A:$A,0),MATCH($E$52,非表示_前年度報告内容!$4:$4,0)))</f>
        <v>○</v>
      </c>
    </row>
    <row r="740" spans="2:5" ht="20.100000000000001" customHeight="1">
      <c r="B740" s="610" t="str">
        <f>IF(非表示_前年度報告内容!A692="","",非表示_前年度報告内容!A692)</f>
        <v>0688</v>
      </c>
      <c r="C740" s="1241" t="str">
        <f>IF(B740="","",INDEX(非表示_前年度報告内容!$1:$1048576,MATCH(B740,非表示_前年度報告内容!$A:$A,0),MATCH($C$52,非表示_前年度報告内容!$4:$4,0)))</f>
        <v>GLP投資法人</v>
      </c>
      <c r="D740" s="1241"/>
      <c r="E740" s="1161" t="str">
        <f>IF(B740="","",INDEX(非表示_前年度報告内容!$1:$1048576,MATCH(B740,非表示_前年度報告内容!$A:$A,0),MATCH($E$52,非表示_前年度報告内容!$4:$4,0)))</f>
        <v>○</v>
      </c>
    </row>
    <row r="741" spans="2:5" ht="20.100000000000001" customHeight="1">
      <c r="B741" s="610" t="str">
        <f>IF(非表示_前年度報告内容!A693="","",非表示_前年度報告内容!A693)</f>
        <v>0689</v>
      </c>
      <c r="C741" s="1241" t="str">
        <f>IF(B741="","",INDEX(非表示_前年度報告内容!$1:$1048576,MATCH(B741,非表示_前年度報告内容!$A:$A,0),MATCH($C$52,非表示_前年度報告内容!$4:$4,0)))</f>
        <v>Gravity AH合同会社</v>
      </c>
      <c r="D741" s="1241"/>
      <c r="E741" s="1161" t="str">
        <f>IF(B741="","",INDEX(非表示_前年度報告内容!$1:$1048576,MATCH(B741,非表示_前年度報告内容!$A:$A,0),MATCH($E$52,非表示_前年度報告内容!$4:$4,0)))</f>
        <v>○</v>
      </c>
    </row>
    <row r="742" spans="2:5" ht="20.100000000000001" customHeight="1">
      <c r="B742" s="610" t="str">
        <f>IF(非表示_前年度報告内容!A694="","",非表示_前年度報告内容!A694)</f>
        <v>0690</v>
      </c>
      <c r="C742" s="1241" t="str">
        <f>IF(B742="","",INDEX(非表示_前年度報告内容!$1:$1048576,MATCH(B742,非表示_前年度報告内容!$A:$A,0),MATCH($C$52,非表示_前年度報告内容!$4:$4,0)))</f>
        <v>ウエインズトヨタ神奈川株式会社</v>
      </c>
      <c r="D742" s="1241"/>
      <c r="E742" s="1161" t="str">
        <f>IF(B742="","",INDEX(非表示_前年度報告内容!$1:$1048576,MATCH(B742,非表示_前年度報告内容!$A:$A,0),MATCH($E$52,非表示_前年度報告内容!$4:$4,0)))</f>
        <v>○</v>
      </c>
    </row>
    <row r="743" spans="2:5" ht="20.100000000000001" customHeight="1">
      <c r="B743" s="610" t="str">
        <f>IF(非表示_前年度報告内容!A695="","",非表示_前年度報告内容!A695)</f>
        <v>0691</v>
      </c>
      <c r="C743" s="1241" t="str">
        <f>IF(B743="","",INDEX(非表示_前年度報告内容!$1:$1048576,MATCH(B743,非表示_前年度報告内容!$A:$A,0),MATCH($C$52,非表示_前年度報告内容!$4:$4,0)))</f>
        <v>シーカ・ジャパン株式会社</v>
      </c>
      <c r="D743" s="1241"/>
      <c r="E743" s="1161" t="str">
        <f>IF(B743="","",INDEX(非表示_前年度報告内容!$1:$1048576,MATCH(B743,非表示_前年度報告内容!$A:$A,0),MATCH($E$52,非表示_前年度報告内容!$4:$4,0)))</f>
        <v>○</v>
      </c>
    </row>
    <row r="744" spans="2:5" ht="20.100000000000001" customHeight="1">
      <c r="B744" s="610" t="str">
        <f>IF(非表示_前年度報告内容!A696="","",非表示_前年度報告内容!A696)</f>
        <v>0692</v>
      </c>
      <c r="C744" s="1241" t="str">
        <f>IF(B744="","",INDEX(非表示_前年度報告内容!$1:$1048576,MATCH(B744,非表示_前年度報告内容!$A:$A,0),MATCH($C$52,非表示_前年度報告内容!$4:$4,0)))</f>
        <v>スポーツクラブＮＡＳ株式会社</v>
      </c>
      <c r="D744" s="1241"/>
      <c r="E744" s="1161" t="str">
        <f>IF(B744="","",INDEX(非表示_前年度報告内容!$1:$1048576,MATCH(B744,非表示_前年度報告内容!$A:$A,0),MATCH($E$52,非表示_前年度報告内容!$4:$4,0)))</f>
        <v>○</v>
      </c>
    </row>
    <row r="745" spans="2:5" ht="20.100000000000001" customHeight="1">
      <c r="B745" s="610" t="str">
        <f>IF(非表示_前年度報告内容!A697="","",非表示_前年度報告内容!A697)</f>
        <v>0693</v>
      </c>
      <c r="C745" s="1241" t="str">
        <f>IF(B745="","",INDEX(非表示_前年度報告内容!$1:$1048576,MATCH(B745,非表示_前年度報告内容!$A:$A,0),MATCH($C$52,非表示_前年度報告内容!$4:$4,0)))</f>
        <v>株式会社瀬戸水産</v>
      </c>
      <c r="D745" s="1241"/>
      <c r="E745" s="1161" t="str">
        <f>IF(B745="","",INDEX(非表示_前年度報告内容!$1:$1048576,MATCH(B745,非表示_前年度報告内容!$A:$A,0),MATCH($E$52,非表示_前年度報告内容!$4:$4,0)))</f>
        <v>○</v>
      </c>
    </row>
    <row r="746" spans="2:5" ht="20.100000000000001" customHeight="1">
      <c r="B746" s="610" t="str">
        <f>IF(非表示_前年度報告内容!A698="","",非表示_前年度報告内容!A698)</f>
        <v>0694</v>
      </c>
      <c r="C746" s="1241" t="str">
        <f>IF(B746="","",INDEX(非表示_前年度報告内容!$1:$1048576,MATCH(B746,非表示_前年度報告内容!$A:$A,0),MATCH($C$52,非表示_前年度報告内容!$4:$4,0)))</f>
        <v>岡田電機工業株式会社</v>
      </c>
      <c r="D746" s="1241"/>
      <c r="E746" s="1161" t="str">
        <f>IF(B746="","",INDEX(非表示_前年度報告内容!$1:$1048576,MATCH(B746,非表示_前年度報告内容!$A:$A,0),MATCH($E$52,非表示_前年度報告内容!$4:$4,0)))</f>
        <v>○</v>
      </c>
    </row>
    <row r="747" spans="2:5" ht="20.100000000000001" customHeight="1">
      <c r="B747" s="610" t="str">
        <f>IF(非表示_前年度報告内容!A699="","",非表示_前年度報告内容!A699)</f>
        <v>0695</v>
      </c>
      <c r="C747" s="1241" t="str">
        <f>IF(B747="","",INDEX(非表示_前年度報告内容!$1:$1048576,MATCH(B747,非表示_前年度報告内容!$A:$A,0),MATCH($C$52,非表示_前年度報告内容!$4:$4,0)))</f>
        <v>三和紙工株式会社</v>
      </c>
      <c r="D747" s="1241"/>
      <c r="E747" s="1161" t="str">
        <f>IF(B747="","",INDEX(非表示_前年度報告内容!$1:$1048576,MATCH(B747,非表示_前年度報告内容!$A:$A,0),MATCH($E$52,非表示_前年度報告内容!$4:$4,0)))</f>
        <v>○</v>
      </c>
    </row>
    <row r="748" spans="2:5" ht="20.100000000000001" customHeight="1">
      <c r="B748" s="610" t="str">
        <f>IF(非表示_前年度報告内容!A700="","",非表示_前年度報告内容!A700)</f>
        <v>0696</v>
      </c>
      <c r="C748" s="1241" t="str">
        <f>IF(B748="","",INDEX(非表示_前年度報告内容!$1:$1048576,MATCH(B748,非表示_前年度報告内容!$A:$A,0),MATCH($C$52,非表示_前年度報告内容!$4:$4,0)))</f>
        <v>MT＆ヒルトンホテル株式会社</v>
      </c>
      <c r="D748" s="1241"/>
      <c r="E748" s="1161" t="str">
        <f>IF(B748="","",INDEX(非表示_前年度報告内容!$1:$1048576,MATCH(B748,非表示_前年度報告内容!$A:$A,0),MATCH($E$52,非表示_前年度報告内容!$4:$4,0)))</f>
        <v>○</v>
      </c>
    </row>
    <row r="749" spans="2:5" ht="20.100000000000001" customHeight="1">
      <c r="B749" s="610" t="str">
        <f>IF(非表示_前年度報告内容!A701="","",非表示_前年度報告内容!A701)</f>
        <v>0697</v>
      </c>
      <c r="C749" s="1241" t="str">
        <f>IF(B749="","",INDEX(非表示_前年度報告内容!$1:$1048576,MATCH(B749,非表示_前年度報告内容!$A:$A,0),MATCH($C$52,非表示_前年度報告内容!$4:$4,0)))</f>
        <v>茅ヶ崎市立病院</v>
      </c>
      <c r="D749" s="1241"/>
      <c r="E749" s="1161" t="str">
        <f>IF(B749="","",INDEX(非表示_前年度報告内容!$1:$1048576,MATCH(B749,非表示_前年度報告内容!$A:$A,0),MATCH($E$52,非表示_前年度報告内容!$4:$4,0)))</f>
        <v>○</v>
      </c>
    </row>
    <row r="750" spans="2:5" ht="20.100000000000001" customHeight="1">
      <c r="B750" s="610" t="str">
        <f>IF(非表示_前年度報告内容!A702="","",非表示_前年度報告内容!A702)</f>
        <v>0698</v>
      </c>
      <c r="C750" s="1241" t="str">
        <f>IF(B750="","",INDEX(非表示_前年度報告内容!$1:$1048576,MATCH(B750,非表示_前年度報告内容!$A:$A,0),MATCH($C$52,非表示_前年度報告内容!$4:$4,0)))</f>
        <v>ＴＯＴＯ株式会社</v>
      </c>
      <c r="D750" s="1241"/>
      <c r="E750" s="1161" t="str">
        <f>IF(B750="","",INDEX(非表示_前年度報告内容!$1:$1048576,MATCH(B750,非表示_前年度報告内容!$A:$A,0),MATCH($E$52,非表示_前年度報告内容!$4:$4,0)))</f>
        <v>○</v>
      </c>
    </row>
    <row r="751" spans="2:5" ht="20.100000000000001" customHeight="1">
      <c r="B751" s="610" t="str">
        <f>IF(非表示_前年度報告内容!A703="","",非表示_前年度報告内容!A703)</f>
        <v>0699</v>
      </c>
      <c r="C751" s="1241" t="str">
        <f>IF(B751="","",INDEX(非表示_前年度報告内容!$1:$1048576,MATCH(B751,非表示_前年度報告内容!$A:$A,0),MATCH($C$52,非表示_前年度報告内容!$4:$4,0)))</f>
        <v>株式会社タカサワ</v>
      </c>
      <c r="D751" s="1241"/>
      <c r="E751" s="1161" t="str">
        <f>IF(B751="","",INDEX(非表示_前年度報告内容!$1:$1048576,MATCH(B751,非表示_前年度報告内容!$A:$A,0),MATCH($E$52,非表示_前年度報告内容!$4:$4,0)))</f>
        <v>○</v>
      </c>
    </row>
    <row r="752" spans="2:5" ht="20.100000000000001" customHeight="1">
      <c r="B752" s="610" t="str">
        <f>IF(非表示_前年度報告内容!A704="","",非表示_前年度報告内容!A704)</f>
        <v>0700</v>
      </c>
      <c r="C752" s="1241" t="str">
        <f>IF(B752="","",INDEX(非表示_前年度報告内容!$1:$1048576,MATCH(B752,非表示_前年度報告内容!$A:$A,0),MATCH($C$52,非表示_前年度報告内容!$4:$4,0)))</f>
        <v>セントラル硝子株式会社</v>
      </c>
      <c r="D752" s="1241"/>
      <c r="E752" s="1161" t="str">
        <f>IF(B752="","",INDEX(非表示_前年度報告内容!$1:$1048576,MATCH(B752,非表示_前年度報告内容!$A:$A,0),MATCH($E$52,非表示_前年度報告内容!$4:$4,0)))</f>
        <v>○</v>
      </c>
    </row>
    <row r="753" spans="2:5" ht="20.100000000000001" customHeight="1">
      <c r="B753" s="610" t="str">
        <f>IF(非表示_前年度報告内容!A705="","",非表示_前年度報告内容!A705)</f>
        <v>0701</v>
      </c>
      <c r="C753" s="1241" t="str">
        <f>IF(B753="","",INDEX(非表示_前年度報告内容!$1:$1048576,MATCH(B753,非表示_前年度報告内容!$A:$A,0),MATCH($C$52,非表示_前年度報告内容!$4:$4,0)))</f>
        <v>大和ハウスリアルティマネジメント株式会社</v>
      </c>
      <c r="D753" s="1241"/>
      <c r="E753" s="1161" t="str">
        <f>IF(B753="","",INDEX(非表示_前年度報告内容!$1:$1048576,MATCH(B753,非表示_前年度報告内容!$A:$A,0),MATCH($E$52,非表示_前年度報告内容!$4:$4,0)))</f>
        <v>○</v>
      </c>
    </row>
    <row r="754" spans="2:5" ht="20.100000000000001" customHeight="1">
      <c r="B754" s="610" t="str">
        <f>IF(非表示_前年度報告内容!A706="","",非表示_前年度報告内容!A706)</f>
        <v>0702</v>
      </c>
      <c r="C754" s="1241" t="str">
        <f>IF(B754="","",INDEX(非表示_前年度報告内容!$1:$1048576,MATCH(B754,非表示_前年度報告内容!$A:$A,0),MATCH($C$52,非表示_前年度報告内容!$4:$4,0)))</f>
        <v>三井住友海上火災保険株式会社</v>
      </c>
      <c r="D754" s="1241"/>
      <c r="E754" s="1161" t="str">
        <f>IF(B754="","",INDEX(非表示_前年度報告内容!$1:$1048576,MATCH(B754,非表示_前年度報告内容!$A:$A,0),MATCH($E$52,非表示_前年度報告内容!$4:$4,0)))</f>
        <v>○</v>
      </c>
    </row>
    <row r="755" spans="2:5" ht="20.100000000000001" customHeight="1">
      <c r="B755" s="610" t="str">
        <f>IF(非表示_前年度報告内容!A707="","",非表示_前年度報告内容!A707)</f>
        <v>0703</v>
      </c>
      <c r="C755" s="1241" t="str">
        <f>IF(B755="","",INDEX(非表示_前年度報告内容!$1:$1048576,MATCH(B755,非表示_前年度報告内容!$A:$A,0),MATCH($C$52,非表示_前年度報告内容!$4:$4,0)))</f>
        <v>新日本ウエックス株式会社</v>
      </c>
      <c r="D755" s="1241"/>
      <c r="E755" s="1161" t="str">
        <f>IF(B755="","",INDEX(非表示_前年度報告内容!$1:$1048576,MATCH(B755,非表示_前年度報告内容!$A:$A,0),MATCH($E$52,非表示_前年度報告内容!$4:$4,0)))</f>
        <v>○</v>
      </c>
    </row>
    <row r="756" spans="2:5" ht="20.100000000000001" customHeight="1">
      <c r="B756" s="610" t="str">
        <f>IF(非表示_前年度報告内容!A708="","",非表示_前年度報告内容!A708)</f>
        <v>0704</v>
      </c>
      <c r="C756" s="1241" t="str">
        <f>IF(B756="","",INDEX(非表示_前年度報告内容!$1:$1048576,MATCH(B756,非表示_前年度報告内容!$A:$A,0),MATCH($C$52,非表示_前年度報告内容!$4:$4,0)))</f>
        <v>JERAパワー横須賀合同会社</v>
      </c>
      <c r="D756" s="1241"/>
      <c r="E756" s="1161" t="str">
        <f>IF(B756="","",INDEX(非表示_前年度報告内容!$1:$1048576,MATCH(B756,非表示_前年度報告内容!$A:$A,0),MATCH($E$52,非表示_前年度報告内容!$4:$4,0)))</f>
        <v>○</v>
      </c>
    </row>
    <row r="757" spans="2:5" ht="20.100000000000001" customHeight="1">
      <c r="B757" s="610" t="str">
        <f>IF(非表示_前年度報告内容!A709="","",非表示_前年度報告内容!A709)</f>
        <v>0705</v>
      </c>
      <c r="C757" s="1241" t="str">
        <f>IF(B757="","",INDEX(非表示_前年度報告内容!$1:$1048576,MATCH(B757,非表示_前年度報告内容!$A:$A,0),MATCH($C$52,非表示_前年度報告内容!$4:$4,0)))</f>
        <v>株式会社バーコムシートメタル</v>
      </c>
      <c r="D757" s="1241"/>
      <c r="E757" s="1161" t="str">
        <f>IF(B757="","",INDEX(非表示_前年度報告内容!$1:$1048576,MATCH(B757,非表示_前年度報告内容!$A:$A,0),MATCH($E$52,非表示_前年度報告内容!$4:$4,0)))</f>
        <v>○</v>
      </c>
    </row>
    <row r="758" spans="2:5" ht="20.100000000000001" customHeight="1">
      <c r="B758" s="610" t="str">
        <f>IF(非表示_前年度報告内容!A710="","",非表示_前年度報告内容!A710)</f>
        <v>0706</v>
      </c>
      <c r="C758" s="1241" t="str">
        <f>IF(B758="","",INDEX(非表示_前年度報告内容!$1:$1048576,MATCH(B758,非表示_前年度報告内容!$A:$A,0),MATCH($C$52,非表示_前年度報告内容!$4:$4,0)))</f>
        <v>日本化工機材株式会社</v>
      </c>
      <c r="D758" s="1241"/>
      <c r="E758" s="1161" t="str">
        <f>IF(B758="","",INDEX(非表示_前年度報告内容!$1:$1048576,MATCH(B758,非表示_前年度報告内容!$A:$A,0),MATCH($E$52,非表示_前年度報告内容!$4:$4,0)))</f>
        <v>○</v>
      </c>
    </row>
    <row r="759" spans="2:5" ht="20.100000000000001" customHeight="1">
      <c r="B759" s="610" t="str">
        <f>IF(非表示_前年度報告内容!A711="","",非表示_前年度報告内容!A711)</f>
        <v>0707</v>
      </c>
      <c r="C759" s="1241" t="str">
        <f>IF(B759="","",INDEX(非表示_前年度報告内容!$1:$1048576,MATCH(B759,非表示_前年度報告内容!$A:$A,0),MATCH($C$52,非表示_前年度報告内容!$4:$4,0)))</f>
        <v>社会福祉法人　湘南育成園</v>
      </c>
      <c r="D759" s="1241"/>
      <c r="E759" s="1161" t="str">
        <f>IF(B759="","",INDEX(非表示_前年度報告内容!$1:$1048576,MATCH(B759,非表示_前年度報告内容!$A:$A,0),MATCH($E$52,非表示_前年度報告内容!$4:$4,0)))</f>
        <v>○</v>
      </c>
    </row>
    <row r="760" spans="2:5" ht="20.100000000000001" customHeight="1">
      <c r="B760" s="610" t="str">
        <f>IF(非表示_前年度報告内容!A712="","",非表示_前年度報告内容!A712)</f>
        <v>0708</v>
      </c>
      <c r="C760" s="1241" t="str">
        <f>IF(B760="","",INDEX(非表示_前年度報告内容!$1:$1048576,MATCH(B760,非表示_前年度報告内容!$A:$A,0),MATCH($C$52,非表示_前年度報告内容!$4:$4,0)))</f>
        <v>株式会社ユニバァサル設計</v>
      </c>
      <c r="D760" s="1241"/>
      <c r="E760" s="1161" t="str">
        <f>IF(B760="","",INDEX(非表示_前年度報告内容!$1:$1048576,MATCH(B760,非表示_前年度報告内容!$A:$A,0),MATCH($E$52,非表示_前年度報告内容!$4:$4,0)))</f>
        <v>○</v>
      </c>
    </row>
    <row r="761" spans="2:5" ht="20.100000000000001" customHeight="1">
      <c r="B761" s="610" t="str">
        <f>IF(非表示_前年度報告内容!A713="","",非表示_前年度報告内容!A713)</f>
        <v>0709</v>
      </c>
      <c r="C761" s="1241" t="str">
        <f>IF(B761="","",INDEX(非表示_前年度報告内容!$1:$1048576,MATCH(B761,非表示_前年度報告内容!$A:$A,0),MATCH($C$52,非表示_前年度報告内容!$4:$4,0)))</f>
        <v>株式会社日本ビオトープ</v>
      </c>
      <c r="D761" s="1241"/>
      <c r="E761" s="1161" t="str">
        <f>IF(B761="","",INDEX(非表示_前年度報告内容!$1:$1048576,MATCH(B761,非表示_前年度報告内容!$A:$A,0),MATCH($E$52,非表示_前年度報告内容!$4:$4,0)))</f>
        <v>○</v>
      </c>
    </row>
    <row r="762" spans="2:5" ht="20.100000000000001" customHeight="1">
      <c r="B762" s="610" t="str">
        <f>IF(非表示_前年度報告内容!A714="","",非表示_前年度報告内容!A714)</f>
        <v>0710</v>
      </c>
      <c r="C762" s="1241" t="str">
        <f>IF(B762="","",INDEX(非表示_前年度報告内容!$1:$1048576,MATCH(B762,非表示_前年度報告内容!$A:$A,0),MATCH($C$52,非表示_前年度報告内容!$4:$4,0)))</f>
        <v>株式会社幸友造園土木</v>
      </c>
      <c r="D762" s="1241"/>
      <c r="E762" s="1161" t="str">
        <f>IF(B762="","",INDEX(非表示_前年度報告内容!$1:$1048576,MATCH(B762,非表示_前年度報告内容!$A:$A,0),MATCH($E$52,非表示_前年度報告内容!$4:$4,0)))</f>
        <v>○</v>
      </c>
    </row>
    <row r="763" spans="2:5" ht="20.100000000000001" customHeight="1">
      <c r="B763" s="610" t="str">
        <f>IF(非表示_前年度報告内容!A715="","",非表示_前年度報告内容!A715)</f>
        <v>0711</v>
      </c>
      <c r="C763" s="1241" t="str">
        <f>IF(B763="","",INDEX(非表示_前年度報告内容!$1:$1048576,MATCH(B763,非表示_前年度報告内容!$A:$A,0),MATCH($C$52,非表示_前年度報告内容!$4:$4,0)))</f>
        <v>株式会社原田</v>
      </c>
      <c r="D763" s="1241"/>
      <c r="E763" s="1161" t="str">
        <f>IF(B763="","",INDEX(非表示_前年度報告内容!$1:$1048576,MATCH(B763,非表示_前年度報告内容!$A:$A,0),MATCH($E$52,非表示_前年度報告内容!$4:$4,0)))</f>
        <v>○</v>
      </c>
    </row>
    <row r="764" spans="2:5" ht="20.100000000000001" customHeight="1">
      <c r="B764" s="610" t="str">
        <f>IF(非表示_前年度報告内容!A716="","",非表示_前年度報告内容!A716)</f>
        <v>0712</v>
      </c>
      <c r="C764" s="1241" t="str">
        <f>IF(B764="","",INDEX(非表示_前年度報告内容!$1:$1048576,MATCH(B764,非表示_前年度報告内容!$A:$A,0),MATCH($C$52,非表示_前年度報告内容!$4:$4,0)))</f>
        <v>三栄工業株式会社</v>
      </c>
      <c r="D764" s="1241"/>
      <c r="E764" s="1161" t="str">
        <f>IF(B764="","",INDEX(非表示_前年度報告内容!$1:$1048576,MATCH(B764,非表示_前年度報告内容!$A:$A,0),MATCH($E$52,非表示_前年度報告内容!$4:$4,0)))</f>
        <v>○</v>
      </c>
    </row>
    <row r="765" spans="2:5" ht="20.100000000000001" customHeight="1">
      <c r="B765" s="610" t="str">
        <f>IF(非表示_前年度報告内容!A717="","",非表示_前年度報告内容!A717)</f>
        <v>0713</v>
      </c>
      <c r="C765" s="1241" t="str">
        <f>IF(B765="","",INDEX(非表示_前年度報告内容!$1:$1048576,MATCH(B765,非表示_前年度報告内容!$A:$A,0),MATCH($C$52,非表示_前年度報告内容!$4:$4,0)))</f>
        <v>株式会社コア・エレクトロニックシステム</v>
      </c>
      <c r="D765" s="1241"/>
      <c r="E765" s="1161" t="str">
        <f>IF(B765="","",INDEX(非表示_前年度報告内容!$1:$1048576,MATCH(B765,非表示_前年度報告内容!$A:$A,0),MATCH($E$52,非表示_前年度報告内容!$4:$4,0)))</f>
        <v>○</v>
      </c>
    </row>
    <row r="766" spans="2:5" ht="20.100000000000001" customHeight="1">
      <c r="B766" s="610" t="str">
        <f>IF(非表示_前年度報告内容!A718="","",非表示_前年度報告内容!A718)</f>
        <v>0714</v>
      </c>
      <c r="C766" s="1241" t="str">
        <f>IF(B766="","",INDEX(非表示_前年度報告内容!$1:$1048576,MATCH(B766,非表示_前年度報告内容!$A:$A,0),MATCH($C$52,非表示_前年度報告内容!$4:$4,0)))</f>
        <v>あしがら環境保全株式会社</v>
      </c>
      <c r="D766" s="1241"/>
      <c r="E766" s="1161" t="str">
        <f>IF(B766="","",INDEX(非表示_前年度報告内容!$1:$1048576,MATCH(B766,非表示_前年度報告内容!$A:$A,0),MATCH($E$52,非表示_前年度報告内容!$4:$4,0)))</f>
        <v>○</v>
      </c>
    </row>
    <row r="767" spans="2:5" ht="20.100000000000001" customHeight="1">
      <c r="B767" s="610" t="str">
        <f>IF(非表示_前年度報告内容!A719="","",非表示_前年度報告内容!A719)</f>
        <v>0715</v>
      </c>
      <c r="C767" s="1241" t="str">
        <f>IF(B767="","",INDEX(非表示_前年度報告内容!$1:$1048576,MATCH(B767,非表示_前年度報告内容!$A:$A,0),MATCH($C$52,非表示_前年度報告内容!$4:$4,0)))</f>
        <v>有限会社花企画</v>
      </c>
      <c r="D767" s="1241"/>
      <c r="E767" s="1161" t="str">
        <f>IF(B767="","",INDEX(非表示_前年度報告内容!$1:$1048576,MATCH(B767,非表示_前年度報告内容!$A:$A,0),MATCH($E$52,非表示_前年度報告内容!$4:$4,0)))</f>
        <v>○</v>
      </c>
    </row>
    <row r="768" spans="2:5" ht="20.100000000000001" customHeight="1">
      <c r="B768" s="610" t="str">
        <f>IF(非表示_前年度報告内容!A720="","",非表示_前年度報告内容!A720)</f>
        <v>0716</v>
      </c>
      <c r="C768" s="1241" t="str">
        <f>IF(B768="","",INDEX(非表示_前年度報告内容!$1:$1048576,MATCH(B768,非表示_前年度報告内容!$A:$A,0),MATCH($C$52,非表示_前年度報告内容!$4:$4,0)))</f>
        <v>相模塗装株式会社</v>
      </c>
      <c r="D768" s="1241"/>
      <c r="E768" s="1161" t="str">
        <f>IF(B768="","",INDEX(非表示_前年度報告内容!$1:$1048576,MATCH(B768,非表示_前年度報告内容!$A:$A,0),MATCH($E$52,非表示_前年度報告内容!$4:$4,0)))</f>
        <v>○</v>
      </c>
    </row>
    <row r="769" spans="2:5" ht="20.100000000000001" customHeight="1">
      <c r="B769" s="610" t="str">
        <f>IF(非表示_前年度報告内容!A721="","",非表示_前年度報告内容!A721)</f>
        <v>0717</v>
      </c>
      <c r="C769" s="1241" t="str">
        <f>IF(B769="","",INDEX(非表示_前年度報告内容!$1:$1048576,MATCH(B769,非表示_前年度報告内容!$A:$A,0),MATCH($C$52,非表示_前年度報告内容!$4:$4,0)))</f>
        <v>学校法人北見学園</v>
      </c>
      <c r="D769" s="1241"/>
      <c r="E769" s="1161" t="str">
        <f>IF(B769="","",INDEX(非表示_前年度報告内容!$1:$1048576,MATCH(B769,非表示_前年度報告内容!$A:$A,0),MATCH($E$52,非表示_前年度報告内容!$4:$4,0)))</f>
        <v>○</v>
      </c>
    </row>
    <row r="770" spans="2:5" ht="20.100000000000001" customHeight="1">
      <c r="B770" s="610" t="str">
        <f>IF(非表示_前年度報告内容!A722="","",非表示_前年度報告内容!A722)</f>
        <v>0718</v>
      </c>
      <c r="C770" s="1241" t="str">
        <f>IF(B770="","",INDEX(非表示_前年度報告内容!$1:$1048576,MATCH(B770,非表示_前年度報告内容!$A:$A,0),MATCH($C$52,非表示_前年度報告内容!$4:$4,0)))</f>
        <v>有限会社サカモトエンジニアリング</v>
      </c>
      <c r="D770" s="1241"/>
      <c r="E770" s="1161" t="str">
        <f>IF(B770="","",INDEX(非表示_前年度報告内容!$1:$1048576,MATCH(B770,非表示_前年度報告内容!$A:$A,0),MATCH($E$52,非表示_前年度報告内容!$4:$4,0)))</f>
        <v>○</v>
      </c>
    </row>
    <row r="771" spans="2:5" ht="20.100000000000001" customHeight="1">
      <c r="B771" s="610" t="str">
        <f>IF(非表示_前年度報告内容!A723="","",非表示_前年度報告内容!A723)</f>
        <v>0719</v>
      </c>
      <c r="C771" s="1241" t="str">
        <f>IF(B771="","",INDEX(非表示_前年度報告内容!$1:$1048576,MATCH(B771,非表示_前年度報告内容!$A:$A,0),MATCH($C$52,非表示_前年度報告内容!$4:$4,0)))</f>
        <v>ヨシト電気株式会社</v>
      </c>
      <c r="D771" s="1241"/>
      <c r="E771" s="1161" t="str">
        <f>IF(B771="","",INDEX(非表示_前年度報告内容!$1:$1048576,MATCH(B771,非表示_前年度報告内容!$A:$A,0),MATCH($E$52,非表示_前年度報告内容!$4:$4,0)))</f>
        <v>○</v>
      </c>
    </row>
    <row r="772" spans="2:5" ht="20.100000000000001" customHeight="1">
      <c r="B772" s="610" t="str">
        <f>IF(非表示_前年度報告内容!A724="","",非表示_前年度報告内容!A724)</f>
        <v>0720</v>
      </c>
      <c r="C772" s="1241" t="str">
        <f>IF(B772="","",INDEX(非表示_前年度報告内容!$1:$1048576,MATCH(B772,非表示_前年度報告内容!$A:$A,0),MATCH($C$52,非表示_前年度報告内容!$4:$4,0)))</f>
        <v>株式会社兼子</v>
      </c>
      <c r="D772" s="1241"/>
      <c r="E772" s="1161" t="str">
        <f>IF(B772="","",INDEX(非表示_前年度報告内容!$1:$1048576,MATCH(B772,非表示_前年度報告内容!$A:$A,0),MATCH($E$52,非表示_前年度報告内容!$4:$4,0)))</f>
        <v>○</v>
      </c>
    </row>
    <row r="773" spans="2:5" ht="20.100000000000001" customHeight="1">
      <c r="B773" s="610" t="str">
        <f>IF(非表示_前年度報告内容!A725="","",非表示_前年度報告内容!A725)</f>
        <v>0721</v>
      </c>
      <c r="C773" s="1241" t="str">
        <f>IF(B773="","",INDEX(非表示_前年度報告内容!$1:$1048576,MATCH(B773,非表示_前年度報告内容!$A:$A,0),MATCH($C$52,非表示_前年度報告内容!$4:$4,0)))</f>
        <v>株式会社森商会</v>
      </c>
      <c r="D773" s="1241"/>
      <c r="E773" s="1161" t="str">
        <f>IF(B773="","",INDEX(非表示_前年度報告内容!$1:$1048576,MATCH(B773,非表示_前年度報告内容!$A:$A,0),MATCH($E$52,非表示_前年度報告内容!$4:$4,0)))</f>
        <v>○</v>
      </c>
    </row>
    <row r="774" spans="2:5" ht="20.100000000000001" customHeight="1">
      <c r="B774" s="610" t="str">
        <f>IF(非表示_前年度報告内容!A726="","",非表示_前年度報告内容!A726)</f>
        <v>0722</v>
      </c>
      <c r="C774" s="1241" t="str">
        <f>IF(B774="","",INDEX(非表示_前年度報告内容!$1:$1048576,MATCH(B774,非表示_前年度報告内容!$A:$A,0),MATCH($C$52,非表示_前年度報告内容!$4:$4,0)))</f>
        <v>佐藤電工株式会社</v>
      </c>
      <c r="D774" s="1241"/>
      <c r="E774" s="1161" t="str">
        <f>IF(B774="","",INDEX(非表示_前年度報告内容!$1:$1048576,MATCH(B774,非表示_前年度報告内容!$A:$A,0),MATCH($E$52,非表示_前年度報告内容!$4:$4,0)))</f>
        <v>○</v>
      </c>
    </row>
    <row r="775" spans="2:5" ht="20.100000000000001" customHeight="1">
      <c r="B775" s="610" t="str">
        <f>IF(非表示_前年度報告内容!A727="","",非表示_前年度報告内容!A727)</f>
        <v>0723</v>
      </c>
      <c r="C775" s="1241" t="str">
        <f>IF(B775="","",INDEX(非表示_前年度報告内容!$1:$1048576,MATCH(B775,非表示_前年度報告内容!$A:$A,0),MATCH($C$52,非表示_前年度報告内容!$4:$4,0)))</f>
        <v>株式会社ウイザップ偕揚社</v>
      </c>
      <c r="D775" s="1241"/>
      <c r="E775" s="1161" t="str">
        <f>IF(B775="","",INDEX(非表示_前年度報告内容!$1:$1048576,MATCH(B775,非表示_前年度報告内容!$A:$A,0),MATCH($E$52,非表示_前年度報告内容!$4:$4,0)))</f>
        <v>○</v>
      </c>
    </row>
    <row r="776" spans="2:5" ht="20.100000000000001" customHeight="1">
      <c r="B776" s="610" t="str">
        <f>IF(非表示_前年度報告内容!A728="","",非表示_前年度報告内容!A728)</f>
        <v>0724</v>
      </c>
      <c r="C776" s="1241" t="str">
        <f>IF(B776="","",INDEX(非表示_前年度報告内容!$1:$1048576,MATCH(B776,非表示_前年度報告内容!$A:$A,0),MATCH($C$52,非表示_前年度報告内容!$4:$4,0)))</f>
        <v>株式会社ミヤギ</v>
      </c>
      <c r="D776" s="1241"/>
      <c r="E776" s="1161" t="str">
        <f>IF(B776="","",INDEX(非表示_前年度報告内容!$1:$1048576,MATCH(B776,非表示_前年度報告内容!$A:$A,0),MATCH($E$52,非表示_前年度報告内容!$4:$4,0)))</f>
        <v>○</v>
      </c>
    </row>
    <row r="777" spans="2:5" ht="20.100000000000001" customHeight="1">
      <c r="B777" s="610" t="str">
        <f>IF(非表示_前年度報告内容!A729="","",非表示_前年度報告内容!A729)</f>
        <v>0725</v>
      </c>
      <c r="C777" s="1241" t="str">
        <f>IF(B777="","",INDEX(非表示_前年度報告内容!$1:$1048576,MATCH(B777,非表示_前年度報告内容!$A:$A,0),MATCH($C$52,非表示_前年度報告内容!$4:$4,0)))</f>
        <v>吉川海事興業株式会社</v>
      </c>
      <c r="D777" s="1241"/>
      <c r="E777" s="1161" t="str">
        <f>IF(B777="","",INDEX(非表示_前年度報告内容!$1:$1048576,MATCH(B777,非表示_前年度報告内容!$A:$A,0),MATCH($E$52,非表示_前年度報告内容!$4:$4,0)))</f>
        <v>○</v>
      </c>
    </row>
    <row r="778" spans="2:5" ht="20.100000000000001" customHeight="1">
      <c r="B778" s="610" t="str">
        <f>IF(非表示_前年度報告内容!A730="","",非表示_前年度報告内容!A730)</f>
        <v>0726</v>
      </c>
      <c r="C778" s="1241" t="str">
        <f>IF(B778="","",INDEX(非表示_前年度報告内容!$1:$1048576,MATCH(B778,非表示_前年度報告内容!$A:$A,0),MATCH($C$52,非表示_前年度報告内容!$4:$4,0)))</f>
        <v>医療法人社団　守城会</v>
      </c>
      <c r="D778" s="1241"/>
      <c r="E778" s="1161" t="str">
        <f>IF(B778="","",INDEX(非表示_前年度報告内容!$1:$1048576,MATCH(B778,非表示_前年度報告内容!$A:$A,0),MATCH($E$52,非表示_前年度報告内容!$4:$4,0)))</f>
        <v>○</v>
      </c>
    </row>
    <row r="779" spans="2:5" ht="20.100000000000001" customHeight="1">
      <c r="B779" s="610" t="str">
        <f>IF(非表示_前年度報告内容!A731="","",非表示_前年度報告内容!A731)</f>
        <v>0727</v>
      </c>
      <c r="C779" s="1241" t="str">
        <f>IF(B779="","",INDEX(非表示_前年度報告内容!$1:$1048576,MATCH(B779,非表示_前年度報告内容!$A:$A,0),MATCH($C$52,非表示_前年度報告内容!$4:$4,0)))</f>
        <v>横浜建設株式会社</v>
      </c>
      <c r="D779" s="1241"/>
      <c r="E779" s="1161" t="str">
        <f>IF(B779="","",INDEX(非表示_前年度報告内容!$1:$1048576,MATCH(B779,非表示_前年度報告内容!$A:$A,0),MATCH($E$52,非表示_前年度報告内容!$4:$4,0)))</f>
        <v>○</v>
      </c>
    </row>
    <row r="780" spans="2:5" ht="20.100000000000001" customHeight="1">
      <c r="B780" s="610" t="str">
        <f>IF(非表示_前年度報告内容!A732="","",非表示_前年度報告内容!A732)</f>
        <v>0728</v>
      </c>
      <c r="C780" s="1241" t="str">
        <f>IF(B780="","",INDEX(非表示_前年度報告内容!$1:$1048576,MATCH(B780,非表示_前年度報告内容!$A:$A,0),MATCH($C$52,非表示_前年度報告内容!$4:$4,0)))</f>
        <v>東横化学株式会社</v>
      </c>
      <c r="D780" s="1241"/>
      <c r="E780" s="1161" t="str">
        <f>IF(B780="","",INDEX(非表示_前年度報告内容!$1:$1048576,MATCH(B780,非表示_前年度報告内容!$A:$A,0),MATCH($E$52,非表示_前年度報告内容!$4:$4,0)))</f>
        <v>○</v>
      </c>
    </row>
    <row r="781" spans="2:5" ht="20.100000000000001" customHeight="1">
      <c r="B781" s="610" t="str">
        <f>IF(非表示_前年度報告内容!A733="","",非表示_前年度報告内容!A733)</f>
        <v>0729</v>
      </c>
      <c r="C781" s="1241" t="str">
        <f>IF(B781="","",INDEX(非表示_前年度報告内容!$1:$1048576,MATCH(B781,非表示_前年度報告内容!$A:$A,0),MATCH($C$52,非表示_前年度報告内容!$4:$4,0)))</f>
        <v>株式会社港プレス</v>
      </c>
      <c r="D781" s="1241"/>
      <c r="E781" s="1161" t="str">
        <f>IF(B781="","",INDEX(非表示_前年度報告内容!$1:$1048576,MATCH(B781,非表示_前年度報告内容!$A:$A,0),MATCH($E$52,非表示_前年度報告内容!$4:$4,0)))</f>
        <v>○</v>
      </c>
    </row>
    <row r="782" spans="2:5" ht="20.100000000000001" customHeight="1">
      <c r="B782" s="610" t="str">
        <f>IF(非表示_前年度報告内容!A734="","",非表示_前年度報告内容!A734)</f>
        <v>0730</v>
      </c>
      <c r="C782" s="1241" t="str">
        <f>IF(B782="","",INDEX(非表示_前年度報告内容!$1:$1048576,MATCH(B782,非表示_前年度報告内容!$A:$A,0),MATCH($C$52,非表示_前年度報告内容!$4:$4,0)))</f>
        <v>南開工業株式会社</v>
      </c>
      <c r="D782" s="1241"/>
      <c r="E782" s="1161" t="str">
        <f>IF(B782="","",INDEX(非表示_前年度報告内容!$1:$1048576,MATCH(B782,非表示_前年度報告内容!$A:$A,0),MATCH($E$52,非表示_前年度報告内容!$4:$4,0)))</f>
        <v>○</v>
      </c>
    </row>
    <row r="783" spans="2:5" ht="20.100000000000001" customHeight="1">
      <c r="B783" s="610" t="str">
        <f>IF(非表示_前年度報告内容!A735="","",非表示_前年度報告内容!A735)</f>
        <v>0731</v>
      </c>
      <c r="C783" s="1241" t="str">
        <f>IF(B783="","",INDEX(非表示_前年度報告内容!$1:$1048576,MATCH(B783,非表示_前年度報告内容!$A:$A,0),MATCH($C$52,非表示_前年度報告内容!$4:$4,0)))</f>
        <v>日崎工業株式会社</v>
      </c>
      <c r="D783" s="1241"/>
      <c r="E783" s="1161" t="str">
        <f>IF(B783="","",INDEX(非表示_前年度報告内容!$1:$1048576,MATCH(B783,非表示_前年度報告内容!$A:$A,0),MATCH($E$52,非表示_前年度報告内容!$4:$4,0)))</f>
        <v>○</v>
      </c>
    </row>
    <row r="784" spans="2:5" ht="20.100000000000001" customHeight="1">
      <c r="B784" s="610" t="str">
        <f>IF(非表示_前年度報告内容!A736="","",非表示_前年度報告内容!A736)</f>
        <v>0732</v>
      </c>
      <c r="C784" s="1241" t="str">
        <f>IF(B784="","",INDEX(非表示_前年度報告内容!$1:$1048576,MATCH(B784,非表示_前年度報告内容!$A:$A,0),MATCH($C$52,非表示_前年度報告内容!$4:$4,0)))</f>
        <v>株式会社ケイ・システム</v>
      </c>
      <c r="D784" s="1241"/>
      <c r="E784" s="1161" t="str">
        <f>IF(B784="","",INDEX(非表示_前年度報告内容!$1:$1048576,MATCH(B784,非表示_前年度報告内容!$A:$A,0),MATCH($E$52,非表示_前年度報告内容!$4:$4,0)))</f>
        <v>○</v>
      </c>
    </row>
    <row r="785" spans="2:5" ht="20.100000000000001" customHeight="1">
      <c r="B785" s="610" t="str">
        <f>IF(非表示_前年度報告内容!A737="","",非表示_前年度報告内容!A737)</f>
        <v>0733</v>
      </c>
      <c r="C785" s="1241" t="str">
        <f>IF(B785="","",INDEX(非表示_前年度報告内容!$1:$1048576,MATCH(B785,非表示_前年度報告内容!$A:$A,0),MATCH($C$52,非表示_前年度報告内容!$4:$4,0)))</f>
        <v>協栄ダイカスト株式会社</v>
      </c>
      <c r="D785" s="1241"/>
      <c r="E785" s="1161" t="str">
        <f>IF(B785="","",INDEX(非表示_前年度報告内容!$1:$1048576,MATCH(B785,非表示_前年度報告内容!$A:$A,0),MATCH($E$52,非表示_前年度報告内容!$4:$4,0)))</f>
        <v>○</v>
      </c>
    </row>
    <row r="786" spans="2:5" ht="20.100000000000001" customHeight="1">
      <c r="B786" s="610" t="str">
        <f>IF(非表示_前年度報告内容!A738="","",非表示_前年度報告内容!A738)</f>
        <v>0734</v>
      </c>
      <c r="C786" s="1241" t="str">
        <f>IF(B786="","",INDEX(非表示_前年度報告内容!$1:$1048576,MATCH(B786,非表示_前年度報告内容!$A:$A,0),MATCH($C$52,非表示_前年度報告内容!$4:$4,0)))</f>
        <v>株式会社デコリア</v>
      </c>
      <c r="D786" s="1241"/>
      <c r="E786" s="1161" t="str">
        <f>IF(B786="","",INDEX(非表示_前年度報告内容!$1:$1048576,MATCH(B786,非表示_前年度報告内容!$A:$A,0),MATCH($E$52,非表示_前年度報告内容!$4:$4,0)))</f>
        <v>○</v>
      </c>
    </row>
    <row r="787" spans="2:5" ht="20.100000000000001" customHeight="1">
      <c r="B787" s="610" t="str">
        <f>IF(非表示_前年度報告内容!A739="","",非表示_前年度報告内容!A739)</f>
        <v>0735</v>
      </c>
      <c r="C787" s="1241" t="str">
        <f>IF(B787="","",INDEX(非表示_前年度報告内容!$1:$1048576,MATCH(B787,非表示_前年度報告内容!$A:$A,0),MATCH($C$52,非表示_前年度報告内容!$4:$4,0)))</f>
        <v>有限会社高村工業所</v>
      </c>
      <c r="D787" s="1241"/>
      <c r="E787" s="1161" t="str">
        <f>IF(B787="","",INDEX(非表示_前年度報告内容!$1:$1048576,MATCH(B787,非表示_前年度報告内容!$A:$A,0),MATCH($E$52,非表示_前年度報告内容!$4:$4,0)))</f>
        <v>○</v>
      </c>
    </row>
    <row r="788" spans="2:5" ht="20.100000000000001" customHeight="1">
      <c r="B788" s="610" t="str">
        <f>IF(非表示_前年度報告内容!A740="","",非表示_前年度報告内容!A740)</f>
        <v>0736</v>
      </c>
      <c r="C788" s="1241" t="str">
        <f>IF(B788="","",INDEX(非表示_前年度報告内容!$1:$1048576,MATCH(B788,非表示_前年度報告内容!$A:$A,0),MATCH($C$52,非表示_前年度報告内容!$4:$4,0)))</f>
        <v>大勝建設株式会社</v>
      </c>
      <c r="D788" s="1241"/>
      <c r="E788" s="1161" t="str">
        <f>IF(B788="","",INDEX(非表示_前年度報告内容!$1:$1048576,MATCH(B788,非表示_前年度報告内容!$A:$A,0),MATCH($E$52,非表示_前年度報告内容!$4:$4,0)))</f>
        <v>○</v>
      </c>
    </row>
    <row r="789" spans="2:5" ht="20.100000000000001" customHeight="1">
      <c r="B789" s="610" t="str">
        <f>IF(非表示_前年度報告内容!A741="","",非表示_前年度報告内容!A741)</f>
        <v>0737</v>
      </c>
      <c r="C789" s="1241" t="str">
        <f>IF(B789="","",INDEX(非表示_前年度報告内容!$1:$1048576,MATCH(B789,非表示_前年度報告内容!$A:$A,0),MATCH($C$52,非表示_前年度報告内容!$4:$4,0)))</f>
        <v>橋本電気工事株式会社</v>
      </c>
      <c r="D789" s="1241"/>
      <c r="E789" s="1161" t="str">
        <f>IF(B789="","",INDEX(非表示_前年度報告内容!$1:$1048576,MATCH(B789,非表示_前年度報告内容!$A:$A,0),MATCH($E$52,非表示_前年度報告内容!$4:$4,0)))</f>
        <v>○</v>
      </c>
    </row>
    <row r="790" spans="2:5" ht="20.100000000000001" customHeight="1">
      <c r="B790" s="610" t="str">
        <f>IF(非表示_前年度報告内容!A742="","",非表示_前年度報告内容!A742)</f>
        <v>0738</v>
      </c>
      <c r="C790" s="1241" t="str">
        <f>IF(B790="","",INDEX(非表示_前年度報告内容!$1:$1048576,MATCH(B790,非表示_前年度報告内容!$A:$A,0),MATCH($C$52,非表示_前年度報告内容!$4:$4,0)))</f>
        <v>上代工業株式会社</v>
      </c>
      <c r="D790" s="1241"/>
      <c r="E790" s="1161" t="str">
        <f>IF(B790="","",INDEX(非表示_前年度報告内容!$1:$1048576,MATCH(B790,非表示_前年度報告内容!$A:$A,0),MATCH($E$52,非表示_前年度報告内容!$4:$4,0)))</f>
        <v>○</v>
      </c>
    </row>
    <row r="791" spans="2:5" ht="20.100000000000001" customHeight="1">
      <c r="B791" s="610" t="str">
        <f>IF(非表示_前年度報告内容!A743="","",非表示_前年度報告内容!A743)</f>
        <v>0739</v>
      </c>
      <c r="C791" s="1241" t="str">
        <f>IF(B791="","",INDEX(非表示_前年度報告内容!$1:$1048576,MATCH(B791,非表示_前年度報告内容!$A:$A,0),MATCH($C$52,非表示_前年度報告内容!$4:$4,0)))</f>
        <v>合資会社あいざわ</v>
      </c>
      <c r="D791" s="1241"/>
      <c r="E791" s="1161" t="str">
        <f>IF(B791="","",INDEX(非表示_前年度報告内容!$1:$1048576,MATCH(B791,非表示_前年度報告内容!$A:$A,0),MATCH($E$52,非表示_前年度報告内容!$4:$4,0)))</f>
        <v>○</v>
      </c>
    </row>
    <row r="792" spans="2:5" ht="20.100000000000001" customHeight="1">
      <c r="B792" s="610" t="str">
        <f>IF(非表示_前年度報告内容!A744="","",非表示_前年度報告内容!A744)</f>
        <v>0740</v>
      </c>
      <c r="C792" s="1241" t="str">
        <f>IF(B792="","",INDEX(非表示_前年度報告内容!$1:$1048576,MATCH(B792,非表示_前年度報告内容!$A:$A,0),MATCH($C$52,非表示_前年度報告内容!$4:$4,0)))</f>
        <v>株式会社テクノ・トランス</v>
      </c>
      <c r="D792" s="1241"/>
      <c r="E792" s="1161" t="str">
        <f>IF(B792="","",INDEX(非表示_前年度報告内容!$1:$1048576,MATCH(B792,非表示_前年度報告内容!$A:$A,0),MATCH($E$52,非表示_前年度報告内容!$4:$4,0)))</f>
        <v>○</v>
      </c>
    </row>
    <row r="793" spans="2:5" ht="20.100000000000001" customHeight="1">
      <c r="B793" s="610" t="str">
        <f>IF(非表示_前年度報告内容!A745="","",非表示_前年度報告内容!A745)</f>
        <v>0741</v>
      </c>
      <c r="C793" s="1241" t="str">
        <f>IF(B793="","",INDEX(非表示_前年度報告内容!$1:$1048576,MATCH(B793,非表示_前年度報告内容!$A:$A,0),MATCH($C$52,非表示_前年度報告内容!$4:$4,0)))</f>
        <v>株式会社キヨシ商事</v>
      </c>
      <c r="D793" s="1241"/>
      <c r="E793" s="1161" t="str">
        <f>IF(B793="","",INDEX(非表示_前年度報告内容!$1:$1048576,MATCH(B793,非表示_前年度報告内容!$A:$A,0),MATCH($E$52,非表示_前年度報告内容!$4:$4,0)))</f>
        <v>○</v>
      </c>
    </row>
    <row r="794" spans="2:5" ht="20.100000000000001" customHeight="1">
      <c r="B794" s="610" t="str">
        <f>IF(非表示_前年度報告内容!A746="","",非表示_前年度報告内容!A746)</f>
        <v>0742</v>
      </c>
      <c r="C794" s="1241" t="str">
        <f>IF(B794="","",INDEX(非表示_前年度報告内容!$1:$1048576,MATCH(B794,非表示_前年度報告内容!$A:$A,0),MATCH($C$52,非表示_前年度報告内容!$4:$4,0)))</f>
        <v>亀井工業ホールディングス株式会社</v>
      </c>
      <c r="D794" s="1241"/>
      <c r="E794" s="1161" t="str">
        <f>IF(B794="","",INDEX(非表示_前年度報告内容!$1:$1048576,MATCH(B794,非表示_前年度報告内容!$A:$A,0),MATCH($E$52,非表示_前年度報告内容!$4:$4,0)))</f>
        <v>○</v>
      </c>
    </row>
    <row r="795" spans="2:5" ht="20.100000000000001" customHeight="1">
      <c r="B795" s="610" t="str">
        <f>IF(非表示_前年度報告内容!A747="","",非表示_前年度報告内容!A747)</f>
        <v>0743</v>
      </c>
      <c r="C795" s="1241" t="str">
        <f>IF(B795="","",INDEX(非表示_前年度報告内容!$1:$1048576,MATCH(B795,非表示_前年度報告内容!$A:$A,0),MATCH($C$52,非表示_前年度報告内容!$4:$4,0)))</f>
        <v>株式会社フリーデン</v>
      </c>
      <c r="D795" s="1241"/>
      <c r="E795" s="1161" t="str">
        <f>IF(B795="","",INDEX(非表示_前年度報告内容!$1:$1048576,MATCH(B795,非表示_前年度報告内容!$A:$A,0),MATCH($E$52,非表示_前年度報告内容!$4:$4,0)))</f>
        <v>○</v>
      </c>
    </row>
    <row r="796" spans="2:5" ht="20.100000000000001" customHeight="1">
      <c r="B796" s="610" t="str">
        <f>IF(非表示_前年度報告内容!A748="","",非表示_前年度報告内容!A748)</f>
        <v>0744</v>
      </c>
      <c r="C796" s="1241" t="str">
        <f>IF(B796="","",INDEX(非表示_前年度報告内容!$1:$1048576,MATCH(B796,非表示_前年度報告内容!$A:$A,0),MATCH($C$52,非表示_前年度報告内容!$4:$4,0)))</f>
        <v>山岸株式会社</v>
      </c>
      <c r="D796" s="1241"/>
      <c r="E796" s="1161" t="str">
        <f>IF(B796="","",INDEX(非表示_前年度報告内容!$1:$1048576,MATCH(B796,非表示_前年度報告内容!$A:$A,0),MATCH($E$52,非表示_前年度報告内容!$4:$4,0)))</f>
        <v>○</v>
      </c>
    </row>
    <row r="797" spans="2:5" ht="20.100000000000001" customHeight="1">
      <c r="B797" s="610" t="str">
        <f>IF(非表示_前年度報告内容!A749="","",非表示_前年度報告内容!A749)</f>
        <v>0745</v>
      </c>
      <c r="C797" s="1241" t="str">
        <f>IF(B797="","",INDEX(非表示_前年度報告内容!$1:$1048576,MATCH(B797,非表示_前年度報告内容!$A:$A,0),MATCH($C$52,非表示_前年度報告内容!$4:$4,0)))</f>
        <v>亀井工業株式会社</v>
      </c>
      <c r="D797" s="1241"/>
      <c r="E797" s="1161" t="str">
        <f>IF(B797="","",INDEX(非表示_前年度報告内容!$1:$1048576,MATCH(B797,非表示_前年度報告内容!$A:$A,0),MATCH($E$52,非表示_前年度報告内容!$4:$4,0)))</f>
        <v>○</v>
      </c>
    </row>
    <row r="798" spans="2:5" ht="20.100000000000001" customHeight="1">
      <c r="B798" s="610" t="str">
        <f>IF(非表示_前年度報告内容!A750="","",非表示_前年度報告内容!A750)</f>
        <v>0746</v>
      </c>
      <c r="C798" s="1241" t="str">
        <f>IF(B798="","",INDEX(非表示_前年度報告内容!$1:$1048576,MATCH(B798,非表示_前年度報告内容!$A:$A,0),MATCH($C$52,非表示_前年度報告内容!$4:$4,0)))</f>
        <v>株式会社三我</v>
      </c>
      <c r="D798" s="1241"/>
      <c r="E798" s="1161" t="str">
        <f>IF(B798="","",INDEX(非表示_前年度報告内容!$1:$1048576,MATCH(B798,非表示_前年度報告内容!$A:$A,0),MATCH($E$52,非表示_前年度報告内容!$4:$4,0)))</f>
        <v>○</v>
      </c>
    </row>
    <row r="799" spans="2:5" ht="20.100000000000001" customHeight="1">
      <c r="B799" s="610" t="str">
        <f>IF(非表示_前年度報告内容!A751="","",非表示_前年度報告内容!A751)</f>
        <v>0747</v>
      </c>
      <c r="C799" s="1241" t="str">
        <f>IF(B799="","",INDEX(非表示_前年度報告内容!$1:$1048576,MATCH(B799,非表示_前年度報告内容!$A:$A,0),MATCH($C$52,非表示_前年度報告内容!$4:$4,0)))</f>
        <v>株式会社オオスミ</v>
      </c>
      <c r="D799" s="1241"/>
      <c r="E799" s="1161" t="str">
        <f>IF(B799="","",INDEX(非表示_前年度報告内容!$1:$1048576,MATCH(B799,非表示_前年度報告内容!$A:$A,0),MATCH($E$52,非表示_前年度報告内容!$4:$4,0)))</f>
        <v>○</v>
      </c>
    </row>
    <row r="800" spans="2:5" ht="20.100000000000001" customHeight="1">
      <c r="B800" s="610" t="str">
        <f>IF(非表示_前年度報告内容!A752="","",非表示_前年度報告内容!A752)</f>
        <v>0748</v>
      </c>
      <c r="C800" s="1241" t="str">
        <f>IF(B800="","",INDEX(非表示_前年度報告内容!$1:$1048576,MATCH(B800,非表示_前年度報告内容!$A:$A,0),MATCH($C$52,非表示_前年度報告内容!$4:$4,0)))</f>
        <v>三木プーリ株式会社</v>
      </c>
      <c r="D800" s="1241"/>
      <c r="E800" s="1161" t="str">
        <f>IF(B800="","",INDEX(非表示_前年度報告内容!$1:$1048576,MATCH(B800,非表示_前年度報告内容!$A:$A,0),MATCH($E$52,非表示_前年度報告内容!$4:$4,0)))</f>
        <v>○</v>
      </c>
    </row>
    <row r="801" spans="2:5" ht="20.100000000000001" hidden="1" customHeight="1">
      <c r="B801" s="610" t="str">
        <f>IF(非表示_前年度報告内容!A753="","",非表示_前年度報告内容!A753)</f>
        <v>0749</v>
      </c>
      <c r="C801" s="1241" t="str">
        <f>IF(B801="","",INDEX(非表示_前年度報告内容!$1:$1048576,MATCH(B801,非表示_前年度報告内容!$A:$A,0),MATCH($C$52,非表示_前年度報告内容!$4:$4,0)))</f>
        <v/>
      </c>
      <c r="D801" s="1241"/>
      <c r="E801" s="1161" t="str">
        <f>IF(B801="","",INDEX(非表示_前年度報告内容!$1:$1048576,MATCH(B801,非表示_前年度報告内容!$A:$A,0),MATCH($E$52,非表示_前年度報告内容!$4:$4,0)))</f>
        <v/>
      </c>
    </row>
    <row r="802" spans="2:5" ht="20.100000000000001" hidden="1" customHeight="1">
      <c r="B802" s="610" t="str">
        <f>IF(非表示_前年度報告内容!A754="","",非表示_前年度報告内容!A754)</f>
        <v>0750</v>
      </c>
      <c r="C802" s="1241" t="str">
        <f>IF(B802="","",INDEX(非表示_前年度報告内容!$1:$1048576,MATCH(B802,非表示_前年度報告内容!$A:$A,0),MATCH($C$52,非表示_前年度報告内容!$4:$4,0)))</f>
        <v/>
      </c>
      <c r="D802" s="1241"/>
      <c r="E802" s="1161" t="str">
        <f>IF(B802="","",INDEX(非表示_前年度報告内容!$1:$1048576,MATCH(B802,非表示_前年度報告内容!$A:$A,0),MATCH($E$52,非表示_前年度報告内容!$4:$4,0)))</f>
        <v/>
      </c>
    </row>
    <row r="803" spans="2:5" ht="20.100000000000001" hidden="1" customHeight="1">
      <c r="B803" s="610" t="str">
        <f>IF(非表示_前年度報告内容!A755="","",非表示_前年度報告内容!A755)</f>
        <v>0751</v>
      </c>
      <c r="C803" s="1241" t="str">
        <f>IF(B803="","",INDEX(非表示_前年度報告内容!$1:$1048576,MATCH(B803,非表示_前年度報告内容!$A:$A,0),MATCH($C$52,非表示_前年度報告内容!$4:$4,0)))</f>
        <v/>
      </c>
      <c r="D803" s="1241"/>
      <c r="E803" s="1161" t="str">
        <f>IF(B803="","",INDEX(非表示_前年度報告内容!$1:$1048576,MATCH(B803,非表示_前年度報告内容!$A:$A,0),MATCH($E$52,非表示_前年度報告内容!$4:$4,0)))</f>
        <v/>
      </c>
    </row>
    <row r="804" spans="2:5" ht="20.100000000000001" hidden="1" customHeight="1">
      <c r="B804" s="610" t="str">
        <f>IF(非表示_前年度報告内容!A756="","",非表示_前年度報告内容!A756)</f>
        <v/>
      </c>
      <c r="C804" s="1241" t="str">
        <f>IF(B804="","",INDEX(非表示_前年度報告内容!$1:$1048576,MATCH(B804,非表示_前年度報告内容!$A:$A,0),MATCH($C$52,非表示_前年度報告内容!$4:$4,0)))</f>
        <v/>
      </c>
      <c r="D804" s="1241"/>
      <c r="E804" s="1161" t="str">
        <f>IF(B804="","",INDEX(非表示_前年度報告内容!$1:$1048576,MATCH(B804,非表示_前年度報告内容!$A:$A,0),MATCH($E$52,非表示_前年度報告内容!$4:$4,0)))</f>
        <v/>
      </c>
    </row>
    <row r="805" spans="2:5" ht="20.100000000000001" hidden="1" customHeight="1">
      <c r="B805" s="610" t="str">
        <f>IF(非表示_前年度報告内容!A757="","",非表示_前年度報告内容!A757)</f>
        <v/>
      </c>
      <c r="C805" s="1241" t="str">
        <f>IF(B805="","",INDEX(非表示_前年度報告内容!$1:$1048576,MATCH(B805,非表示_前年度報告内容!$A:$A,0),MATCH($C$52,非表示_前年度報告内容!$4:$4,0)))</f>
        <v/>
      </c>
      <c r="D805" s="1241"/>
      <c r="E805" s="1161" t="str">
        <f>IF(B805="","",INDEX(非表示_前年度報告内容!$1:$1048576,MATCH(B805,非表示_前年度報告内容!$A:$A,0),MATCH($E$52,非表示_前年度報告内容!$4:$4,0)))</f>
        <v/>
      </c>
    </row>
    <row r="806" spans="2:5" ht="20.100000000000001" hidden="1" customHeight="1">
      <c r="B806" s="610" t="str">
        <f>IF(非表示_前年度報告内容!A758="","",非表示_前年度報告内容!A758)</f>
        <v/>
      </c>
      <c r="C806" s="1241" t="str">
        <f>IF(B806="","",INDEX(非表示_前年度報告内容!$1:$1048576,MATCH(B806,非表示_前年度報告内容!$A:$A,0),MATCH($C$52,非表示_前年度報告内容!$4:$4,0)))</f>
        <v/>
      </c>
      <c r="D806" s="1241"/>
      <c r="E806" s="1161" t="str">
        <f>IF(B806="","",INDEX(非表示_前年度報告内容!$1:$1048576,MATCH(B806,非表示_前年度報告内容!$A:$A,0),MATCH($E$52,非表示_前年度報告内容!$4:$4,0)))</f>
        <v/>
      </c>
    </row>
    <row r="807" spans="2:5" ht="20.100000000000001" hidden="1" customHeight="1">
      <c r="B807" s="610" t="str">
        <f>IF(非表示_前年度報告内容!A759="","",非表示_前年度報告内容!A759)</f>
        <v/>
      </c>
      <c r="C807" s="1241" t="str">
        <f>IF(B807="","",INDEX(非表示_前年度報告内容!$1:$1048576,MATCH(B807,非表示_前年度報告内容!$A:$A,0),MATCH($C$52,非表示_前年度報告内容!$4:$4,0)))</f>
        <v/>
      </c>
      <c r="D807" s="1241"/>
      <c r="E807" s="1161" t="str">
        <f>IF(B807="","",INDEX(非表示_前年度報告内容!$1:$1048576,MATCH(B807,非表示_前年度報告内容!$A:$A,0),MATCH($E$52,非表示_前年度報告内容!$4:$4,0)))</f>
        <v/>
      </c>
    </row>
    <row r="808" spans="2:5" ht="20.100000000000001" hidden="1" customHeight="1">
      <c r="B808" s="610" t="str">
        <f>IF(非表示_前年度報告内容!A760="","",非表示_前年度報告内容!A760)</f>
        <v/>
      </c>
      <c r="C808" s="1241" t="str">
        <f>IF(B808="","",INDEX(非表示_前年度報告内容!$1:$1048576,MATCH(B808,非表示_前年度報告内容!$A:$A,0),MATCH($C$52,非表示_前年度報告内容!$4:$4,0)))</f>
        <v/>
      </c>
      <c r="D808" s="1241"/>
      <c r="E808" s="1161" t="str">
        <f>IF(B808="","",INDEX(非表示_前年度報告内容!$1:$1048576,MATCH(B808,非表示_前年度報告内容!$A:$A,0),MATCH($E$52,非表示_前年度報告内容!$4:$4,0)))</f>
        <v/>
      </c>
    </row>
    <row r="809" spans="2:5" ht="20.100000000000001" hidden="1" customHeight="1">
      <c r="B809" s="610" t="str">
        <f>IF(非表示_前年度報告内容!A761="","",非表示_前年度報告内容!A761)</f>
        <v/>
      </c>
      <c r="C809" s="1241" t="str">
        <f>IF(B809="","",INDEX(非表示_前年度報告内容!$1:$1048576,MATCH(B809,非表示_前年度報告内容!$A:$A,0),MATCH($C$52,非表示_前年度報告内容!$4:$4,0)))</f>
        <v/>
      </c>
      <c r="D809" s="1241"/>
      <c r="E809" s="1161" t="str">
        <f>IF(B809="","",INDEX(非表示_前年度報告内容!$1:$1048576,MATCH(B809,非表示_前年度報告内容!$A:$A,0),MATCH($E$52,非表示_前年度報告内容!$4:$4,0)))</f>
        <v/>
      </c>
    </row>
    <row r="810" spans="2:5" ht="20.100000000000001" hidden="1" customHeight="1">
      <c r="B810" s="610" t="str">
        <f>IF(非表示_前年度報告内容!A762="","",非表示_前年度報告内容!A762)</f>
        <v/>
      </c>
      <c r="C810" s="1241" t="str">
        <f>IF(B810="","",INDEX(非表示_前年度報告内容!$1:$1048576,MATCH(B810,非表示_前年度報告内容!$A:$A,0),MATCH($C$52,非表示_前年度報告内容!$4:$4,0)))</f>
        <v/>
      </c>
      <c r="D810" s="1241"/>
      <c r="E810" s="1161" t="str">
        <f>IF(B810="","",INDEX(非表示_前年度報告内容!$1:$1048576,MATCH(B810,非表示_前年度報告内容!$A:$A,0),MATCH($E$52,非表示_前年度報告内容!$4:$4,0)))</f>
        <v/>
      </c>
    </row>
    <row r="811" spans="2:5" ht="20.100000000000001" hidden="1" customHeight="1">
      <c r="B811" s="610" t="str">
        <f>IF(非表示_前年度報告内容!A763="","",非表示_前年度報告内容!A763)</f>
        <v/>
      </c>
      <c r="C811" s="1241" t="str">
        <f>IF(B811="","",INDEX(非表示_前年度報告内容!$1:$1048576,MATCH(B811,非表示_前年度報告内容!$A:$A,0),MATCH($C$52,非表示_前年度報告内容!$4:$4,0)))</f>
        <v/>
      </c>
      <c r="D811" s="1241"/>
      <c r="E811" s="1161" t="str">
        <f>IF(B811="","",INDEX(非表示_前年度報告内容!$1:$1048576,MATCH(B811,非表示_前年度報告内容!$A:$A,0),MATCH($E$52,非表示_前年度報告内容!$4:$4,0)))</f>
        <v/>
      </c>
    </row>
    <row r="812" spans="2:5" ht="20.100000000000001" hidden="1" customHeight="1">
      <c r="B812" s="610" t="str">
        <f>IF(非表示_前年度報告内容!A764="","",非表示_前年度報告内容!A764)</f>
        <v/>
      </c>
      <c r="C812" s="1241" t="str">
        <f>IF(B812="","",INDEX(非表示_前年度報告内容!$1:$1048576,MATCH(B812,非表示_前年度報告内容!$A:$A,0),MATCH($C$52,非表示_前年度報告内容!$4:$4,0)))</f>
        <v/>
      </c>
      <c r="D812" s="1241"/>
      <c r="E812" s="1161" t="str">
        <f>IF(B812="","",INDEX(非表示_前年度報告内容!$1:$1048576,MATCH(B812,非表示_前年度報告内容!$A:$A,0),MATCH($E$52,非表示_前年度報告内容!$4:$4,0)))</f>
        <v/>
      </c>
    </row>
    <row r="813" spans="2:5" ht="20.100000000000001" hidden="1" customHeight="1">
      <c r="B813" s="610" t="str">
        <f>IF(非表示_前年度報告内容!A765="","",非表示_前年度報告内容!A765)</f>
        <v/>
      </c>
      <c r="C813" s="1241" t="str">
        <f>IF(B813="","",INDEX(非表示_前年度報告内容!$1:$1048576,MATCH(B813,非表示_前年度報告内容!$A:$A,0),MATCH($C$52,非表示_前年度報告内容!$4:$4,0)))</f>
        <v/>
      </c>
      <c r="D813" s="1241"/>
      <c r="E813" s="1161" t="str">
        <f>IF(B813="","",INDEX(非表示_前年度報告内容!$1:$1048576,MATCH(B813,非表示_前年度報告内容!$A:$A,0),MATCH($E$52,非表示_前年度報告内容!$4:$4,0)))</f>
        <v/>
      </c>
    </row>
    <row r="814" spans="2:5" ht="20.100000000000001" hidden="1" customHeight="1">
      <c r="B814" s="610" t="str">
        <f>IF(非表示_前年度報告内容!A766="","",非表示_前年度報告内容!A766)</f>
        <v/>
      </c>
      <c r="C814" s="1241" t="str">
        <f>IF(B814="","",INDEX(非表示_前年度報告内容!$1:$1048576,MATCH(B814,非表示_前年度報告内容!$A:$A,0),MATCH($C$52,非表示_前年度報告内容!$4:$4,0)))</f>
        <v/>
      </c>
      <c r="D814" s="1241"/>
      <c r="E814" s="1161" t="str">
        <f>IF(B814="","",INDEX(非表示_前年度報告内容!$1:$1048576,MATCH(B814,非表示_前年度報告内容!$A:$A,0),MATCH($E$52,非表示_前年度報告内容!$4:$4,0)))</f>
        <v/>
      </c>
    </row>
    <row r="815" spans="2:5" ht="20.100000000000001" hidden="1" customHeight="1">
      <c r="B815" s="610" t="str">
        <f>IF(非表示_前年度報告内容!A767="","",非表示_前年度報告内容!A767)</f>
        <v/>
      </c>
      <c r="C815" s="1241" t="str">
        <f>IF(B815="","",INDEX(非表示_前年度報告内容!$1:$1048576,MATCH(B815,非表示_前年度報告内容!$A:$A,0),MATCH($C$52,非表示_前年度報告内容!$4:$4,0)))</f>
        <v/>
      </c>
      <c r="D815" s="1241"/>
      <c r="E815" s="1161" t="str">
        <f>IF(B815="","",INDEX(非表示_前年度報告内容!$1:$1048576,MATCH(B815,非表示_前年度報告内容!$A:$A,0),MATCH($E$52,非表示_前年度報告内容!$4:$4,0)))</f>
        <v/>
      </c>
    </row>
    <row r="816" spans="2:5" ht="20.100000000000001" hidden="1" customHeight="1">
      <c r="B816" s="610" t="str">
        <f>IF(非表示_前年度報告内容!A768="","",非表示_前年度報告内容!A768)</f>
        <v/>
      </c>
      <c r="C816" s="1241" t="str">
        <f>IF(B816="","",INDEX(非表示_前年度報告内容!$1:$1048576,MATCH(B816,非表示_前年度報告内容!$A:$A,0),MATCH($C$52,非表示_前年度報告内容!$4:$4,0)))</f>
        <v/>
      </c>
      <c r="D816" s="1241"/>
      <c r="E816" s="1161" t="str">
        <f>IF(B816="","",INDEX(非表示_前年度報告内容!$1:$1048576,MATCH(B816,非表示_前年度報告内容!$A:$A,0),MATCH($E$52,非表示_前年度報告内容!$4:$4,0)))</f>
        <v/>
      </c>
    </row>
    <row r="817" spans="2:5" ht="20.100000000000001" hidden="1" customHeight="1">
      <c r="B817" s="610" t="str">
        <f>IF(非表示_前年度報告内容!A769="","",非表示_前年度報告内容!A769)</f>
        <v/>
      </c>
      <c r="C817" s="1241" t="str">
        <f>IF(B817="","",INDEX(非表示_前年度報告内容!$1:$1048576,MATCH(B817,非表示_前年度報告内容!$A:$A,0),MATCH($C$52,非表示_前年度報告内容!$4:$4,0)))</f>
        <v/>
      </c>
      <c r="D817" s="1241"/>
      <c r="E817" s="1161" t="str">
        <f>IF(B817="","",INDEX(非表示_前年度報告内容!$1:$1048576,MATCH(B817,非表示_前年度報告内容!$A:$A,0),MATCH($E$52,非表示_前年度報告内容!$4:$4,0)))</f>
        <v/>
      </c>
    </row>
    <row r="818" spans="2:5" ht="20.100000000000001" hidden="1" customHeight="1">
      <c r="B818" s="610" t="str">
        <f>IF(非表示_前年度報告内容!A770="","",非表示_前年度報告内容!A770)</f>
        <v/>
      </c>
      <c r="C818" s="1241" t="str">
        <f>IF(B818="","",INDEX(非表示_前年度報告内容!$1:$1048576,MATCH(B818,非表示_前年度報告内容!$A:$A,0),MATCH($C$52,非表示_前年度報告内容!$4:$4,0)))</f>
        <v/>
      </c>
      <c r="D818" s="1241"/>
      <c r="E818" s="1161" t="str">
        <f>IF(B818="","",INDEX(非表示_前年度報告内容!$1:$1048576,MATCH(B818,非表示_前年度報告内容!$A:$A,0),MATCH($E$52,非表示_前年度報告内容!$4:$4,0)))</f>
        <v/>
      </c>
    </row>
    <row r="819" spans="2:5" ht="20.100000000000001" hidden="1" customHeight="1">
      <c r="B819" s="610" t="str">
        <f>IF(非表示_前年度報告内容!A771="","",非表示_前年度報告内容!A771)</f>
        <v/>
      </c>
      <c r="C819" s="1241" t="str">
        <f>IF(B819="","",INDEX(非表示_前年度報告内容!$1:$1048576,MATCH(B819,非表示_前年度報告内容!$A:$A,0),MATCH($C$52,非表示_前年度報告内容!$4:$4,0)))</f>
        <v/>
      </c>
      <c r="D819" s="1241"/>
      <c r="E819" s="1161" t="str">
        <f>IF(B819="","",INDEX(非表示_前年度報告内容!$1:$1048576,MATCH(B819,非表示_前年度報告内容!$A:$A,0),MATCH($E$52,非表示_前年度報告内容!$4:$4,0)))</f>
        <v/>
      </c>
    </row>
    <row r="820" spans="2:5" ht="20.100000000000001" hidden="1" customHeight="1">
      <c r="B820" s="610" t="str">
        <f>IF(非表示_前年度報告内容!A772="","",非表示_前年度報告内容!A772)</f>
        <v/>
      </c>
      <c r="C820" s="1241" t="str">
        <f>IF(B820="","",INDEX(非表示_前年度報告内容!$1:$1048576,MATCH(B820,非表示_前年度報告内容!$A:$A,0),MATCH($C$52,非表示_前年度報告内容!$4:$4,0)))</f>
        <v/>
      </c>
      <c r="D820" s="1241"/>
      <c r="E820" s="1161" t="str">
        <f>IF(B820="","",INDEX(非表示_前年度報告内容!$1:$1048576,MATCH(B820,非表示_前年度報告内容!$A:$A,0),MATCH($E$52,非表示_前年度報告内容!$4:$4,0)))</f>
        <v/>
      </c>
    </row>
    <row r="821" spans="2:5" ht="20.100000000000001" hidden="1" customHeight="1">
      <c r="B821" s="610" t="str">
        <f>IF(非表示_前年度報告内容!A773="","",非表示_前年度報告内容!A773)</f>
        <v/>
      </c>
      <c r="C821" s="1241" t="str">
        <f>IF(B821="","",INDEX(非表示_前年度報告内容!$1:$1048576,MATCH(B821,非表示_前年度報告内容!$A:$A,0),MATCH($C$52,非表示_前年度報告内容!$4:$4,0)))</f>
        <v/>
      </c>
      <c r="D821" s="1241"/>
      <c r="E821" s="1161" t="str">
        <f>IF(B821="","",INDEX(非表示_前年度報告内容!$1:$1048576,MATCH(B821,非表示_前年度報告内容!$A:$A,0),MATCH($E$52,非表示_前年度報告内容!$4:$4,0)))</f>
        <v/>
      </c>
    </row>
    <row r="822" spans="2:5" ht="20.100000000000001" hidden="1" customHeight="1">
      <c r="B822" s="610" t="str">
        <f>IF(非表示_前年度報告内容!A774="","",非表示_前年度報告内容!A774)</f>
        <v/>
      </c>
      <c r="C822" s="1241" t="str">
        <f>IF(B822="","",INDEX(非表示_前年度報告内容!$1:$1048576,MATCH(B822,非表示_前年度報告内容!$A:$A,0),MATCH($C$52,非表示_前年度報告内容!$4:$4,0)))</f>
        <v/>
      </c>
      <c r="D822" s="1241"/>
      <c r="E822" s="1161" t="str">
        <f>IF(B822="","",INDEX(非表示_前年度報告内容!$1:$1048576,MATCH(B822,非表示_前年度報告内容!$A:$A,0),MATCH($E$52,非表示_前年度報告内容!$4:$4,0)))</f>
        <v/>
      </c>
    </row>
    <row r="823" spans="2:5" ht="20.100000000000001" hidden="1" customHeight="1">
      <c r="B823" s="610" t="str">
        <f>IF(非表示_前年度報告内容!A775="","",非表示_前年度報告内容!A775)</f>
        <v/>
      </c>
      <c r="C823" s="1241" t="str">
        <f>IF(B823="","",INDEX(非表示_前年度報告内容!$1:$1048576,MATCH(B823,非表示_前年度報告内容!$A:$A,0),MATCH($C$52,非表示_前年度報告内容!$4:$4,0)))</f>
        <v/>
      </c>
      <c r="D823" s="1241"/>
      <c r="E823" s="1161" t="str">
        <f>IF(B823="","",INDEX(非表示_前年度報告内容!$1:$1048576,MATCH(B823,非表示_前年度報告内容!$A:$A,0),MATCH($E$52,非表示_前年度報告内容!$4:$4,0)))</f>
        <v/>
      </c>
    </row>
    <row r="824" spans="2:5" ht="20.100000000000001" hidden="1" customHeight="1">
      <c r="B824" s="610" t="str">
        <f>IF(非表示_前年度報告内容!A776="","",非表示_前年度報告内容!A776)</f>
        <v/>
      </c>
      <c r="C824" s="1241" t="str">
        <f>IF(B824="","",INDEX(非表示_前年度報告内容!$1:$1048576,MATCH(B824,非表示_前年度報告内容!$A:$A,0),MATCH($C$52,非表示_前年度報告内容!$4:$4,0)))</f>
        <v/>
      </c>
      <c r="D824" s="1241"/>
      <c r="E824" s="1161" t="str">
        <f>IF(B824="","",INDEX(非表示_前年度報告内容!$1:$1048576,MATCH(B824,非表示_前年度報告内容!$A:$A,0),MATCH($E$52,非表示_前年度報告内容!$4:$4,0)))</f>
        <v/>
      </c>
    </row>
    <row r="825" spans="2:5" ht="20.100000000000001" hidden="1" customHeight="1">
      <c r="B825" s="610" t="str">
        <f>IF(非表示_前年度報告内容!A777="","",非表示_前年度報告内容!A777)</f>
        <v/>
      </c>
      <c r="C825" s="1241" t="str">
        <f>IF(B825="","",INDEX(非表示_前年度報告内容!$1:$1048576,MATCH(B825,非表示_前年度報告内容!$A:$A,0),MATCH($C$52,非表示_前年度報告内容!$4:$4,0)))</f>
        <v/>
      </c>
      <c r="D825" s="1241"/>
      <c r="E825" s="1161" t="str">
        <f>IF(B825="","",INDEX(非表示_前年度報告内容!$1:$1048576,MATCH(B825,非表示_前年度報告内容!$A:$A,0),MATCH($E$52,非表示_前年度報告内容!$4:$4,0)))</f>
        <v/>
      </c>
    </row>
    <row r="826" spans="2:5" ht="20.100000000000001" hidden="1" customHeight="1">
      <c r="B826" s="610" t="str">
        <f>IF(非表示_前年度報告内容!A778="","",非表示_前年度報告内容!A778)</f>
        <v/>
      </c>
      <c r="C826" s="1241" t="str">
        <f>IF(B826="","",INDEX(非表示_前年度報告内容!$1:$1048576,MATCH(B826,非表示_前年度報告内容!$A:$A,0),MATCH($C$52,非表示_前年度報告内容!$4:$4,0)))</f>
        <v/>
      </c>
      <c r="D826" s="1241"/>
      <c r="E826" s="1161" t="str">
        <f>IF(B826="","",INDEX(非表示_前年度報告内容!$1:$1048576,MATCH(B826,非表示_前年度報告内容!$A:$A,0),MATCH($E$52,非表示_前年度報告内容!$4:$4,0)))</f>
        <v/>
      </c>
    </row>
    <row r="827" spans="2:5" ht="20.100000000000001" hidden="1" customHeight="1">
      <c r="B827" s="610" t="str">
        <f>IF(非表示_前年度報告内容!A779="","",非表示_前年度報告内容!A779)</f>
        <v/>
      </c>
      <c r="C827" s="1241" t="str">
        <f>IF(B827="","",INDEX(非表示_前年度報告内容!$1:$1048576,MATCH(B827,非表示_前年度報告内容!$A:$A,0),MATCH($C$52,非表示_前年度報告内容!$4:$4,0)))</f>
        <v/>
      </c>
      <c r="D827" s="1241"/>
      <c r="E827" s="1161" t="str">
        <f>IF(B827="","",INDEX(非表示_前年度報告内容!$1:$1048576,MATCH(B827,非表示_前年度報告内容!$A:$A,0),MATCH($E$52,非表示_前年度報告内容!$4:$4,0)))</f>
        <v/>
      </c>
    </row>
    <row r="828" spans="2:5" ht="20.100000000000001" hidden="1" customHeight="1">
      <c r="B828" s="610" t="str">
        <f>IF(非表示_前年度報告内容!A780="","",非表示_前年度報告内容!A780)</f>
        <v/>
      </c>
      <c r="C828" s="1241" t="str">
        <f>IF(B828="","",INDEX(非表示_前年度報告内容!$1:$1048576,MATCH(B828,非表示_前年度報告内容!$A:$A,0),MATCH($C$52,非表示_前年度報告内容!$4:$4,0)))</f>
        <v/>
      </c>
      <c r="D828" s="1241"/>
      <c r="E828" s="1161" t="str">
        <f>IF(B828="","",INDEX(非表示_前年度報告内容!$1:$1048576,MATCH(B828,非表示_前年度報告内容!$A:$A,0),MATCH($E$52,非表示_前年度報告内容!$4:$4,0)))</f>
        <v/>
      </c>
    </row>
    <row r="829" spans="2:5" ht="20.100000000000001" hidden="1" customHeight="1">
      <c r="B829" s="610" t="str">
        <f>IF(非表示_前年度報告内容!A781="","",非表示_前年度報告内容!A781)</f>
        <v/>
      </c>
      <c r="C829" s="1241" t="str">
        <f>IF(B829="","",INDEX(非表示_前年度報告内容!$1:$1048576,MATCH(B829,非表示_前年度報告内容!$A:$A,0),MATCH($C$52,非表示_前年度報告内容!$4:$4,0)))</f>
        <v/>
      </c>
      <c r="D829" s="1241"/>
      <c r="E829" s="1161" t="str">
        <f>IF(B829="","",INDEX(非表示_前年度報告内容!$1:$1048576,MATCH(B829,非表示_前年度報告内容!$A:$A,0),MATCH($E$52,非表示_前年度報告内容!$4:$4,0)))</f>
        <v/>
      </c>
    </row>
    <row r="830" spans="2:5" ht="20.100000000000001" hidden="1" customHeight="1">
      <c r="B830" s="610" t="str">
        <f>IF(非表示_前年度報告内容!A782="","",非表示_前年度報告内容!A782)</f>
        <v/>
      </c>
      <c r="C830" s="1241" t="str">
        <f>IF(B830="","",INDEX(非表示_前年度報告内容!$1:$1048576,MATCH(B830,非表示_前年度報告内容!$A:$A,0),MATCH($C$52,非表示_前年度報告内容!$4:$4,0)))</f>
        <v/>
      </c>
      <c r="D830" s="1241"/>
      <c r="E830" s="1161" t="str">
        <f>IF(B830="","",INDEX(非表示_前年度報告内容!$1:$1048576,MATCH(B830,非表示_前年度報告内容!$A:$A,0),MATCH($E$52,非表示_前年度報告内容!$4:$4,0)))</f>
        <v/>
      </c>
    </row>
    <row r="831" spans="2:5" ht="20.100000000000001" hidden="1" customHeight="1">
      <c r="B831" s="610" t="str">
        <f>IF(非表示_前年度報告内容!A783="","",非表示_前年度報告内容!A783)</f>
        <v/>
      </c>
      <c r="C831" s="1241" t="str">
        <f>IF(B831="","",INDEX(非表示_前年度報告内容!$1:$1048576,MATCH(B831,非表示_前年度報告内容!$A:$A,0),MATCH($C$52,非表示_前年度報告内容!$4:$4,0)))</f>
        <v/>
      </c>
      <c r="D831" s="1241"/>
      <c r="E831" s="1161" t="str">
        <f>IF(B831="","",INDEX(非表示_前年度報告内容!$1:$1048576,MATCH(B831,非表示_前年度報告内容!$A:$A,0),MATCH($E$52,非表示_前年度報告内容!$4:$4,0)))</f>
        <v/>
      </c>
    </row>
    <row r="832" spans="2:5" ht="20.100000000000001" hidden="1" customHeight="1">
      <c r="B832" s="610" t="str">
        <f>IF(非表示_前年度報告内容!A784="","",非表示_前年度報告内容!A784)</f>
        <v/>
      </c>
      <c r="C832" s="1241" t="str">
        <f>IF(B832="","",INDEX(非表示_前年度報告内容!$1:$1048576,MATCH(B832,非表示_前年度報告内容!$A:$A,0),MATCH($C$52,非表示_前年度報告内容!$4:$4,0)))</f>
        <v/>
      </c>
      <c r="D832" s="1241"/>
      <c r="E832" s="1161" t="str">
        <f>IF(B832="","",INDEX(非表示_前年度報告内容!$1:$1048576,MATCH(B832,非表示_前年度報告内容!$A:$A,0),MATCH($E$52,非表示_前年度報告内容!$4:$4,0)))</f>
        <v/>
      </c>
    </row>
    <row r="833" spans="2:5" ht="20.100000000000001" hidden="1" customHeight="1">
      <c r="B833" s="610" t="str">
        <f>IF(非表示_前年度報告内容!A785="","",非表示_前年度報告内容!A785)</f>
        <v/>
      </c>
      <c r="C833" s="1241" t="str">
        <f>IF(B833="","",INDEX(非表示_前年度報告内容!$1:$1048576,MATCH(B833,非表示_前年度報告内容!$A:$A,0),MATCH($C$52,非表示_前年度報告内容!$4:$4,0)))</f>
        <v/>
      </c>
      <c r="D833" s="1241"/>
      <c r="E833" s="1161" t="str">
        <f>IF(B833="","",INDEX(非表示_前年度報告内容!$1:$1048576,MATCH(B833,非表示_前年度報告内容!$A:$A,0),MATCH($E$52,非表示_前年度報告内容!$4:$4,0)))</f>
        <v/>
      </c>
    </row>
    <row r="834" spans="2:5" hidden="1">
      <c r="B834" s="610" t="str">
        <f>IF(非表示_前年度報告内容!A786="","",非表示_前年度報告内容!A786)</f>
        <v/>
      </c>
      <c r="C834" s="1241" t="str">
        <f>IF(B834="","",INDEX(非表示_前年度報告内容!$1:$1048576,MATCH(B834,非表示_前年度報告内容!$A:$A,0),MATCH($C$52,非表示_前年度報告内容!$4:$4,0)))</f>
        <v/>
      </c>
      <c r="D834" s="1241"/>
      <c r="E834" s="1161" t="str">
        <f>IF(B834="","",INDEX(非表示_前年度報告内容!$1:$1048576,MATCH(B834,非表示_前年度報告内容!$A:$A,0),MATCH($E$52,非表示_前年度報告内容!$4:$4,0)))</f>
        <v/>
      </c>
    </row>
    <row r="835" spans="2:5" hidden="1">
      <c r="B835" s="610" t="str">
        <f>IF(非表示_前年度報告内容!A787="","",非表示_前年度報告内容!A787)</f>
        <v/>
      </c>
      <c r="C835" s="1241" t="str">
        <f>IF(B835="","",INDEX(非表示_前年度報告内容!$1:$1048576,MATCH(B835,非表示_前年度報告内容!$A:$A,0),MATCH($C$52,非表示_前年度報告内容!$4:$4,0)))</f>
        <v/>
      </c>
      <c r="D835" s="1241"/>
      <c r="E835" s="1161" t="str">
        <f>IF(B835="","",INDEX(非表示_前年度報告内容!$1:$1048576,MATCH(B835,非表示_前年度報告内容!$A:$A,0),MATCH($E$52,非表示_前年度報告内容!$4:$4,0)))</f>
        <v/>
      </c>
    </row>
    <row r="836" spans="2:5" hidden="1">
      <c r="B836" s="610" t="str">
        <f>IF(非表示_前年度報告内容!A788="","",非表示_前年度報告内容!A788)</f>
        <v/>
      </c>
      <c r="C836" s="1241" t="str">
        <f>IF(B836="","",INDEX(非表示_前年度報告内容!$1:$1048576,MATCH(B836,非表示_前年度報告内容!$A:$A,0),MATCH($C$52,非表示_前年度報告内容!$4:$4,0)))</f>
        <v/>
      </c>
      <c r="D836" s="1241"/>
      <c r="E836" s="1161" t="str">
        <f>IF(B836="","",INDEX(非表示_前年度報告内容!$1:$1048576,MATCH(B836,非表示_前年度報告内容!$A:$A,0),MATCH($E$52,非表示_前年度報告内容!$4:$4,0)))</f>
        <v/>
      </c>
    </row>
    <row r="837" spans="2:5" hidden="1">
      <c r="B837" s="610" t="str">
        <f>IF(非表示_前年度報告内容!A789="","",非表示_前年度報告内容!A789)</f>
        <v/>
      </c>
      <c r="C837" s="1241" t="str">
        <f>IF(B837="","",INDEX(非表示_前年度報告内容!$1:$1048576,MATCH(B837,非表示_前年度報告内容!$A:$A,0),MATCH($C$52,非表示_前年度報告内容!$4:$4,0)))</f>
        <v/>
      </c>
      <c r="D837" s="1241"/>
      <c r="E837" s="1161" t="str">
        <f>IF(B837="","",INDEX(非表示_前年度報告内容!$1:$1048576,MATCH(B837,非表示_前年度報告内容!$A:$A,0),MATCH($E$52,非表示_前年度報告内容!$4:$4,0)))</f>
        <v/>
      </c>
    </row>
    <row r="838" spans="2:5" hidden="1">
      <c r="B838" s="610" t="str">
        <f>IF(非表示_前年度報告内容!A790="","",非表示_前年度報告内容!A790)</f>
        <v/>
      </c>
      <c r="C838" s="1241" t="str">
        <f>IF(B838="","",INDEX(非表示_前年度報告内容!$1:$1048576,MATCH(B838,非表示_前年度報告内容!$A:$A,0),MATCH($C$52,非表示_前年度報告内容!$4:$4,0)))</f>
        <v/>
      </c>
      <c r="D838" s="1241"/>
      <c r="E838" s="1161" t="str">
        <f>IF(B838="","",INDEX(非表示_前年度報告内容!$1:$1048576,MATCH(B838,非表示_前年度報告内容!$A:$A,0),MATCH($E$52,非表示_前年度報告内容!$4:$4,0)))</f>
        <v/>
      </c>
    </row>
    <row r="839" spans="2:5" hidden="1">
      <c r="B839" s="610" t="str">
        <f>IF(非表示_前年度報告内容!A791="","",非表示_前年度報告内容!A791)</f>
        <v/>
      </c>
      <c r="C839" s="1241" t="str">
        <f>IF(B839="","",INDEX(非表示_前年度報告内容!$1:$1048576,MATCH(B839,非表示_前年度報告内容!$A:$A,0),MATCH($C$52,非表示_前年度報告内容!$4:$4,0)))</f>
        <v/>
      </c>
      <c r="D839" s="1241"/>
      <c r="E839" s="1161" t="str">
        <f>IF(B839="","",INDEX(非表示_前年度報告内容!$1:$1048576,MATCH(B839,非表示_前年度報告内容!$A:$A,0),MATCH($E$52,非表示_前年度報告内容!$4:$4,0)))</f>
        <v/>
      </c>
    </row>
    <row r="840" spans="2:5" hidden="1">
      <c r="B840" s="610" t="str">
        <f>IF(非表示_前年度報告内容!A792="","",非表示_前年度報告内容!A792)</f>
        <v/>
      </c>
      <c r="C840" s="1241" t="str">
        <f>IF(B840="","",INDEX(非表示_前年度報告内容!$1:$1048576,MATCH(B840,非表示_前年度報告内容!$A:$A,0),MATCH($C$52,非表示_前年度報告内容!$4:$4,0)))</f>
        <v/>
      </c>
      <c r="D840" s="1241"/>
      <c r="E840" s="1161" t="str">
        <f>IF(B840="","",INDEX(非表示_前年度報告内容!$1:$1048576,MATCH(B840,非表示_前年度報告内容!$A:$A,0),MATCH($E$52,非表示_前年度報告内容!$4:$4,0)))</f>
        <v/>
      </c>
    </row>
    <row r="841" spans="2:5" hidden="1">
      <c r="B841" s="610" t="str">
        <f>IF(非表示_前年度報告内容!A793="","",非表示_前年度報告内容!A793)</f>
        <v/>
      </c>
      <c r="C841" s="1241" t="str">
        <f>IF(B841="","",INDEX(非表示_前年度報告内容!$1:$1048576,MATCH(B841,非表示_前年度報告内容!$A:$A,0),MATCH($C$52,非表示_前年度報告内容!$4:$4,0)))</f>
        <v/>
      </c>
      <c r="D841" s="1241"/>
      <c r="E841" s="1161" t="str">
        <f>IF(B841="","",INDEX(非表示_前年度報告内容!$1:$1048576,MATCH(B841,非表示_前年度報告内容!$A:$A,0),MATCH($E$52,非表示_前年度報告内容!$4:$4,0)))</f>
        <v/>
      </c>
    </row>
    <row r="842" spans="2:5" hidden="1">
      <c r="B842" s="610" t="str">
        <f>IF(非表示_前年度報告内容!A794="","",非表示_前年度報告内容!A794)</f>
        <v/>
      </c>
      <c r="C842" s="1241" t="str">
        <f>IF(B842="","",INDEX(非表示_前年度報告内容!$1:$1048576,MATCH(B842,非表示_前年度報告内容!$A:$A,0),MATCH($C$52,非表示_前年度報告内容!$4:$4,0)))</f>
        <v/>
      </c>
      <c r="D842" s="1241"/>
      <c r="E842" s="1161" t="str">
        <f>IF(B842="","",INDEX(非表示_前年度報告内容!$1:$1048576,MATCH(B842,非表示_前年度報告内容!$A:$A,0),MATCH($E$52,非表示_前年度報告内容!$4:$4,0)))</f>
        <v/>
      </c>
    </row>
    <row r="843" spans="2:5" hidden="1">
      <c r="B843" s="610" t="str">
        <f>IF(非表示_前年度報告内容!A795="","",非表示_前年度報告内容!A795)</f>
        <v/>
      </c>
      <c r="C843" s="1241" t="str">
        <f>IF(B843="","",INDEX(非表示_前年度報告内容!$1:$1048576,MATCH(B843,非表示_前年度報告内容!$A:$A,0),MATCH($C$52,非表示_前年度報告内容!$4:$4,0)))</f>
        <v/>
      </c>
      <c r="D843" s="1241"/>
      <c r="E843" s="1161" t="str">
        <f>IF(B843="","",INDEX(非表示_前年度報告内容!$1:$1048576,MATCH(B843,非表示_前年度報告内容!$A:$A,0),MATCH($E$52,非表示_前年度報告内容!$4:$4,0)))</f>
        <v/>
      </c>
    </row>
    <row r="844" spans="2:5" hidden="1">
      <c r="B844" s="610" t="str">
        <f>IF(非表示_前年度報告内容!A796="","",非表示_前年度報告内容!A796)</f>
        <v/>
      </c>
      <c r="C844" s="1241" t="str">
        <f>IF(B844="","",INDEX(非表示_前年度報告内容!$1:$1048576,MATCH(B844,非表示_前年度報告内容!$A:$A,0),MATCH($C$52,非表示_前年度報告内容!$4:$4,0)))</f>
        <v/>
      </c>
      <c r="D844" s="1241"/>
      <c r="E844" s="1161" t="str">
        <f>IF(B844="","",INDEX(非表示_前年度報告内容!$1:$1048576,MATCH(B844,非表示_前年度報告内容!$A:$A,0),MATCH($E$52,非表示_前年度報告内容!$4:$4,0)))</f>
        <v/>
      </c>
    </row>
    <row r="845" spans="2:5" hidden="1">
      <c r="B845" s="610" t="str">
        <f>IF(非表示_前年度報告内容!A797="","",非表示_前年度報告内容!A797)</f>
        <v/>
      </c>
      <c r="C845" s="1241" t="str">
        <f>IF(B845="","",INDEX(非表示_前年度報告内容!$1:$1048576,MATCH(B845,非表示_前年度報告内容!$A:$A,0),MATCH($C$52,非表示_前年度報告内容!$4:$4,0)))</f>
        <v/>
      </c>
      <c r="D845" s="1241"/>
      <c r="E845" s="1161" t="str">
        <f>IF(B845="","",INDEX(非表示_前年度報告内容!$1:$1048576,MATCH(B845,非表示_前年度報告内容!$A:$A,0),MATCH($E$52,非表示_前年度報告内容!$4:$4,0)))</f>
        <v/>
      </c>
    </row>
    <row r="846" spans="2:5" hidden="1">
      <c r="B846" s="610" t="str">
        <f>IF(非表示_前年度報告内容!A798="","",非表示_前年度報告内容!A798)</f>
        <v/>
      </c>
      <c r="C846" s="1241" t="str">
        <f>IF(B846="","",INDEX(非表示_前年度報告内容!$1:$1048576,MATCH(B846,非表示_前年度報告内容!$A:$A,0),MATCH($C$52,非表示_前年度報告内容!$4:$4,0)))</f>
        <v/>
      </c>
      <c r="D846" s="1241"/>
      <c r="E846" s="1161" t="str">
        <f>IF(B846="","",INDEX(非表示_前年度報告内容!$1:$1048576,MATCH(B846,非表示_前年度報告内容!$A:$A,0),MATCH($E$52,非表示_前年度報告内容!$4:$4,0)))</f>
        <v/>
      </c>
    </row>
    <row r="847" spans="2:5" hidden="1">
      <c r="B847" s="610" t="str">
        <f>IF(非表示_前年度報告内容!A799="","",非表示_前年度報告内容!A799)</f>
        <v/>
      </c>
      <c r="C847" s="1241" t="str">
        <f>IF(B847="","",INDEX(非表示_前年度報告内容!$1:$1048576,MATCH(B847,非表示_前年度報告内容!$A:$A,0),MATCH($C$52,非表示_前年度報告内容!$4:$4,0)))</f>
        <v/>
      </c>
      <c r="D847" s="1241"/>
      <c r="E847" s="1161" t="str">
        <f>IF(B847="","",INDEX(非表示_前年度報告内容!$1:$1048576,MATCH(B847,非表示_前年度報告内容!$A:$A,0),MATCH($E$52,非表示_前年度報告内容!$4:$4,0)))</f>
        <v/>
      </c>
    </row>
    <row r="848" spans="2:5" hidden="1">
      <c r="B848" s="610" t="str">
        <f>IF(非表示_前年度報告内容!A800="","",非表示_前年度報告内容!A800)</f>
        <v/>
      </c>
      <c r="C848" s="1241" t="str">
        <f>IF(B848="","",INDEX(非表示_前年度報告内容!$1:$1048576,MATCH(B848,非表示_前年度報告内容!$A:$A,0),MATCH($C$52,非表示_前年度報告内容!$4:$4,0)))</f>
        <v/>
      </c>
      <c r="D848" s="1241"/>
      <c r="E848" s="1161" t="str">
        <f>IF(B848="","",INDEX(非表示_前年度報告内容!$1:$1048576,MATCH(B848,非表示_前年度報告内容!$A:$A,0),MATCH($E$52,非表示_前年度報告内容!$4:$4,0)))</f>
        <v/>
      </c>
    </row>
    <row r="849" spans="2:5" hidden="1">
      <c r="B849" s="610" t="str">
        <f>IF(非表示_前年度報告内容!A801="","",非表示_前年度報告内容!A801)</f>
        <v/>
      </c>
      <c r="C849" s="1241" t="str">
        <f>IF(B849="","",INDEX(非表示_前年度報告内容!$1:$1048576,MATCH(B849,非表示_前年度報告内容!$A:$A,0),MATCH($C$52,非表示_前年度報告内容!$4:$4,0)))</f>
        <v/>
      </c>
      <c r="D849" s="1241"/>
      <c r="E849" s="1161" t="str">
        <f>IF(B849="","",INDEX(非表示_前年度報告内容!$1:$1048576,MATCH(B849,非表示_前年度報告内容!$A:$A,0),MATCH($E$52,非表示_前年度報告内容!$4:$4,0)))</f>
        <v/>
      </c>
    </row>
    <row r="850" spans="2:5" hidden="1">
      <c r="B850" s="610" t="str">
        <f>IF(非表示_前年度報告内容!A802="","",非表示_前年度報告内容!A802)</f>
        <v/>
      </c>
      <c r="C850" s="1241" t="str">
        <f>IF(B850="","",INDEX(非表示_前年度報告内容!$1:$1048576,MATCH(B850,非表示_前年度報告内容!$A:$A,0),MATCH($C$52,非表示_前年度報告内容!$4:$4,0)))</f>
        <v/>
      </c>
      <c r="D850" s="1241"/>
      <c r="E850" s="1161" t="str">
        <f>IF(B850="","",INDEX(非表示_前年度報告内容!$1:$1048576,MATCH(B850,非表示_前年度報告内容!$A:$A,0),MATCH($E$52,非表示_前年度報告内容!$4:$4,0)))</f>
        <v/>
      </c>
    </row>
    <row r="851" spans="2:5" hidden="1">
      <c r="B851" s="610" t="str">
        <f>IF(非表示_前年度報告内容!A803="","",非表示_前年度報告内容!A803)</f>
        <v/>
      </c>
      <c r="C851" s="1241" t="str">
        <f>IF(B851="","",INDEX(非表示_前年度報告内容!$1:$1048576,MATCH(B851,非表示_前年度報告内容!$A:$A,0),MATCH($C$52,非表示_前年度報告内容!$4:$4,0)))</f>
        <v/>
      </c>
      <c r="D851" s="1241"/>
      <c r="E851" s="1161" t="str">
        <f>IF(B851="","",INDEX(非表示_前年度報告内容!$1:$1048576,MATCH(B851,非表示_前年度報告内容!$A:$A,0),MATCH($E$52,非表示_前年度報告内容!$4:$4,0)))</f>
        <v/>
      </c>
    </row>
    <row r="852" spans="2:5" hidden="1">
      <c r="B852" s="610" t="str">
        <f>IF(非表示_前年度報告内容!A804="","",非表示_前年度報告内容!A804)</f>
        <v/>
      </c>
      <c r="C852" s="1241" t="str">
        <f>IF(B852="","",INDEX(非表示_前年度報告内容!$1:$1048576,MATCH(B852,非表示_前年度報告内容!$A:$A,0),MATCH($C$52,非表示_前年度報告内容!$4:$4,0)))</f>
        <v/>
      </c>
      <c r="D852" s="1241"/>
      <c r="E852" s="1161" t="str">
        <f>IF(B852="","",INDEX(非表示_前年度報告内容!$1:$1048576,MATCH(B852,非表示_前年度報告内容!$A:$A,0),MATCH($E$52,非表示_前年度報告内容!$4:$4,0)))</f>
        <v/>
      </c>
    </row>
    <row r="853" spans="2:5" hidden="1">
      <c r="B853" s="610" t="str">
        <f>IF(非表示_前年度報告内容!A805="","",非表示_前年度報告内容!A805)</f>
        <v/>
      </c>
      <c r="C853" s="1241" t="str">
        <f>IF(B853="","",INDEX(非表示_前年度報告内容!$1:$1048576,MATCH(B853,非表示_前年度報告内容!$A:$A,0),MATCH($C$52,非表示_前年度報告内容!$4:$4,0)))</f>
        <v/>
      </c>
      <c r="D853" s="1241"/>
      <c r="E853" s="1161" t="str">
        <f>IF(B853="","",INDEX(非表示_前年度報告内容!$1:$1048576,MATCH(B853,非表示_前年度報告内容!$A:$A,0),MATCH($E$52,非表示_前年度報告内容!$4:$4,0)))</f>
        <v/>
      </c>
    </row>
    <row r="854" spans="2:5" hidden="1">
      <c r="B854" s="610" t="str">
        <f>IF(非表示_前年度報告内容!A806="","",非表示_前年度報告内容!A806)</f>
        <v/>
      </c>
      <c r="C854" s="1241" t="str">
        <f>IF(B854="","",INDEX(非表示_前年度報告内容!$1:$1048576,MATCH(B854,非表示_前年度報告内容!$A:$A,0),MATCH($C$52,非表示_前年度報告内容!$4:$4,0)))</f>
        <v/>
      </c>
      <c r="D854" s="1241"/>
      <c r="E854" s="1161" t="str">
        <f>IF(B854="","",INDEX(非表示_前年度報告内容!$1:$1048576,MATCH(B854,非表示_前年度報告内容!$A:$A,0),MATCH($E$52,非表示_前年度報告内容!$4:$4,0)))</f>
        <v/>
      </c>
    </row>
    <row r="855" spans="2:5" hidden="1">
      <c r="B855" s="610" t="str">
        <f>IF(非表示_前年度報告内容!A807="","",非表示_前年度報告内容!A807)</f>
        <v/>
      </c>
      <c r="C855" s="1241" t="str">
        <f>IF(B855="","",INDEX(非表示_前年度報告内容!$1:$1048576,MATCH(B855,非表示_前年度報告内容!$A:$A,0),MATCH($C$52,非表示_前年度報告内容!$4:$4,0)))</f>
        <v/>
      </c>
      <c r="D855" s="1241"/>
      <c r="E855" s="1161" t="str">
        <f>IF(B855="","",INDEX(非表示_前年度報告内容!$1:$1048576,MATCH(B855,非表示_前年度報告内容!$A:$A,0),MATCH($E$52,非表示_前年度報告内容!$4:$4,0)))</f>
        <v/>
      </c>
    </row>
    <row r="856" spans="2:5" hidden="1">
      <c r="B856" s="610" t="str">
        <f>IF(非表示_前年度報告内容!A808="","",非表示_前年度報告内容!A808)</f>
        <v/>
      </c>
      <c r="C856" s="1241" t="str">
        <f>IF(B856="","",INDEX(非表示_前年度報告内容!$1:$1048576,MATCH(B856,非表示_前年度報告内容!$A:$A,0),MATCH($C$52,非表示_前年度報告内容!$4:$4,0)))</f>
        <v/>
      </c>
      <c r="D856" s="1241"/>
      <c r="E856" s="1161" t="str">
        <f>IF(B856="","",INDEX(非表示_前年度報告内容!$1:$1048576,MATCH(B856,非表示_前年度報告内容!$A:$A,0),MATCH($E$52,非表示_前年度報告内容!$4:$4,0)))</f>
        <v/>
      </c>
    </row>
    <row r="857" spans="2:5" hidden="1">
      <c r="B857" s="610" t="str">
        <f>IF(非表示_前年度報告内容!A809="","",非表示_前年度報告内容!A809)</f>
        <v/>
      </c>
      <c r="C857" s="1241" t="str">
        <f>IF(B857="","",INDEX(非表示_前年度報告内容!$1:$1048576,MATCH(B857,非表示_前年度報告内容!$A:$A,0),MATCH($C$52,非表示_前年度報告内容!$4:$4,0)))</f>
        <v/>
      </c>
      <c r="D857" s="1241"/>
      <c r="E857" s="1161" t="str">
        <f>IF(B857="","",INDEX(非表示_前年度報告内容!$1:$1048576,MATCH(B857,非表示_前年度報告内容!$A:$A,0),MATCH($E$52,非表示_前年度報告内容!$4:$4,0)))</f>
        <v/>
      </c>
    </row>
    <row r="858" spans="2:5" hidden="1">
      <c r="B858" s="610" t="str">
        <f>IF(非表示_前年度報告内容!A810="","",非表示_前年度報告内容!A810)</f>
        <v/>
      </c>
      <c r="C858" s="1241" t="str">
        <f>IF(B858="","",INDEX(非表示_前年度報告内容!$1:$1048576,MATCH(B858,非表示_前年度報告内容!$A:$A,0),MATCH($C$52,非表示_前年度報告内容!$4:$4,0)))</f>
        <v/>
      </c>
      <c r="D858" s="1241"/>
      <c r="E858" s="1161" t="str">
        <f>IF(B858="","",INDEX(非表示_前年度報告内容!$1:$1048576,MATCH(B858,非表示_前年度報告内容!$A:$A,0),MATCH($E$52,非表示_前年度報告内容!$4:$4,0)))</f>
        <v/>
      </c>
    </row>
    <row r="859" spans="2:5" hidden="1">
      <c r="B859" s="610" t="str">
        <f>IF(非表示_前年度報告内容!A811="","",非表示_前年度報告内容!A811)</f>
        <v/>
      </c>
      <c r="C859" s="1241" t="str">
        <f>IF(B859="","",INDEX(非表示_前年度報告内容!$1:$1048576,MATCH(B859,非表示_前年度報告内容!$A:$A,0),MATCH($C$52,非表示_前年度報告内容!$4:$4,0)))</f>
        <v/>
      </c>
      <c r="D859" s="1241"/>
      <c r="E859" s="1161" t="str">
        <f>IF(B859="","",INDEX(非表示_前年度報告内容!$1:$1048576,MATCH(B859,非表示_前年度報告内容!$A:$A,0),MATCH($E$52,非表示_前年度報告内容!$4:$4,0)))</f>
        <v/>
      </c>
    </row>
    <row r="860" spans="2:5" hidden="1">
      <c r="B860" s="610" t="str">
        <f>IF(非表示_前年度報告内容!A812="","",非表示_前年度報告内容!A812)</f>
        <v/>
      </c>
      <c r="C860" s="1241" t="str">
        <f>IF(B860="","",INDEX(非表示_前年度報告内容!$1:$1048576,MATCH(B860,非表示_前年度報告内容!$A:$A,0),MATCH($C$52,非表示_前年度報告内容!$4:$4,0)))</f>
        <v/>
      </c>
      <c r="D860" s="1241"/>
      <c r="E860" s="1161" t="str">
        <f>IF(B860="","",INDEX(非表示_前年度報告内容!$1:$1048576,MATCH(B860,非表示_前年度報告内容!$A:$A,0),MATCH($E$52,非表示_前年度報告内容!$4:$4,0)))</f>
        <v/>
      </c>
    </row>
    <row r="861" spans="2:5" hidden="1">
      <c r="B861" s="610" t="str">
        <f>IF(非表示_前年度報告内容!A813="","",非表示_前年度報告内容!A813)</f>
        <v/>
      </c>
      <c r="C861" s="1241" t="str">
        <f>IF(B861="","",INDEX(非表示_前年度報告内容!$1:$1048576,MATCH(B861,非表示_前年度報告内容!$A:$A,0),MATCH($C$52,非表示_前年度報告内容!$4:$4,0)))</f>
        <v/>
      </c>
      <c r="D861" s="1241"/>
      <c r="E861" s="1161" t="str">
        <f>IF(B861="","",INDEX(非表示_前年度報告内容!$1:$1048576,MATCH(B861,非表示_前年度報告内容!$A:$A,0),MATCH($E$52,非表示_前年度報告内容!$4:$4,0)))</f>
        <v/>
      </c>
    </row>
    <row r="862" spans="2:5" hidden="1">
      <c r="B862" s="610" t="str">
        <f>IF(非表示_前年度報告内容!A814="","",非表示_前年度報告内容!A814)</f>
        <v/>
      </c>
      <c r="C862" s="1241" t="str">
        <f>IF(B862="","",INDEX(非表示_前年度報告内容!$1:$1048576,MATCH(B862,非表示_前年度報告内容!$A:$A,0),MATCH($C$52,非表示_前年度報告内容!$4:$4,0)))</f>
        <v/>
      </c>
      <c r="D862" s="1241"/>
      <c r="E862" s="1161" t="str">
        <f>IF(B862="","",INDEX(非表示_前年度報告内容!$1:$1048576,MATCH(B862,非表示_前年度報告内容!$A:$A,0),MATCH($E$52,非表示_前年度報告内容!$4:$4,0)))</f>
        <v/>
      </c>
    </row>
    <row r="863" spans="2:5" hidden="1">
      <c r="B863" s="610" t="str">
        <f>IF(非表示_前年度報告内容!A815="","",非表示_前年度報告内容!A815)</f>
        <v/>
      </c>
      <c r="C863" s="1241" t="str">
        <f>IF(B863="","",INDEX(非表示_前年度報告内容!$1:$1048576,MATCH(B863,非表示_前年度報告内容!$A:$A,0),MATCH($C$52,非表示_前年度報告内容!$4:$4,0)))</f>
        <v/>
      </c>
      <c r="D863" s="1241"/>
      <c r="E863" s="1161" t="str">
        <f>IF(B863="","",INDEX(非表示_前年度報告内容!$1:$1048576,MATCH(B863,非表示_前年度報告内容!$A:$A,0),MATCH($E$52,非表示_前年度報告内容!$4:$4,0)))</f>
        <v/>
      </c>
    </row>
    <row r="864" spans="2:5" hidden="1">
      <c r="B864" s="610" t="str">
        <f>IF(非表示_前年度報告内容!A816="","",非表示_前年度報告内容!A816)</f>
        <v/>
      </c>
      <c r="C864" s="1241" t="str">
        <f>IF(B864="","",INDEX(非表示_前年度報告内容!$1:$1048576,MATCH(B864,非表示_前年度報告内容!$A:$A,0),MATCH($C$52,非表示_前年度報告内容!$4:$4,0)))</f>
        <v/>
      </c>
      <c r="D864" s="1241"/>
      <c r="E864" s="1161" t="str">
        <f>IF(B864="","",INDEX(非表示_前年度報告内容!$1:$1048576,MATCH(B864,非表示_前年度報告内容!$A:$A,0),MATCH($E$52,非表示_前年度報告内容!$4:$4,0)))</f>
        <v/>
      </c>
    </row>
    <row r="865" spans="2:5" hidden="1">
      <c r="B865" s="610" t="str">
        <f>IF(非表示_前年度報告内容!A817="","",非表示_前年度報告内容!A817)</f>
        <v/>
      </c>
      <c r="C865" s="1241" t="str">
        <f>IF(B865="","",INDEX(非表示_前年度報告内容!$1:$1048576,MATCH(B865,非表示_前年度報告内容!$A:$A,0),MATCH($C$52,非表示_前年度報告内容!$4:$4,0)))</f>
        <v/>
      </c>
      <c r="D865" s="1241"/>
      <c r="E865" s="1161" t="str">
        <f>IF(B865="","",INDEX(非表示_前年度報告内容!$1:$1048576,MATCH(B865,非表示_前年度報告内容!$A:$A,0),MATCH($E$52,非表示_前年度報告内容!$4:$4,0)))</f>
        <v/>
      </c>
    </row>
    <row r="866" spans="2:5" hidden="1">
      <c r="B866" s="610" t="str">
        <f>IF(非表示_前年度報告内容!A818="","",非表示_前年度報告内容!A818)</f>
        <v/>
      </c>
      <c r="C866" s="1241" t="str">
        <f>IF(B866="","",INDEX(非表示_前年度報告内容!$1:$1048576,MATCH(B866,非表示_前年度報告内容!$A:$A,0),MATCH($C$52,非表示_前年度報告内容!$4:$4,0)))</f>
        <v/>
      </c>
      <c r="D866" s="1241"/>
      <c r="E866" s="1161" t="str">
        <f>IF(B866="","",INDEX(非表示_前年度報告内容!$1:$1048576,MATCH(B866,非表示_前年度報告内容!$A:$A,0),MATCH($E$52,非表示_前年度報告内容!$4:$4,0)))</f>
        <v/>
      </c>
    </row>
    <row r="867" spans="2:5" hidden="1">
      <c r="B867" s="610" t="str">
        <f>IF(非表示_前年度報告内容!A819="","",非表示_前年度報告内容!A819)</f>
        <v/>
      </c>
      <c r="C867" s="1241" t="str">
        <f>IF(B867="","",INDEX(非表示_前年度報告内容!$1:$1048576,MATCH(B867,非表示_前年度報告内容!$A:$A,0),MATCH($C$52,非表示_前年度報告内容!$4:$4,0)))</f>
        <v/>
      </c>
      <c r="D867" s="1241"/>
      <c r="E867" s="1161" t="str">
        <f>IF(B867="","",INDEX(非表示_前年度報告内容!$1:$1048576,MATCH(B867,非表示_前年度報告内容!$A:$A,0),MATCH($E$52,非表示_前年度報告内容!$4:$4,0)))</f>
        <v/>
      </c>
    </row>
    <row r="868" spans="2:5" hidden="1">
      <c r="B868" s="610" t="str">
        <f>IF(非表示_前年度報告内容!A820="","",非表示_前年度報告内容!A820)</f>
        <v/>
      </c>
      <c r="C868" s="1241" t="str">
        <f>IF(B868="","",INDEX(非表示_前年度報告内容!$1:$1048576,MATCH(B868,非表示_前年度報告内容!$A:$A,0),MATCH($C$52,非表示_前年度報告内容!$4:$4,0)))</f>
        <v/>
      </c>
      <c r="D868" s="1241"/>
      <c r="E868" s="1161" t="str">
        <f>IF(B868="","",INDEX(非表示_前年度報告内容!$1:$1048576,MATCH(B868,非表示_前年度報告内容!$A:$A,0),MATCH($E$52,非表示_前年度報告内容!$4:$4,0)))</f>
        <v/>
      </c>
    </row>
    <row r="869" spans="2:5" hidden="1">
      <c r="B869" s="610" t="str">
        <f>IF(非表示_前年度報告内容!A821="","",非表示_前年度報告内容!A821)</f>
        <v/>
      </c>
      <c r="C869" s="1241" t="str">
        <f>IF(B869="","",INDEX(非表示_前年度報告内容!$1:$1048576,MATCH(B869,非表示_前年度報告内容!$A:$A,0),MATCH($C$52,非表示_前年度報告内容!$4:$4,0)))</f>
        <v/>
      </c>
      <c r="D869" s="1241"/>
      <c r="E869" s="1161" t="str">
        <f>IF(B869="","",INDEX(非表示_前年度報告内容!$1:$1048576,MATCH(B869,非表示_前年度報告内容!$A:$A,0),MATCH($E$52,非表示_前年度報告内容!$4:$4,0)))</f>
        <v/>
      </c>
    </row>
    <row r="870" spans="2:5" hidden="1">
      <c r="B870" s="610" t="str">
        <f>IF(非表示_前年度報告内容!A822="","",非表示_前年度報告内容!A822)</f>
        <v/>
      </c>
      <c r="C870" s="1241" t="str">
        <f>IF(B870="","",INDEX(非表示_前年度報告内容!$1:$1048576,MATCH(B870,非表示_前年度報告内容!$A:$A,0),MATCH($C$52,非表示_前年度報告内容!$4:$4,0)))</f>
        <v/>
      </c>
      <c r="D870" s="1241"/>
      <c r="E870" s="1161" t="str">
        <f>IF(B870="","",INDEX(非表示_前年度報告内容!$1:$1048576,MATCH(B870,非表示_前年度報告内容!$A:$A,0),MATCH($E$52,非表示_前年度報告内容!$4:$4,0)))</f>
        <v/>
      </c>
    </row>
    <row r="871" spans="2:5" hidden="1">
      <c r="B871" s="610" t="str">
        <f>IF(非表示_前年度報告内容!A823="","",非表示_前年度報告内容!A823)</f>
        <v/>
      </c>
      <c r="C871" s="1241" t="str">
        <f>IF(B871="","",INDEX(非表示_前年度報告内容!$1:$1048576,MATCH(B871,非表示_前年度報告内容!$A:$A,0),MATCH($C$52,非表示_前年度報告内容!$4:$4,0)))</f>
        <v/>
      </c>
      <c r="D871" s="1241"/>
      <c r="E871" s="1161" t="str">
        <f>IF(B871="","",INDEX(非表示_前年度報告内容!$1:$1048576,MATCH(B871,非表示_前年度報告内容!$A:$A,0),MATCH($E$52,非表示_前年度報告内容!$4:$4,0)))</f>
        <v/>
      </c>
    </row>
    <row r="872" spans="2:5" hidden="1">
      <c r="B872" s="610" t="str">
        <f>IF(非表示_前年度報告内容!A824="","",非表示_前年度報告内容!A824)</f>
        <v/>
      </c>
      <c r="C872" s="1241" t="str">
        <f>IF(B872="","",INDEX(非表示_前年度報告内容!$1:$1048576,MATCH(B872,非表示_前年度報告内容!$A:$A,0),MATCH($C$52,非表示_前年度報告内容!$4:$4,0)))</f>
        <v/>
      </c>
      <c r="D872" s="1241"/>
      <c r="E872" s="1161" t="str">
        <f>IF(B872="","",INDEX(非表示_前年度報告内容!$1:$1048576,MATCH(B872,非表示_前年度報告内容!$A:$A,0),MATCH($E$52,非表示_前年度報告内容!$4:$4,0)))</f>
        <v/>
      </c>
    </row>
    <row r="873" spans="2:5" hidden="1">
      <c r="B873" s="610" t="str">
        <f>IF(非表示_前年度報告内容!A825="","",非表示_前年度報告内容!A825)</f>
        <v/>
      </c>
      <c r="C873" s="1241" t="str">
        <f>IF(B873="","",INDEX(非表示_前年度報告内容!$1:$1048576,MATCH(B873,非表示_前年度報告内容!$A:$A,0),MATCH($C$52,非表示_前年度報告内容!$4:$4,0)))</f>
        <v/>
      </c>
      <c r="D873" s="1241"/>
      <c r="E873" s="1161" t="str">
        <f>IF(B873="","",INDEX(非表示_前年度報告内容!$1:$1048576,MATCH(B873,非表示_前年度報告内容!$A:$A,0),MATCH($E$52,非表示_前年度報告内容!$4:$4,0)))</f>
        <v/>
      </c>
    </row>
    <row r="874" spans="2:5" hidden="1">
      <c r="B874" s="610" t="str">
        <f>IF(非表示_前年度報告内容!A826="","",非表示_前年度報告内容!A826)</f>
        <v/>
      </c>
      <c r="C874" s="1241" t="str">
        <f>IF(B874="","",INDEX(非表示_前年度報告内容!$1:$1048576,MATCH(B874,非表示_前年度報告内容!$A:$A,0),MATCH($C$52,非表示_前年度報告内容!$4:$4,0)))</f>
        <v/>
      </c>
      <c r="D874" s="1241"/>
      <c r="E874" s="1161" t="str">
        <f>IF(B874="","",INDEX(非表示_前年度報告内容!$1:$1048576,MATCH(B874,非表示_前年度報告内容!$A:$A,0),MATCH($E$52,非表示_前年度報告内容!$4:$4,0)))</f>
        <v/>
      </c>
    </row>
    <row r="875" spans="2:5" hidden="1">
      <c r="B875" s="610" t="str">
        <f>IF(非表示_前年度報告内容!A827="","",非表示_前年度報告内容!A827)</f>
        <v/>
      </c>
      <c r="C875" s="1241" t="str">
        <f>IF(B875="","",INDEX(非表示_前年度報告内容!$1:$1048576,MATCH(B875,非表示_前年度報告内容!$A:$A,0),MATCH($C$52,非表示_前年度報告内容!$4:$4,0)))</f>
        <v/>
      </c>
      <c r="D875" s="1241"/>
      <c r="E875" s="1161" t="str">
        <f>IF(B875="","",INDEX(非表示_前年度報告内容!$1:$1048576,MATCH(B875,非表示_前年度報告内容!$A:$A,0),MATCH($E$52,非表示_前年度報告内容!$4:$4,0)))</f>
        <v/>
      </c>
    </row>
    <row r="876" spans="2:5" hidden="1">
      <c r="B876" s="610" t="str">
        <f>IF(非表示_前年度報告内容!A828="","",非表示_前年度報告内容!A828)</f>
        <v/>
      </c>
      <c r="C876" s="1241" t="str">
        <f>IF(B876="","",INDEX(非表示_前年度報告内容!$1:$1048576,MATCH(B876,非表示_前年度報告内容!$A:$A,0),MATCH($C$52,非表示_前年度報告内容!$4:$4,0)))</f>
        <v/>
      </c>
      <c r="D876" s="1241"/>
      <c r="E876" s="1161" t="str">
        <f>IF(B876="","",INDEX(非表示_前年度報告内容!$1:$1048576,MATCH(B876,非表示_前年度報告内容!$A:$A,0),MATCH($E$52,非表示_前年度報告内容!$4:$4,0)))</f>
        <v/>
      </c>
    </row>
    <row r="877" spans="2:5" hidden="1">
      <c r="B877" s="610" t="str">
        <f>IF(非表示_前年度報告内容!A829="","",非表示_前年度報告内容!A829)</f>
        <v/>
      </c>
      <c r="C877" s="1241" t="str">
        <f>IF(B877="","",INDEX(非表示_前年度報告内容!$1:$1048576,MATCH(B877,非表示_前年度報告内容!$A:$A,0),MATCH($C$52,非表示_前年度報告内容!$4:$4,0)))</f>
        <v/>
      </c>
      <c r="D877" s="1241"/>
      <c r="E877" s="1161" t="str">
        <f>IF(B877="","",INDEX(非表示_前年度報告内容!$1:$1048576,MATCH(B877,非表示_前年度報告内容!$A:$A,0),MATCH($E$52,非表示_前年度報告内容!$4:$4,0)))</f>
        <v/>
      </c>
    </row>
    <row r="878" spans="2:5" hidden="1">
      <c r="B878" s="610" t="str">
        <f>IF(非表示_前年度報告内容!A830="","",非表示_前年度報告内容!A830)</f>
        <v/>
      </c>
      <c r="C878" s="1241" t="str">
        <f>IF(B878="","",INDEX(非表示_前年度報告内容!$1:$1048576,MATCH(B878,非表示_前年度報告内容!$A:$A,0),MATCH($C$52,非表示_前年度報告内容!$4:$4,0)))</f>
        <v/>
      </c>
      <c r="D878" s="1241"/>
      <c r="E878" s="1161" t="str">
        <f>IF(B878="","",INDEX(非表示_前年度報告内容!$1:$1048576,MATCH(B878,非表示_前年度報告内容!$A:$A,0),MATCH($E$52,非表示_前年度報告内容!$4:$4,0)))</f>
        <v/>
      </c>
    </row>
    <row r="879" spans="2:5" hidden="1">
      <c r="B879" s="610" t="str">
        <f>IF(非表示_前年度報告内容!A831="","",非表示_前年度報告内容!A831)</f>
        <v/>
      </c>
      <c r="C879" s="1241" t="str">
        <f>IF(B879="","",INDEX(非表示_前年度報告内容!$1:$1048576,MATCH(B879,非表示_前年度報告内容!$A:$A,0),MATCH($C$52,非表示_前年度報告内容!$4:$4,0)))</f>
        <v/>
      </c>
      <c r="D879" s="1241"/>
      <c r="E879" s="1161" t="str">
        <f>IF(B879="","",INDEX(非表示_前年度報告内容!$1:$1048576,MATCH(B879,非表示_前年度報告内容!$A:$A,0),MATCH($E$52,非表示_前年度報告内容!$4:$4,0)))</f>
        <v/>
      </c>
    </row>
    <row r="880" spans="2:5" hidden="1">
      <c r="B880" s="610" t="str">
        <f>IF(非表示_前年度報告内容!A832="","",非表示_前年度報告内容!A832)</f>
        <v/>
      </c>
      <c r="C880" s="1241" t="str">
        <f>IF(B880="","",INDEX(非表示_前年度報告内容!$1:$1048576,MATCH(B880,非表示_前年度報告内容!$A:$A,0),MATCH($C$52,非表示_前年度報告内容!$4:$4,0)))</f>
        <v/>
      </c>
      <c r="D880" s="1241"/>
      <c r="E880" s="1161" t="str">
        <f>IF(B880="","",INDEX(非表示_前年度報告内容!$1:$1048576,MATCH(B880,非表示_前年度報告内容!$A:$A,0),MATCH($E$52,非表示_前年度報告内容!$4:$4,0)))</f>
        <v/>
      </c>
    </row>
    <row r="881" spans="2:5" hidden="1">
      <c r="B881" s="610" t="str">
        <f>IF(非表示_前年度報告内容!A833="","",非表示_前年度報告内容!A833)</f>
        <v/>
      </c>
      <c r="C881" s="1241" t="str">
        <f>IF(B881="","",INDEX(非表示_前年度報告内容!$1:$1048576,MATCH(B881,非表示_前年度報告内容!$A:$A,0),MATCH($C$52,非表示_前年度報告内容!$4:$4,0)))</f>
        <v/>
      </c>
      <c r="D881" s="1241"/>
      <c r="E881" s="1161" t="str">
        <f>IF(B881="","",INDEX(非表示_前年度報告内容!$1:$1048576,MATCH(B881,非表示_前年度報告内容!$A:$A,0),MATCH($E$52,非表示_前年度報告内容!$4:$4,0)))</f>
        <v/>
      </c>
    </row>
    <row r="882" spans="2:5" hidden="1">
      <c r="B882" s="610" t="str">
        <f>IF(非表示_前年度報告内容!A834="","",非表示_前年度報告内容!A834)</f>
        <v/>
      </c>
      <c r="C882" s="1241" t="str">
        <f>IF(B882="","",INDEX(非表示_前年度報告内容!$1:$1048576,MATCH(B882,非表示_前年度報告内容!$A:$A,0),MATCH($C$52,非表示_前年度報告内容!$4:$4,0)))</f>
        <v/>
      </c>
      <c r="D882" s="1241"/>
      <c r="E882" s="1161" t="str">
        <f>IF(B882="","",INDEX(非表示_前年度報告内容!$1:$1048576,MATCH(B882,非表示_前年度報告内容!$A:$A,0),MATCH($E$52,非表示_前年度報告内容!$4:$4,0)))</f>
        <v/>
      </c>
    </row>
    <row r="883" spans="2:5" hidden="1">
      <c r="B883" s="610" t="str">
        <f>IF(非表示_前年度報告内容!A835="","",非表示_前年度報告内容!A835)</f>
        <v/>
      </c>
      <c r="C883" s="1241" t="str">
        <f>IF(B883="","",INDEX(非表示_前年度報告内容!$1:$1048576,MATCH(B883,非表示_前年度報告内容!$A:$A,0),MATCH($C$52,非表示_前年度報告内容!$4:$4,0)))</f>
        <v/>
      </c>
      <c r="D883" s="1241"/>
      <c r="E883" s="1161" t="str">
        <f>IF(B883="","",INDEX(非表示_前年度報告内容!$1:$1048576,MATCH(B883,非表示_前年度報告内容!$A:$A,0),MATCH($E$52,非表示_前年度報告内容!$4:$4,0)))</f>
        <v/>
      </c>
    </row>
    <row r="884" spans="2:5" hidden="1">
      <c r="B884" s="610" t="str">
        <f>IF(非表示_前年度報告内容!A836="","",非表示_前年度報告内容!A836)</f>
        <v/>
      </c>
      <c r="C884" s="1241" t="str">
        <f>IF(B884="","",INDEX(非表示_前年度報告内容!$1:$1048576,MATCH(B884,非表示_前年度報告内容!$A:$A,0),MATCH($C$52,非表示_前年度報告内容!$4:$4,0)))</f>
        <v/>
      </c>
      <c r="D884" s="1241"/>
      <c r="E884" s="1161" t="str">
        <f>IF(B884="","",INDEX(非表示_前年度報告内容!$1:$1048576,MATCH(B884,非表示_前年度報告内容!$A:$A,0),MATCH($E$52,非表示_前年度報告内容!$4:$4,0)))</f>
        <v/>
      </c>
    </row>
    <row r="885" spans="2:5" hidden="1">
      <c r="B885" s="610" t="str">
        <f>IF(非表示_前年度報告内容!A837="","",非表示_前年度報告内容!A837)</f>
        <v/>
      </c>
      <c r="C885" s="1241" t="str">
        <f>IF(B885="","",INDEX(非表示_前年度報告内容!$1:$1048576,MATCH(B885,非表示_前年度報告内容!$A:$A,0),MATCH($C$52,非表示_前年度報告内容!$4:$4,0)))</f>
        <v/>
      </c>
      <c r="D885" s="1241"/>
      <c r="E885" s="1161" t="str">
        <f>IF(B885="","",INDEX(非表示_前年度報告内容!$1:$1048576,MATCH(B885,非表示_前年度報告内容!$A:$A,0),MATCH($E$52,非表示_前年度報告内容!$4:$4,0)))</f>
        <v/>
      </c>
    </row>
    <row r="886" spans="2:5" hidden="1">
      <c r="B886" s="610" t="str">
        <f>IF(非表示_前年度報告内容!A838="","",非表示_前年度報告内容!A838)</f>
        <v/>
      </c>
      <c r="C886" s="1241" t="str">
        <f>IF(B886="","",INDEX(非表示_前年度報告内容!$1:$1048576,MATCH(B886,非表示_前年度報告内容!$A:$A,0),MATCH($C$52,非表示_前年度報告内容!$4:$4,0)))</f>
        <v/>
      </c>
      <c r="D886" s="1241"/>
      <c r="E886" s="1161" t="str">
        <f>IF(B886="","",INDEX(非表示_前年度報告内容!$1:$1048576,MATCH(B886,非表示_前年度報告内容!$A:$A,0),MATCH($E$52,非表示_前年度報告内容!$4:$4,0)))</f>
        <v/>
      </c>
    </row>
    <row r="887" spans="2:5" hidden="1">
      <c r="B887" s="610" t="str">
        <f>IF(非表示_前年度報告内容!A839="","",非表示_前年度報告内容!A839)</f>
        <v/>
      </c>
      <c r="C887" s="1241" t="str">
        <f>IF(B887="","",INDEX(非表示_前年度報告内容!$1:$1048576,MATCH(B887,非表示_前年度報告内容!$A:$A,0),MATCH($C$52,非表示_前年度報告内容!$4:$4,0)))</f>
        <v/>
      </c>
      <c r="D887" s="1241"/>
      <c r="E887" s="1161" t="str">
        <f>IF(B887="","",INDEX(非表示_前年度報告内容!$1:$1048576,MATCH(B887,非表示_前年度報告内容!$A:$A,0),MATCH($E$52,非表示_前年度報告内容!$4:$4,0)))</f>
        <v/>
      </c>
    </row>
    <row r="888" spans="2:5" hidden="1">
      <c r="B888" s="610" t="str">
        <f>IF(非表示_前年度報告内容!A840="","",非表示_前年度報告内容!A840)</f>
        <v/>
      </c>
      <c r="C888" s="1241" t="str">
        <f>IF(B888="","",INDEX(非表示_前年度報告内容!$1:$1048576,MATCH(B888,非表示_前年度報告内容!$A:$A,0),MATCH($C$52,非表示_前年度報告内容!$4:$4,0)))</f>
        <v/>
      </c>
      <c r="D888" s="1241"/>
      <c r="E888" s="1161" t="str">
        <f>IF(B888="","",INDEX(非表示_前年度報告内容!$1:$1048576,MATCH(B888,非表示_前年度報告内容!$A:$A,0),MATCH($E$52,非表示_前年度報告内容!$4:$4,0)))</f>
        <v/>
      </c>
    </row>
    <row r="889" spans="2:5" hidden="1">
      <c r="B889" s="610" t="str">
        <f>IF(非表示_前年度報告内容!A841="","",非表示_前年度報告内容!A841)</f>
        <v/>
      </c>
      <c r="C889" s="1241" t="str">
        <f>IF(B889="","",INDEX(非表示_前年度報告内容!$1:$1048576,MATCH(B889,非表示_前年度報告内容!$A:$A,0),MATCH($C$52,非表示_前年度報告内容!$4:$4,0)))</f>
        <v/>
      </c>
      <c r="D889" s="1241"/>
      <c r="E889" s="1161" t="str">
        <f>IF(B889="","",INDEX(非表示_前年度報告内容!$1:$1048576,MATCH(B889,非表示_前年度報告内容!$A:$A,0),MATCH($E$52,非表示_前年度報告内容!$4:$4,0)))</f>
        <v/>
      </c>
    </row>
    <row r="890" spans="2:5" hidden="1">
      <c r="B890" s="610" t="str">
        <f>IF(非表示_前年度報告内容!A842="","",非表示_前年度報告内容!A842)</f>
        <v/>
      </c>
      <c r="C890" s="1241" t="str">
        <f>IF(B890="","",INDEX(非表示_前年度報告内容!$1:$1048576,MATCH(B890,非表示_前年度報告内容!$A:$A,0),MATCH($C$52,非表示_前年度報告内容!$4:$4,0)))</f>
        <v/>
      </c>
      <c r="D890" s="1241"/>
      <c r="E890" s="1161" t="str">
        <f>IF(B890="","",INDEX(非表示_前年度報告内容!$1:$1048576,MATCH(B890,非表示_前年度報告内容!$A:$A,0),MATCH($E$52,非表示_前年度報告内容!$4:$4,0)))</f>
        <v/>
      </c>
    </row>
    <row r="891" spans="2:5" hidden="1">
      <c r="B891" s="610" t="str">
        <f>IF(非表示_前年度報告内容!A843="","",非表示_前年度報告内容!A843)</f>
        <v/>
      </c>
      <c r="C891" s="1241" t="str">
        <f>IF(B891="","",INDEX(非表示_前年度報告内容!$1:$1048576,MATCH(B891,非表示_前年度報告内容!$A:$A,0),MATCH($C$52,非表示_前年度報告内容!$4:$4,0)))</f>
        <v/>
      </c>
      <c r="D891" s="1241"/>
      <c r="E891" s="1161" t="str">
        <f>IF(B891="","",INDEX(非表示_前年度報告内容!$1:$1048576,MATCH(B891,非表示_前年度報告内容!$A:$A,0),MATCH($E$52,非表示_前年度報告内容!$4:$4,0)))</f>
        <v/>
      </c>
    </row>
    <row r="892" spans="2:5" hidden="1">
      <c r="B892" s="610" t="str">
        <f>IF(非表示_前年度報告内容!A844="","",非表示_前年度報告内容!A844)</f>
        <v/>
      </c>
      <c r="C892" s="1241" t="str">
        <f>IF(B892="","",INDEX(非表示_前年度報告内容!$1:$1048576,MATCH(B892,非表示_前年度報告内容!$A:$A,0),MATCH($C$52,非表示_前年度報告内容!$4:$4,0)))</f>
        <v/>
      </c>
      <c r="D892" s="1241"/>
      <c r="E892" s="1161" t="str">
        <f>IF(B892="","",INDEX(非表示_前年度報告内容!$1:$1048576,MATCH(B892,非表示_前年度報告内容!$A:$A,0),MATCH($E$52,非表示_前年度報告内容!$4:$4,0)))</f>
        <v/>
      </c>
    </row>
    <row r="893" spans="2:5" hidden="1">
      <c r="B893" s="610" t="str">
        <f>IF(非表示_前年度報告内容!A845="","",非表示_前年度報告内容!A845)</f>
        <v/>
      </c>
      <c r="C893" s="1241" t="str">
        <f>IF(B893="","",INDEX(非表示_前年度報告内容!$1:$1048576,MATCH(B893,非表示_前年度報告内容!$A:$A,0),MATCH($C$52,非表示_前年度報告内容!$4:$4,0)))</f>
        <v/>
      </c>
      <c r="D893" s="1241"/>
      <c r="E893" s="1161" t="str">
        <f>IF(B893="","",INDEX(非表示_前年度報告内容!$1:$1048576,MATCH(B893,非表示_前年度報告内容!$A:$A,0),MATCH($E$52,非表示_前年度報告内容!$4:$4,0)))</f>
        <v/>
      </c>
    </row>
    <row r="894" spans="2:5" hidden="1">
      <c r="B894" s="610" t="str">
        <f>IF(非表示_前年度報告内容!A846="","",非表示_前年度報告内容!A846)</f>
        <v/>
      </c>
      <c r="C894" s="1241" t="str">
        <f>IF(B894="","",INDEX(非表示_前年度報告内容!$1:$1048576,MATCH(B894,非表示_前年度報告内容!$A:$A,0),MATCH($C$52,非表示_前年度報告内容!$4:$4,0)))</f>
        <v/>
      </c>
      <c r="D894" s="1241"/>
      <c r="E894" s="1161" t="str">
        <f>IF(B894="","",INDEX(非表示_前年度報告内容!$1:$1048576,MATCH(B894,非表示_前年度報告内容!$A:$A,0),MATCH($E$52,非表示_前年度報告内容!$4:$4,0)))</f>
        <v/>
      </c>
    </row>
    <row r="895" spans="2:5" hidden="1">
      <c r="B895" s="610" t="str">
        <f>IF(非表示_前年度報告内容!A847="","",非表示_前年度報告内容!A847)</f>
        <v/>
      </c>
      <c r="C895" s="1241" t="str">
        <f>IF(B895="","",INDEX(非表示_前年度報告内容!$1:$1048576,MATCH(B895,非表示_前年度報告内容!$A:$A,0),MATCH($C$52,非表示_前年度報告内容!$4:$4,0)))</f>
        <v/>
      </c>
      <c r="D895" s="1241"/>
      <c r="E895" s="1161" t="str">
        <f>IF(B895="","",INDEX(非表示_前年度報告内容!$1:$1048576,MATCH(B895,非表示_前年度報告内容!$A:$A,0),MATCH($E$52,非表示_前年度報告内容!$4:$4,0)))</f>
        <v/>
      </c>
    </row>
    <row r="896" spans="2:5" hidden="1">
      <c r="B896" s="610" t="str">
        <f>IF(非表示_前年度報告内容!A848="","",非表示_前年度報告内容!A848)</f>
        <v/>
      </c>
      <c r="C896" s="1241" t="str">
        <f>IF(B896="","",INDEX(非表示_前年度報告内容!$1:$1048576,MATCH(B896,非表示_前年度報告内容!$A:$A,0),MATCH($C$52,非表示_前年度報告内容!$4:$4,0)))</f>
        <v/>
      </c>
      <c r="D896" s="1241"/>
      <c r="E896" s="1161" t="str">
        <f>IF(B896="","",INDEX(非表示_前年度報告内容!$1:$1048576,MATCH(B896,非表示_前年度報告内容!$A:$A,0),MATCH($E$52,非表示_前年度報告内容!$4:$4,0)))</f>
        <v/>
      </c>
    </row>
    <row r="897" spans="2:5" hidden="1">
      <c r="B897" s="610" t="str">
        <f>IF(非表示_前年度報告内容!A849="","",非表示_前年度報告内容!A849)</f>
        <v/>
      </c>
      <c r="C897" s="1241" t="str">
        <f>IF(B897="","",INDEX(非表示_前年度報告内容!$1:$1048576,MATCH(B897,非表示_前年度報告内容!$A:$A,0),MATCH($C$52,非表示_前年度報告内容!$4:$4,0)))</f>
        <v/>
      </c>
      <c r="D897" s="1241"/>
      <c r="E897" s="1161" t="str">
        <f>IF(B897="","",INDEX(非表示_前年度報告内容!$1:$1048576,MATCH(B897,非表示_前年度報告内容!$A:$A,0),MATCH($E$52,非表示_前年度報告内容!$4:$4,0)))</f>
        <v/>
      </c>
    </row>
    <row r="898" spans="2:5" hidden="1">
      <c r="B898" s="610" t="str">
        <f>IF(非表示_前年度報告内容!A850="","",非表示_前年度報告内容!A850)</f>
        <v/>
      </c>
      <c r="C898" s="1241" t="str">
        <f>IF(B898="","",INDEX(非表示_前年度報告内容!$1:$1048576,MATCH(B898,非表示_前年度報告内容!$A:$A,0),MATCH($C$52,非表示_前年度報告内容!$4:$4,0)))</f>
        <v/>
      </c>
      <c r="D898" s="1241"/>
      <c r="E898" s="1161" t="str">
        <f>IF(B898="","",INDEX(非表示_前年度報告内容!$1:$1048576,MATCH(B898,非表示_前年度報告内容!$A:$A,0),MATCH($E$52,非表示_前年度報告内容!$4:$4,0)))</f>
        <v/>
      </c>
    </row>
    <row r="899" spans="2:5" hidden="1">
      <c r="B899" s="610" t="str">
        <f>IF(非表示_前年度報告内容!A851="","",非表示_前年度報告内容!A851)</f>
        <v/>
      </c>
      <c r="C899" s="1241" t="str">
        <f>IF(B899="","",INDEX(非表示_前年度報告内容!$1:$1048576,MATCH(B899,非表示_前年度報告内容!$A:$A,0),MATCH($C$52,非表示_前年度報告内容!$4:$4,0)))</f>
        <v/>
      </c>
      <c r="D899" s="1241"/>
      <c r="E899" s="1161" t="str">
        <f>IF(B899="","",INDEX(非表示_前年度報告内容!$1:$1048576,MATCH(B899,非表示_前年度報告内容!$A:$A,0),MATCH($E$52,非表示_前年度報告内容!$4:$4,0)))</f>
        <v/>
      </c>
    </row>
    <row r="900" spans="2:5" hidden="1">
      <c r="B900" s="610" t="str">
        <f>IF(非表示_前年度報告内容!A852="","",非表示_前年度報告内容!A852)</f>
        <v/>
      </c>
      <c r="C900" s="1241" t="str">
        <f>IF(B900="","",INDEX(非表示_前年度報告内容!$1:$1048576,MATCH(B900,非表示_前年度報告内容!$A:$A,0),MATCH($C$52,非表示_前年度報告内容!$4:$4,0)))</f>
        <v/>
      </c>
      <c r="D900" s="1241"/>
      <c r="E900" s="1161" t="str">
        <f>IF(B900="","",INDEX(非表示_前年度報告内容!$1:$1048576,MATCH(B900,非表示_前年度報告内容!$A:$A,0),MATCH($E$52,非表示_前年度報告内容!$4:$4,0)))</f>
        <v/>
      </c>
    </row>
    <row r="901" spans="2:5" hidden="1">
      <c r="B901" s="610" t="str">
        <f>IF(非表示_前年度報告内容!A853="","",非表示_前年度報告内容!A853)</f>
        <v/>
      </c>
      <c r="C901" s="1241" t="str">
        <f>IF(B901="","",INDEX(非表示_前年度報告内容!$1:$1048576,MATCH(B901,非表示_前年度報告内容!$A:$A,0),MATCH($C$52,非表示_前年度報告内容!$4:$4,0)))</f>
        <v/>
      </c>
      <c r="D901" s="1241"/>
      <c r="E901" s="1161" t="str">
        <f>IF(B901="","",INDEX(非表示_前年度報告内容!$1:$1048576,MATCH(B901,非表示_前年度報告内容!$A:$A,0),MATCH($E$52,非表示_前年度報告内容!$4:$4,0)))</f>
        <v/>
      </c>
    </row>
    <row r="902" spans="2:5" hidden="1">
      <c r="B902" s="610" t="str">
        <f>IF(非表示_前年度報告内容!A854="","",非表示_前年度報告内容!A854)</f>
        <v/>
      </c>
      <c r="C902" s="1241" t="str">
        <f>IF(B902="","",INDEX(非表示_前年度報告内容!$1:$1048576,MATCH(B902,非表示_前年度報告内容!$A:$A,0),MATCH($C$52,非表示_前年度報告内容!$4:$4,0)))</f>
        <v/>
      </c>
      <c r="D902" s="1241"/>
      <c r="E902" s="1161" t="str">
        <f>IF(B902="","",INDEX(非表示_前年度報告内容!$1:$1048576,MATCH(B902,非表示_前年度報告内容!$A:$A,0),MATCH($E$52,非表示_前年度報告内容!$4:$4,0)))</f>
        <v/>
      </c>
    </row>
    <row r="903" spans="2:5" hidden="1">
      <c r="B903" s="610" t="str">
        <f>IF(非表示_前年度報告内容!A855="","",非表示_前年度報告内容!A855)</f>
        <v/>
      </c>
      <c r="C903" s="1241" t="str">
        <f>IF(B903="","",INDEX(非表示_前年度報告内容!$1:$1048576,MATCH(B903,非表示_前年度報告内容!$A:$A,0),MATCH($C$52,非表示_前年度報告内容!$4:$4,0)))</f>
        <v/>
      </c>
      <c r="D903" s="1241"/>
      <c r="E903" s="1161" t="str">
        <f>IF(B903="","",INDEX(非表示_前年度報告内容!$1:$1048576,MATCH(B903,非表示_前年度報告内容!$A:$A,0),MATCH($E$52,非表示_前年度報告内容!$4:$4,0)))</f>
        <v/>
      </c>
    </row>
    <row r="904" spans="2:5" hidden="1">
      <c r="B904" s="610" t="str">
        <f>IF(非表示_前年度報告内容!A856="","",非表示_前年度報告内容!A856)</f>
        <v/>
      </c>
      <c r="C904" s="1241" t="str">
        <f>IF(B904="","",INDEX(非表示_前年度報告内容!$1:$1048576,MATCH(B904,非表示_前年度報告内容!$A:$A,0),MATCH($C$52,非表示_前年度報告内容!$4:$4,0)))</f>
        <v/>
      </c>
      <c r="D904" s="1241"/>
      <c r="E904" s="1161" t="str">
        <f>IF(B904="","",INDEX(非表示_前年度報告内容!$1:$1048576,MATCH(B904,非表示_前年度報告内容!$A:$A,0),MATCH($E$52,非表示_前年度報告内容!$4:$4,0)))</f>
        <v/>
      </c>
    </row>
    <row r="905" spans="2:5" hidden="1">
      <c r="B905" s="610" t="str">
        <f>IF(非表示_前年度報告内容!A857="","",非表示_前年度報告内容!A857)</f>
        <v/>
      </c>
      <c r="C905" s="1241" t="str">
        <f>IF(B905="","",INDEX(非表示_前年度報告内容!$1:$1048576,MATCH(B905,非表示_前年度報告内容!$A:$A,0),MATCH($C$52,非表示_前年度報告内容!$4:$4,0)))</f>
        <v/>
      </c>
      <c r="D905" s="1241"/>
      <c r="E905" s="1161" t="str">
        <f>IF(B905="","",INDEX(非表示_前年度報告内容!$1:$1048576,MATCH(B905,非表示_前年度報告内容!$A:$A,0),MATCH($E$52,非表示_前年度報告内容!$4:$4,0)))</f>
        <v/>
      </c>
    </row>
    <row r="906" spans="2:5" hidden="1">
      <c r="B906" s="610" t="str">
        <f>IF(非表示_前年度報告内容!A858="","",非表示_前年度報告内容!A858)</f>
        <v/>
      </c>
      <c r="C906" s="1241" t="str">
        <f>IF(B906="","",INDEX(非表示_前年度報告内容!$1:$1048576,MATCH(B906,非表示_前年度報告内容!$A:$A,0),MATCH($C$52,非表示_前年度報告内容!$4:$4,0)))</f>
        <v/>
      </c>
      <c r="D906" s="1241"/>
      <c r="E906" s="1161" t="str">
        <f>IF(B906="","",INDEX(非表示_前年度報告内容!$1:$1048576,MATCH(B906,非表示_前年度報告内容!$A:$A,0),MATCH($E$52,非表示_前年度報告内容!$4:$4,0)))</f>
        <v/>
      </c>
    </row>
    <row r="907" spans="2:5" hidden="1">
      <c r="B907" s="610" t="str">
        <f>IF(非表示_前年度報告内容!A859="","",非表示_前年度報告内容!A859)</f>
        <v/>
      </c>
      <c r="C907" s="1241" t="str">
        <f>IF(B907="","",INDEX(非表示_前年度報告内容!$1:$1048576,MATCH(B907,非表示_前年度報告内容!$A:$A,0),MATCH($C$52,非表示_前年度報告内容!$4:$4,0)))</f>
        <v/>
      </c>
      <c r="D907" s="1241"/>
      <c r="E907" s="1161" t="str">
        <f>IF(B907="","",INDEX(非表示_前年度報告内容!$1:$1048576,MATCH(B907,非表示_前年度報告内容!$A:$A,0),MATCH($E$52,非表示_前年度報告内容!$4:$4,0)))</f>
        <v/>
      </c>
    </row>
    <row r="908" spans="2:5" hidden="1">
      <c r="B908" s="610" t="str">
        <f>IF(非表示_前年度報告内容!A860="","",非表示_前年度報告内容!A860)</f>
        <v/>
      </c>
      <c r="C908" s="1241" t="str">
        <f>IF(B908="","",INDEX(非表示_前年度報告内容!$1:$1048576,MATCH(B908,非表示_前年度報告内容!$A:$A,0),MATCH($C$52,非表示_前年度報告内容!$4:$4,0)))</f>
        <v/>
      </c>
      <c r="D908" s="1241"/>
      <c r="E908" s="1161" t="str">
        <f>IF(B908="","",INDEX(非表示_前年度報告内容!$1:$1048576,MATCH(B908,非表示_前年度報告内容!$A:$A,0),MATCH($E$52,非表示_前年度報告内容!$4:$4,0)))</f>
        <v/>
      </c>
    </row>
    <row r="909" spans="2:5" hidden="1">
      <c r="B909" s="610" t="str">
        <f>IF(非表示_前年度報告内容!A861="","",非表示_前年度報告内容!A861)</f>
        <v/>
      </c>
      <c r="C909" s="1241" t="str">
        <f>IF(B909="","",INDEX(非表示_前年度報告内容!$1:$1048576,MATCH(B909,非表示_前年度報告内容!$A:$A,0),MATCH($C$52,非表示_前年度報告内容!$4:$4,0)))</f>
        <v/>
      </c>
      <c r="D909" s="1241"/>
      <c r="E909" s="1161" t="str">
        <f>IF(B909="","",INDEX(非表示_前年度報告内容!$1:$1048576,MATCH(B909,非表示_前年度報告内容!$A:$A,0),MATCH($E$52,非表示_前年度報告内容!$4:$4,0)))</f>
        <v/>
      </c>
    </row>
    <row r="910" spans="2:5" hidden="1">
      <c r="B910" s="610" t="str">
        <f>IF(非表示_前年度報告内容!A862="","",非表示_前年度報告内容!A862)</f>
        <v/>
      </c>
      <c r="C910" s="1241" t="str">
        <f>IF(B910="","",INDEX(非表示_前年度報告内容!$1:$1048576,MATCH(B910,非表示_前年度報告内容!$A:$A,0),MATCH($C$52,非表示_前年度報告内容!$4:$4,0)))</f>
        <v/>
      </c>
      <c r="D910" s="1241"/>
      <c r="E910" s="1161" t="str">
        <f>IF(B910="","",INDEX(非表示_前年度報告内容!$1:$1048576,MATCH(B910,非表示_前年度報告内容!$A:$A,0),MATCH($E$52,非表示_前年度報告内容!$4:$4,0)))</f>
        <v/>
      </c>
    </row>
    <row r="911" spans="2:5" hidden="1">
      <c r="B911" s="610" t="str">
        <f>IF(非表示_前年度報告内容!A863="","",非表示_前年度報告内容!A863)</f>
        <v/>
      </c>
      <c r="C911" s="1241" t="str">
        <f>IF(B911="","",INDEX(非表示_前年度報告内容!$1:$1048576,MATCH(B911,非表示_前年度報告内容!$A:$A,0),MATCH($C$52,非表示_前年度報告内容!$4:$4,0)))</f>
        <v/>
      </c>
      <c r="D911" s="1241"/>
      <c r="E911" s="1161" t="str">
        <f>IF(B911="","",INDEX(非表示_前年度報告内容!$1:$1048576,MATCH(B911,非表示_前年度報告内容!$A:$A,0),MATCH($E$52,非表示_前年度報告内容!$4:$4,0)))</f>
        <v/>
      </c>
    </row>
    <row r="912" spans="2:5" hidden="1">
      <c r="B912" s="610" t="str">
        <f>IF(非表示_前年度報告内容!A864="","",非表示_前年度報告内容!A864)</f>
        <v/>
      </c>
      <c r="C912" s="1241" t="str">
        <f>IF(B912="","",INDEX(非表示_前年度報告内容!$1:$1048576,MATCH(B912,非表示_前年度報告内容!$A:$A,0),MATCH($C$52,非表示_前年度報告内容!$4:$4,0)))</f>
        <v/>
      </c>
      <c r="D912" s="1241"/>
      <c r="E912" s="1161" t="str">
        <f>IF(B912="","",INDEX(非表示_前年度報告内容!$1:$1048576,MATCH(B912,非表示_前年度報告内容!$A:$A,0),MATCH($E$52,非表示_前年度報告内容!$4:$4,0)))</f>
        <v/>
      </c>
    </row>
    <row r="913" spans="2:5" hidden="1">
      <c r="B913" s="610" t="str">
        <f>IF(非表示_前年度報告内容!A865="","",非表示_前年度報告内容!A865)</f>
        <v/>
      </c>
      <c r="C913" s="1241" t="str">
        <f>IF(B913="","",INDEX(非表示_前年度報告内容!$1:$1048576,MATCH(B913,非表示_前年度報告内容!$A:$A,0),MATCH($C$52,非表示_前年度報告内容!$4:$4,0)))</f>
        <v/>
      </c>
      <c r="D913" s="1241"/>
      <c r="E913" s="1161" t="str">
        <f>IF(B913="","",INDEX(非表示_前年度報告内容!$1:$1048576,MATCH(B913,非表示_前年度報告内容!$A:$A,0),MATCH($E$52,非表示_前年度報告内容!$4:$4,0)))</f>
        <v/>
      </c>
    </row>
    <row r="914" spans="2:5" hidden="1">
      <c r="B914" s="610" t="str">
        <f>IF(非表示_前年度報告内容!A866="","",非表示_前年度報告内容!A866)</f>
        <v/>
      </c>
      <c r="C914" s="1241" t="str">
        <f>IF(B914="","",INDEX(非表示_前年度報告内容!$1:$1048576,MATCH(B914,非表示_前年度報告内容!$A:$A,0),MATCH($C$52,非表示_前年度報告内容!$4:$4,0)))</f>
        <v/>
      </c>
      <c r="D914" s="1241"/>
      <c r="E914" s="1161" t="str">
        <f>IF(B914="","",INDEX(非表示_前年度報告内容!$1:$1048576,MATCH(B914,非表示_前年度報告内容!$A:$A,0),MATCH($E$52,非表示_前年度報告内容!$4:$4,0)))</f>
        <v/>
      </c>
    </row>
    <row r="915" spans="2:5" hidden="1">
      <c r="B915" s="610" t="str">
        <f>IF(非表示_前年度報告内容!A867="","",非表示_前年度報告内容!A867)</f>
        <v/>
      </c>
      <c r="C915" s="1241" t="str">
        <f>IF(B915="","",INDEX(非表示_前年度報告内容!$1:$1048576,MATCH(B915,非表示_前年度報告内容!$A:$A,0),MATCH($C$52,非表示_前年度報告内容!$4:$4,0)))</f>
        <v/>
      </c>
      <c r="D915" s="1241"/>
      <c r="E915" s="1161" t="str">
        <f>IF(B915="","",INDEX(非表示_前年度報告内容!$1:$1048576,MATCH(B915,非表示_前年度報告内容!$A:$A,0),MATCH($E$52,非表示_前年度報告内容!$4:$4,0)))</f>
        <v/>
      </c>
    </row>
    <row r="916" spans="2:5" hidden="1">
      <c r="B916" s="610" t="str">
        <f>IF(非表示_前年度報告内容!A868="","",非表示_前年度報告内容!A868)</f>
        <v/>
      </c>
      <c r="C916" s="1241" t="str">
        <f>IF(B916="","",INDEX(非表示_前年度報告内容!$1:$1048576,MATCH(B916,非表示_前年度報告内容!$A:$A,0),MATCH($C$52,非表示_前年度報告内容!$4:$4,0)))</f>
        <v/>
      </c>
      <c r="D916" s="1241"/>
      <c r="E916" s="1161" t="str">
        <f>IF(B916="","",INDEX(非表示_前年度報告内容!$1:$1048576,MATCH(B916,非表示_前年度報告内容!$A:$A,0),MATCH($E$52,非表示_前年度報告内容!$4:$4,0)))</f>
        <v/>
      </c>
    </row>
    <row r="917" spans="2:5" hidden="1">
      <c r="B917" s="610" t="str">
        <f>IF(非表示_前年度報告内容!A869="","",非表示_前年度報告内容!A869)</f>
        <v/>
      </c>
      <c r="C917" s="1241" t="str">
        <f>IF(B917="","",INDEX(非表示_前年度報告内容!$1:$1048576,MATCH(B917,非表示_前年度報告内容!$A:$A,0),MATCH($C$52,非表示_前年度報告内容!$4:$4,0)))</f>
        <v/>
      </c>
      <c r="D917" s="1241"/>
      <c r="E917" s="1161" t="str">
        <f>IF(B917="","",INDEX(非表示_前年度報告内容!$1:$1048576,MATCH(B917,非表示_前年度報告内容!$A:$A,0),MATCH($E$52,非表示_前年度報告内容!$4:$4,0)))</f>
        <v/>
      </c>
    </row>
    <row r="918" spans="2:5" hidden="1">
      <c r="B918" s="610" t="str">
        <f>IF(非表示_前年度報告内容!A870="","",非表示_前年度報告内容!A870)</f>
        <v/>
      </c>
      <c r="C918" s="1241" t="str">
        <f>IF(B918="","",INDEX(非表示_前年度報告内容!$1:$1048576,MATCH(B918,非表示_前年度報告内容!$A:$A,0),MATCH($C$52,非表示_前年度報告内容!$4:$4,0)))</f>
        <v/>
      </c>
      <c r="D918" s="1241"/>
      <c r="E918" s="1161" t="str">
        <f>IF(B918="","",INDEX(非表示_前年度報告内容!$1:$1048576,MATCH(B918,非表示_前年度報告内容!$A:$A,0),MATCH($E$52,非表示_前年度報告内容!$4:$4,0)))</f>
        <v/>
      </c>
    </row>
    <row r="919" spans="2:5" hidden="1">
      <c r="B919" s="610" t="str">
        <f>IF(非表示_前年度報告内容!A871="","",非表示_前年度報告内容!A871)</f>
        <v/>
      </c>
      <c r="C919" s="1241" t="str">
        <f>IF(B919="","",INDEX(非表示_前年度報告内容!$1:$1048576,MATCH(B919,非表示_前年度報告内容!$A:$A,0),MATCH($C$52,非表示_前年度報告内容!$4:$4,0)))</f>
        <v/>
      </c>
      <c r="D919" s="1241"/>
      <c r="E919" s="1161" t="str">
        <f>IF(B919="","",INDEX(非表示_前年度報告内容!$1:$1048576,MATCH(B919,非表示_前年度報告内容!$A:$A,0),MATCH($E$52,非表示_前年度報告内容!$4:$4,0)))</f>
        <v/>
      </c>
    </row>
    <row r="920" spans="2:5" hidden="1">
      <c r="B920" s="610" t="str">
        <f>IF(非表示_前年度報告内容!A872="","",非表示_前年度報告内容!A872)</f>
        <v/>
      </c>
      <c r="C920" s="1241" t="str">
        <f>IF(B920="","",INDEX(非表示_前年度報告内容!$1:$1048576,MATCH(B920,非表示_前年度報告内容!$A:$A,0),MATCH($C$52,非表示_前年度報告内容!$4:$4,0)))</f>
        <v/>
      </c>
      <c r="D920" s="1241"/>
      <c r="E920" s="1161" t="str">
        <f>IF(B920="","",INDEX(非表示_前年度報告内容!$1:$1048576,MATCH(B920,非表示_前年度報告内容!$A:$A,0),MATCH($E$52,非表示_前年度報告内容!$4:$4,0)))</f>
        <v/>
      </c>
    </row>
    <row r="921" spans="2:5" hidden="1">
      <c r="B921" s="610" t="str">
        <f>IF(非表示_前年度報告内容!A873="","",非表示_前年度報告内容!A873)</f>
        <v/>
      </c>
      <c r="C921" s="1241" t="str">
        <f>IF(B921="","",INDEX(非表示_前年度報告内容!$1:$1048576,MATCH(B921,非表示_前年度報告内容!$A:$A,0),MATCH($C$52,非表示_前年度報告内容!$4:$4,0)))</f>
        <v/>
      </c>
      <c r="D921" s="1241"/>
      <c r="E921" s="1161" t="str">
        <f>IF(B921="","",INDEX(非表示_前年度報告内容!$1:$1048576,MATCH(B921,非表示_前年度報告内容!$A:$A,0),MATCH($E$52,非表示_前年度報告内容!$4:$4,0)))</f>
        <v/>
      </c>
    </row>
    <row r="922" spans="2:5" hidden="1">
      <c r="B922" s="610" t="str">
        <f>IF(非表示_前年度報告内容!A874="","",非表示_前年度報告内容!A874)</f>
        <v/>
      </c>
      <c r="C922" s="1241" t="str">
        <f>IF(B922="","",INDEX(非表示_前年度報告内容!$1:$1048576,MATCH(B922,非表示_前年度報告内容!$A:$A,0),MATCH($C$52,非表示_前年度報告内容!$4:$4,0)))</f>
        <v/>
      </c>
      <c r="D922" s="1241"/>
      <c r="E922" s="1161" t="str">
        <f>IF(B922="","",INDEX(非表示_前年度報告内容!$1:$1048576,MATCH(B922,非表示_前年度報告内容!$A:$A,0),MATCH($E$52,非表示_前年度報告内容!$4:$4,0)))</f>
        <v/>
      </c>
    </row>
    <row r="923" spans="2:5" hidden="1">
      <c r="B923" s="610" t="str">
        <f>IF(非表示_前年度報告内容!A875="","",非表示_前年度報告内容!A875)</f>
        <v/>
      </c>
      <c r="C923" s="1241" t="str">
        <f>IF(B923="","",INDEX(非表示_前年度報告内容!$1:$1048576,MATCH(B923,非表示_前年度報告内容!$A:$A,0),MATCH($C$52,非表示_前年度報告内容!$4:$4,0)))</f>
        <v/>
      </c>
      <c r="D923" s="1241"/>
      <c r="E923" s="1161" t="str">
        <f>IF(B923="","",INDEX(非表示_前年度報告内容!$1:$1048576,MATCH(B923,非表示_前年度報告内容!$A:$A,0),MATCH($E$52,非表示_前年度報告内容!$4:$4,0)))</f>
        <v/>
      </c>
    </row>
    <row r="924" spans="2:5" hidden="1">
      <c r="B924" s="610" t="str">
        <f>IF(非表示_前年度報告内容!A876="","",非表示_前年度報告内容!A876)</f>
        <v/>
      </c>
      <c r="C924" s="1241" t="str">
        <f>IF(B924="","",INDEX(非表示_前年度報告内容!$1:$1048576,MATCH(B924,非表示_前年度報告内容!$A:$A,0),MATCH($C$52,非表示_前年度報告内容!$4:$4,0)))</f>
        <v/>
      </c>
      <c r="D924" s="1241"/>
      <c r="E924" s="1161" t="str">
        <f>IF(B924="","",INDEX(非表示_前年度報告内容!$1:$1048576,MATCH(B924,非表示_前年度報告内容!$A:$A,0),MATCH($E$52,非表示_前年度報告内容!$4:$4,0)))</f>
        <v/>
      </c>
    </row>
    <row r="925" spans="2:5" hidden="1">
      <c r="B925" s="610" t="str">
        <f>IF(非表示_前年度報告内容!A877="","",非表示_前年度報告内容!A877)</f>
        <v/>
      </c>
      <c r="C925" s="1241" t="str">
        <f>IF(B925="","",INDEX(非表示_前年度報告内容!$1:$1048576,MATCH(B925,非表示_前年度報告内容!$A:$A,0),MATCH($C$52,非表示_前年度報告内容!$4:$4,0)))</f>
        <v/>
      </c>
      <c r="D925" s="1241"/>
      <c r="E925" s="1161" t="str">
        <f>IF(B925="","",INDEX(非表示_前年度報告内容!$1:$1048576,MATCH(B925,非表示_前年度報告内容!$A:$A,0),MATCH($E$52,非表示_前年度報告内容!$4:$4,0)))</f>
        <v/>
      </c>
    </row>
    <row r="926" spans="2:5" hidden="1">
      <c r="B926" s="610" t="str">
        <f>IF(非表示_前年度報告内容!A878="","",非表示_前年度報告内容!A878)</f>
        <v/>
      </c>
      <c r="C926" s="1241" t="str">
        <f>IF(B926="","",INDEX(非表示_前年度報告内容!$1:$1048576,MATCH(B926,非表示_前年度報告内容!$A:$A,0),MATCH($C$52,非表示_前年度報告内容!$4:$4,0)))</f>
        <v/>
      </c>
      <c r="D926" s="1241"/>
      <c r="E926" s="1161" t="str">
        <f>IF(B926="","",INDEX(非表示_前年度報告内容!$1:$1048576,MATCH(B926,非表示_前年度報告内容!$A:$A,0),MATCH($E$52,非表示_前年度報告内容!$4:$4,0)))</f>
        <v/>
      </c>
    </row>
    <row r="927" spans="2:5" hidden="1">
      <c r="B927" s="610" t="str">
        <f>IF(非表示_前年度報告内容!A879="","",非表示_前年度報告内容!A879)</f>
        <v/>
      </c>
      <c r="C927" s="1241" t="str">
        <f>IF(B927="","",INDEX(非表示_前年度報告内容!$1:$1048576,MATCH(B927,非表示_前年度報告内容!$A:$A,0),MATCH($C$52,非表示_前年度報告内容!$4:$4,0)))</f>
        <v/>
      </c>
      <c r="D927" s="1241"/>
      <c r="E927" s="1161" t="str">
        <f>IF(B927="","",INDEX(非表示_前年度報告内容!$1:$1048576,MATCH(B927,非表示_前年度報告内容!$A:$A,0),MATCH($E$52,非表示_前年度報告内容!$4:$4,0)))</f>
        <v/>
      </c>
    </row>
    <row r="928" spans="2:5" hidden="1">
      <c r="B928" s="610" t="str">
        <f>IF(非表示_前年度報告内容!A880="","",非表示_前年度報告内容!A880)</f>
        <v/>
      </c>
      <c r="C928" s="1241" t="str">
        <f>IF(B928="","",INDEX(非表示_前年度報告内容!$1:$1048576,MATCH(B928,非表示_前年度報告内容!$A:$A,0),MATCH($C$52,非表示_前年度報告内容!$4:$4,0)))</f>
        <v/>
      </c>
      <c r="D928" s="1241"/>
      <c r="E928" s="1161" t="str">
        <f>IF(B928="","",INDEX(非表示_前年度報告内容!$1:$1048576,MATCH(B928,非表示_前年度報告内容!$A:$A,0),MATCH($E$52,非表示_前年度報告内容!$4:$4,0)))</f>
        <v/>
      </c>
    </row>
    <row r="929" spans="2:5" hidden="1">
      <c r="B929" s="610" t="str">
        <f>IF(非表示_前年度報告内容!A881="","",非表示_前年度報告内容!A881)</f>
        <v/>
      </c>
      <c r="C929" s="1241" t="str">
        <f>IF(B929="","",INDEX(非表示_前年度報告内容!$1:$1048576,MATCH(B929,非表示_前年度報告内容!$A:$A,0),MATCH($C$52,非表示_前年度報告内容!$4:$4,0)))</f>
        <v/>
      </c>
      <c r="D929" s="1241"/>
      <c r="E929" s="1161" t="str">
        <f>IF(B929="","",INDEX(非表示_前年度報告内容!$1:$1048576,MATCH(B929,非表示_前年度報告内容!$A:$A,0),MATCH($E$52,非表示_前年度報告内容!$4:$4,0)))</f>
        <v/>
      </c>
    </row>
    <row r="930" spans="2:5" hidden="1">
      <c r="B930" s="610" t="str">
        <f>IF(非表示_前年度報告内容!A882="","",非表示_前年度報告内容!A882)</f>
        <v/>
      </c>
      <c r="C930" s="1241" t="str">
        <f>IF(B930="","",INDEX(非表示_前年度報告内容!$1:$1048576,MATCH(B930,非表示_前年度報告内容!$A:$A,0),MATCH($C$52,非表示_前年度報告内容!$4:$4,0)))</f>
        <v/>
      </c>
      <c r="D930" s="1241"/>
      <c r="E930" s="1161" t="str">
        <f>IF(B930="","",INDEX(非表示_前年度報告内容!$1:$1048576,MATCH(B930,非表示_前年度報告内容!$A:$A,0),MATCH($E$52,非表示_前年度報告内容!$4:$4,0)))</f>
        <v/>
      </c>
    </row>
    <row r="931" spans="2:5" hidden="1">
      <c r="B931" s="610" t="str">
        <f>IF(非表示_前年度報告内容!A883="","",非表示_前年度報告内容!A883)</f>
        <v/>
      </c>
      <c r="C931" s="1241" t="str">
        <f>IF(B931="","",INDEX(非表示_前年度報告内容!$1:$1048576,MATCH(B931,非表示_前年度報告内容!$A:$A,0),MATCH($C$52,非表示_前年度報告内容!$4:$4,0)))</f>
        <v/>
      </c>
      <c r="D931" s="1241"/>
      <c r="E931" s="1161" t="str">
        <f>IF(B931="","",INDEX(非表示_前年度報告内容!$1:$1048576,MATCH(B931,非表示_前年度報告内容!$A:$A,0),MATCH($E$52,非表示_前年度報告内容!$4:$4,0)))</f>
        <v/>
      </c>
    </row>
    <row r="932" spans="2:5" hidden="1">
      <c r="B932" s="610" t="str">
        <f>IF(非表示_前年度報告内容!A884="","",非表示_前年度報告内容!A884)</f>
        <v/>
      </c>
      <c r="C932" s="1241" t="str">
        <f>IF(B932="","",INDEX(非表示_前年度報告内容!$1:$1048576,MATCH(B932,非表示_前年度報告内容!$A:$A,0),MATCH($C$52,非表示_前年度報告内容!$4:$4,0)))</f>
        <v/>
      </c>
      <c r="D932" s="1241"/>
      <c r="E932" s="1161" t="str">
        <f>IF(B932="","",INDEX(非表示_前年度報告内容!$1:$1048576,MATCH(B932,非表示_前年度報告内容!$A:$A,0),MATCH($E$52,非表示_前年度報告内容!$4:$4,0)))</f>
        <v/>
      </c>
    </row>
    <row r="933" spans="2:5" hidden="1">
      <c r="B933" s="610" t="str">
        <f>IF(非表示_前年度報告内容!A885="","",非表示_前年度報告内容!A885)</f>
        <v/>
      </c>
      <c r="C933" s="1241" t="str">
        <f>IF(B933="","",INDEX(非表示_前年度報告内容!$1:$1048576,MATCH(B933,非表示_前年度報告内容!$A:$A,0),MATCH($C$52,非表示_前年度報告内容!$4:$4,0)))</f>
        <v/>
      </c>
      <c r="D933" s="1241"/>
      <c r="E933" s="1161" t="str">
        <f>IF(B933="","",INDEX(非表示_前年度報告内容!$1:$1048576,MATCH(B933,非表示_前年度報告内容!$A:$A,0),MATCH($E$52,非表示_前年度報告内容!$4:$4,0)))</f>
        <v/>
      </c>
    </row>
    <row r="934" spans="2:5" hidden="1">
      <c r="B934" s="610" t="str">
        <f>IF(非表示_前年度報告内容!A886="","",非表示_前年度報告内容!A886)</f>
        <v/>
      </c>
      <c r="C934" s="1241" t="str">
        <f>IF(B934="","",INDEX(非表示_前年度報告内容!$1:$1048576,MATCH(B934,非表示_前年度報告内容!$A:$A,0),MATCH($C$52,非表示_前年度報告内容!$4:$4,0)))</f>
        <v/>
      </c>
      <c r="D934" s="1241"/>
      <c r="E934" s="1161" t="str">
        <f>IF(B934="","",INDEX(非表示_前年度報告内容!$1:$1048576,MATCH(B934,非表示_前年度報告内容!$A:$A,0),MATCH($E$52,非表示_前年度報告内容!$4:$4,0)))</f>
        <v/>
      </c>
    </row>
    <row r="935" spans="2:5" hidden="1">
      <c r="B935" s="610" t="str">
        <f>IF(非表示_前年度報告内容!A887="","",非表示_前年度報告内容!A887)</f>
        <v/>
      </c>
      <c r="C935" s="1241" t="str">
        <f>IF(B935="","",INDEX(非表示_前年度報告内容!$1:$1048576,MATCH(B935,非表示_前年度報告内容!$A:$A,0),MATCH($C$52,非表示_前年度報告内容!$4:$4,0)))</f>
        <v/>
      </c>
      <c r="D935" s="1241"/>
      <c r="E935" s="1161" t="str">
        <f>IF(B935="","",INDEX(非表示_前年度報告内容!$1:$1048576,MATCH(B935,非表示_前年度報告内容!$A:$A,0),MATCH($E$52,非表示_前年度報告内容!$4:$4,0)))</f>
        <v/>
      </c>
    </row>
    <row r="936" spans="2:5" hidden="1">
      <c r="B936" s="610" t="str">
        <f>IF(非表示_前年度報告内容!A888="","",非表示_前年度報告内容!A888)</f>
        <v/>
      </c>
      <c r="C936" s="1241" t="str">
        <f>IF(B936="","",INDEX(非表示_前年度報告内容!$1:$1048576,MATCH(B936,非表示_前年度報告内容!$A:$A,0),MATCH($C$52,非表示_前年度報告内容!$4:$4,0)))</f>
        <v/>
      </c>
      <c r="D936" s="1241"/>
      <c r="E936" s="1161" t="str">
        <f>IF(B936="","",INDEX(非表示_前年度報告内容!$1:$1048576,MATCH(B936,非表示_前年度報告内容!$A:$A,0),MATCH($E$52,非表示_前年度報告内容!$4:$4,0)))</f>
        <v/>
      </c>
    </row>
    <row r="937" spans="2:5" hidden="1">
      <c r="B937" s="610" t="str">
        <f>IF(非表示_前年度報告内容!A889="","",非表示_前年度報告内容!A889)</f>
        <v/>
      </c>
      <c r="C937" s="1241" t="str">
        <f>IF(B937="","",INDEX(非表示_前年度報告内容!$1:$1048576,MATCH(B937,非表示_前年度報告内容!$A:$A,0),MATCH($C$52,非表示_前年度報告内容!$4:$4,0)))</f>
        <v/>
      </c>
      <c r="D937" s="1241"/>
      <c r="E937" s="1161" t="str">
        <f>IF(B937="","",INDEX(非表示_前年度報告内容!$1:$1048576,MATCH(B937,非表示_前年度報告内容!$A:$A,0),MATCH($E$52,非表示_前年度報告内容!$4:$4,0)))</f>
        <v/>
      </c>
    </row>
    <row r="938" spans="2:5" hidden="1">
      <c r="B938" s="610" t="str">
        <f>IF(非表示_前年度報告内容!A890="","",非表示_前年度報告内容!A890)</f>
        <v/>
      </c>
      <c r="C938" s="1241" t="str">
        <f>IF(B938="","",INDEX(非表示_前年度報告内容!$1:$1048576,MATCH(B938,非表示_前年度報告内容!$A:$A,0),MATCH($C$52,非表示_前年度報告内容!$4:$4,0)))</f>
        <v/>
      </c>
      <c r="D938" s="1241"/>
      <c r="E938" s="1161" t="str">
        <f>IF(B938="","",INDEX(非表示_前年度報告内容!$1:$1048576,MATCH(B938,非表示_前年度報告内容!$A:$A,0),MATCH($E$52,非表示_前年度報告内容!$4:$4,0)))</f>
        <v/>
      </c>
    </row>
    <row r="939" spans="2:5" hidden="1">
      <c r="B939" s="610" t="str">
        <f>IF(非表示_前年度報告内容!A891="","",非表示_前年度報告内容!A891)</f>
        <v/>
      </c>
      <c r="C939" s="1241" t="str">
        <f>IF(B939="","",INDEX(非表示_前年度報告内容!$1:$1048576,MATCH(B939,非表示_前年度報告内容!$A:$A,0),MATCH($C$52,非表示_前年度報告内容!$4:$4,0)))</f>
        <v/>
      </c>
      <c r="D939" s="1241"/>
      <c r="E939" s="1161" t="str">
        <f>IF(B939="","",INDEX(非表示_前年度報告内容!$1:$1048576,MATCH(B939,非表示_前年度報告内容!$A:$A,0),MATCH($E$52,非表示_前年度報告内容!$4:$4,0)))</f>
        <v/>
      </c>
    </row>
    <row r="940" spans="2:5" hidden="1">
      <c r="B940" s="610" t="str">
        <f>IF(非表示_前年度報告内容!A892="","",非表示_前年度報告内容!A892)</f>
        <v/>
      </c>
      <c r="C940" s="1241" t="str">
        <f>IF(B940="","",INDEX(非表示_前年度報告内容!$1:$1048576,MATCH(B940,非表示_前年度報告内容!$A:$A,0),MATCH($C$52,非表示_前年度報告内容!$4:$4,0)))</f>
        <v/>
      </c>
      <c r="D940" s="1241"/>
      <c r="E940" s="1161" t="str">
        <f>IF(B940="","",INDEX(非表示_前年度報告内容!$1:$1048576,MATCH(B940,非表示_前年度報告内容!$A:$A,0),MATCH($E$52,非表示_前年度報告内容!$4:$4,0)))</f>
        <v/>
      </c>
    </row>
    <row r="941" spans="2:5" hidden="1">
      <c r="B941" s="610" t="str">
        <f>IF(非表示_前年度報告内容!A893="","",非表示_前年度報告内容!A893)</f>
        <v/>
      </c>
      <c r="C941" s="1241" t="str">
        <f>IF(B941="","",INDEX(非表示_前年度報告内容!$1:$1048576,MATCH(B941,非表示_前年度報告内容!$A:$A,0),MATCH($C$52,非表示_前年度報告内容!$4:$4,0)))</f>
        <v/>
      </c>
      <c r="D941" s="1241"/>
      <c r="E941" s="1161" t="str">
        <f>IF(B941="","",INDEX(非表示_前年度報告内容!$1:$1048576,MATCH(B941,非表示_前年度報告内容!$A:$A,0),MATCH($E$52,非表示_前年度報告内容!$4:$4,0)))</f>
        <v/>
      </c>
    </row>
    <row r="942" spans="2:5" hidden="1">
      <c r="B942" s="610" t="str">
        <f>IF(非表示_前年度報告内容!A894="","",非表示_前年度報告内容!A894)</f>
        <v/>
      </c>
      <c r="C942" s="1241" t="str">
        <f>IF(B942="","",INDEX(非表示_前年度報告内容!$1:$1048576,MATCH(B942,非表示_前年度報告内容!$A:$A,0),MATCH($C$52,非表示_前年度報告内容!$4:$4,0)))</f>
        <v/>
      </c>
      <c r="D942" s="1241"/>
      <c r="E942" s="1161" t="str">
        <f>IF(B942="","",INDEX(非表示_前年度報告内容!$1:$1048576,MATCH(B942,非表示_前年度報告内容!$A:$A,0),MATCH($E$52,非表示_前年度報告内容!$4:$4,0)))</f>
        <v/>
      </c>
    </row>
    <row r="943" spans="2:5" hidden="1">
      <c r="B943" s="610" t="str">
        <f>IF(非表示_前年度報告内容!A895="","",非表示_前年度報告内容!A895)</f>
        <v/>
      </c>
      <c r="C943" s="1241" t="str">
        <f>IF(B943="","",INDEX(非表示_前年度報告内容!$1:$1048576,MATCH(B943,非表示_前年度報告内容!$A:$A,0),MATCH($C$52,非表示_前年度報告内容!$4:$4,0)))</f>
        <v/>
      </c>
      <c r="D943" s="1241"/>
      <c r="E943" s="1161" t="str">
        <f>IF(B943="","",INDEX(非表示_前年度報告内容!$1:$1048576,MATCH(B943,非表示_前年度報告内容!$A:$A,0),MATCH($E$52,非表示_前年度報告内容!$4:$4,0)))</f>
        <v/>
      </c>
    </row>
    <row r="944" spans="2:5" hidden="1">
      <c r="B944" s="610" t="str">
        <f>IF(非表示_前年度報告内容!A896="","",非表示_前年度報告内容!A896)</f>
        <v/>
      </c>
      <c r="C944" s="1241" t="str">
        <f>IF(B944="","",INDEX(非表示_前年度報告内容!$1:$1048576,MATCH(B944,非表示_前年度報告内容!$A:$A,0),MATCH($C$52,非表示_前年度報告内容!$4:$4,0)))</f>
        <v/>
      </c>
      <c r="D944" s="1241"/>
      <c r="E944" s="1161" t="str">
        <f>IF(B944="","",INDEX(非表示_前年度報告内容!$1:$1048576,MATCH(B944,非表示_前年度報告内容!$A:$A,0),MATCH($E$52,非表示_前年度報告内容!$4:$4,0)))</f>
        <v/>
      </c>
    </row>
    <row r="945" spans="2:5" hidden="1">
      <c r="B945" s="610" t="str">
        <f>IF(非表示_前年度報告内容!A897="","",非表示_前年度報告内容!A897)</f>
        <v/>
      </c>
      <c r="C945" s="1241" t="str">
        <f>IF(B945="","",INDEX(非表示_前年度報告内容!$1:$1048576,MATCH(B945,非表示_前年度報告内容!$A:$A,0),MATCH($C$52,非表示_前年度報告内容!$4:$4,0)))</f>
        <v/>
      </c>
      <c r="D945" s="1241"/>
      <c r="E945" s="1161" t="str">
        <f>IF(B945="","",INDEX(非表示_前年度報告内容!$1:$1048576,MATCH(B945,非表示_前年度報告内容!$A:$A,0),MATCH($E$52,非表示_前年度報告内容!$4:$4,0)))</f>
        <v/>
      </c>
    </row>
    <row r="946" spans="2:5" hidden="1">
      <c r="B946" s="610" t="str">
        <f>IF(非表示_前年度報告内容!A898="","",非表示_前年度報告内容!A898)</f>
        <v/>
      </c>
      <c r="C946" s="1241" t="str">
        <f>IF(B946="","",INDEX(非表示_前年度報告内容!$1:$1048576,MATCH(B946,非表示_前年度報告内容!$A:$A,0),MATCH($C$52,非表示_前年度報告内容!$4:$4,0)))</f>
        <v/>
      </c>
      <c r="D946" s="1241"/>
      <c r="E946" s="1161" t="str">
        <f>IF(B946="","",INDEX(非表示_前年度報告内容!$1:$1048576,MATCH(B946,非表示_前年度報告内容!$A:$A,0),MATCH($E$52,非表示_前年度報告内容!$4:$4,0)))</f>
        <v/>
      </c>
    </row>
    <row r="947" spans="2:5" hidden="1">
      <c r="B947" s="610" t="str">
        <f>IF(非表示_前年度報告内容!A899="","",非表示_前年度報告内容!A899)</f>
        <v/>
      </c>
      <c r="C947" s="1241" t="str">
        <f>IF(B947="","",INDEX(非表示_前年度報告内容!$1:$1048576,MATCH(B947,非表示_前年度報告内容!$A:$A,0),MATCH($C$52,非表示_前年度報告内容!$4:$4,0)))</f>
        <v/>
      </c>
      <c r="D947" s="1241"/>
      <c r="E947" s="1161" t="str">
        <f>IF(B947="","",INDEX(非表示_前年度報告内容!$1:$1048576,MATCH(B947,非表示_前年度報告内容!$A:$A,0),MATCH($E$52,非表示_前年度報告内容!$4:$4,0)))</f>
        <v/>
      </c>
    </row>
    <row r="948" spans="2:5" hidden="1">
      <c r="B948" s="610" t="str">
        <f>IF(非表示_前年度報告内容!A900="","",非表示_前年度報告内容!A900)</f>
        <v/>
      </c>
      <c r="C948" s="1241" t="str">
        <f>IF(B948="","",INDEX(非表示_前年度報告内容!$1:$1048576,MATCH(B948,非表示_前年度報告内容!$A:$A,0),MATCH($C$52,非表示_前年度報告内容!$4:$4,0)))</f>
        <v/>
      </c>
      <c r="D948" s="1241"/>
      <c r="E948" s="1161" t="str">
        <f>IF(B948="","",INDEX(非表示_前年度報告内容!$1:$1048576,MATCH(B948,非表示_前年度報告内容!$A:$A,0),MATCH($E$52,非表示_前年度報告内容!$4:$4,0)))</f>
        <v/>
      </c>
    </row>
    <row r="949" spans="2:5" hidden="1">
      <c r="B949" s="610" t="str">
        <f>IF(非表示_前年度報告内容!A901="","",非表示_前年度報告内容!A901)</f>
        <v/>
      </c>
      <c r="C949" s="1241" t="str">
        <f>IF(B949="","",INDEX(非表示_前年度報告内容!$1:$1048576,MATCH(B949,非表示_前年度報告内容!$A:$A,0),MATCH($C$52,非表示_前年度報告内容!$4:$4,0)))</f>
        <v/>
      </c>
      <c r="D949" s="1241"/>
      <c r="E949" s="1161" t="str">
        <f>IF(B949="","",INDEX(非表示_前年度報告内容!$1:$1048576,MATCH(B949,非表示_前年度報告内容!$A:$A,0),MATCH($E$52,非表示_前年度報告内容!$4:$4,0)))</f>
        <v/>
      </c>
    </row>
    <row r="950" spans="2:5" hidden="1">
      <c r="B950" s="610" t="str">
        <f>IF(非表示_前年度報告内容!A902="","",非表示_前年度報告内容!A902)</f>
        <v/>
      </c>
      <c r="C950" s="1241" t="str">
        <f>IF(B950="","",INDEX(非表示_前年度報告内容!$1:$1048576,MATCH(B950,非表示_前年度報告内容!$A:$A,0),MATCH($C$52,非表示_前年度報告内容!$4:$4,0)))</f>
        <v/>
      </c>
      <c r="D950" s="1241"/>
      <c r="E950" s="1161" t="str">
        <f>IF(B950="","",INDEX(非表示_前年度報告内容!$1:$1048576,MATCH(B950,非表示_前年度報告内容!$A:$A,0),MATCH($E$52,非表示_前年度報告内容!$4:$4,0)))</f>
        <v/>
      </c>
    </row>
    <row r="951" spans="2:5" hidden="1">
      <c r="B951" s="610" t="str">
        <f>IF(非表示_前年度報告内容!A903="","",非表示_前年度報告内容!A903)</f>
        <v/>
      </c>
      <c r="C951" s="1241" t="str">
        <f>IF(B951="","",INDEX(非表示_前年度報告内容!$1:$1048576,MATCH(B951,非表示_前年度報告内容!$A:$A,0),MATCH($C$52,非表示_前年度報告内容!$4:$4,0)))</f>
        <v/>
      </c>
      <c r="D951" s="1241"/>
      <c r="E951" s="1161" t="str">
        <f>IF(B951="","",INDEX(非表示_前年度報告内容!$1:$1048576,MATCH(B951,非表示_前年度報告内容!$A:$A,0),MATCH($E$52,非表示_前年度報告内容!$4:$4,0)))</f>
        <v/>
      </c>
    </row>
    <row r="952" spans="2:5" hidden="1">
      <c r="B952" s="610" t="str">
        <f>IF(非表示_前年度報告内容!A904="","",非表示_前年度報告内容!A904)</f>
        <v/>
      </c>
      <c r="C952" s="1241" t="str">
        <f>IF(B952="","",INDEX(非表示_前年度報告内容!$1:$1048576,MATCH(B952,非表示_前年度報告内容!$A:$A,0),MATCH($C$52,非表示_前年度報告内容!$4:$4,0)))</f>
        <v/>
      </c>
      <c r="D952" s="1241"/>
      <c r="E952" s="1161" t="str">
        <f>IF(B952="","",INDEX(非表示_前年度報告内容!$1:$1048576,MATCH(B952,非表示_前年度報告内容!$A:$A,0),MATCH($E$52,非表示_前年度報告内容!$4:$4,0)))</f>
        <v/>
      </c>
    </row>
    <row r="953" spans="2:5" hidden="1">
      <c r="B953" s="610" t="str">
        <f>IF(非表示_前年度報告内容!A905="","",非表示_前年度報告内容!A905)</f>
        <v/>
      </c>
      <c r="C953" s="1241" t="str">
        <f>IF(B953="","",INDEX(非表示_前年度報告内容!$1:$1048576,MATCH(B953,非表示_前年度報告内容!$A:$A,0),MATCH($C$52,非表示_前年度報告内容!$4:$4,0)))</f>
        <v/>
      </c>
      <c r="D953" s="1241"/>
      <c r="E953" s="1161" t="str">
        <f>IF(B953="","",INDEX(非表示_前年度報告内容!$1:$1048576,MATCH(B953,非表示_前年度報告内容!$A:$A,0),MATCH($E$52,非表示_前年度報告内容!$4:$4,0)))</f>
        <v/>
      </c>
    </row>
    <row r="954" spans="2:5" hidden="1">
      <c r="B954" s="610" t="str">
        <f>IF(非表示_前年度報告内容!A906="","",非表示_前年度報告内容!A906)</f>
        <v/>
      </c>
      <c r="C954" s="1241" t="str">
        <f>IF(B954="","",INDEX(非表示_前年度報告内容!$1:$1048576,MATCH(B954,非表示_前年度報告内容!$A:$A,0),MATCH($C$52,非表示_前年度報告内容!$4:$4,0)))</f>
        <v/>
      </c>
      <c r="D954" s="1241"/>
      <c r="E954" s="1161" t="str">
        <f>IF(B954="","",INDEX(非表示_前年度報告内容!$1:$1048576,MATCH(B954,非表示_前年度報告内容!$A:$A,0),MATCH($E$52,非表示_前年度報告内容!$4:$4,0)))</f>
        <v/>
      </c>
    </row>
    <row r="955" spans="2:5" hidden="1">
      <c r="B955" s="610" t="str">
        <f>IF(非表示_前年度報告内容!A907="","",非表示_前年度報告内容!A907)</f>
        <v/>
      </c>
      <c r="C955" s="1241" t="str">
        <f>IF(B955="","",INDEX(非表示_前年度報告内容!$1:$1048576,MATCH(B955,非表示_前年度報告内容!$A:$A,0),MATCH($C$52,非表示_前年度報告内容!$4:$4,0)))</f>
        <v/>
      </c>
      <c r="D955" s="1241"/>
      <c r="E955" s="1161" t="str">
        <f>IF(B955="","",INDEX(非表示_前年度報告内容!$1:$1048576,MATCH(B955,非表示_前年度報告内容!$A:$A,0),MATCH($E$52,非表示_前年度報告内容!$4:$4,0)))</f>
        <v/>
      </c>
    </row>
    <row r="956" spans="2:5" hidden="1">
      <c r="B956" s="610" t="str">
        <f>IF(非表示_前年度報告内容!A908="","",非表示_前年度報告内容!A908)</f>
        <v/>
      </c>
      <c r="C956" s="1241" t="str">
        <f>IF(B956="","",INDEX(非表示_前年度報告内容!$1:$1048576,MATCH(B956,非表示_前年度報告内容!$A:$A,0),MATCH($C$52,非表示_前年度報告内容!$4:$4,0)))</f>
        <v/>
      </c>
      <c r="D956" s="1241"/>
      <c r="E956" s="1161" t="str">
        <f>IF(B956="","",INDEX(非表示_前年度報告内容!$1:$1048576,MATCH(B956,非表示_前年度報告内容!$A:$A,0),MATCH($E$52,非表示_前年度報告内容!$4:$4,0)))</f>
        <v/>
      </c>
    </row>
    <row r="957" spans="2:5" hidden="1">
      <c r="B957" s="610" t="str">
        <f>IF(非表示_前年度報告内容!A909="","",非表示_前年度報告内容!A909)</f>
        <v/>
      </c>
      <c r="C957" s="1241" t="str">
        <f>IF(B957="","",INDEX(非表示_前年度報告内容!$1:$1048576,MATCH(B957,非表示_前年度報告内容!$A:$A,0),MATCH($C$52,非表示_前年度報告内容!$4:$4,0)))</f>
        <v/>
      </c>
      <c r="D957" s="1241"/>
      <c r="E957" s="1161" t="str">
        <f>IF(B957="","",INDEX(非表示_前年度報告内容!$1:$1048576,MATCH(B957,非表示_前年度報告内容!$A:$A,0),MATCH($E$52,非表示_前年度報告内容!$4:$4,0)))</f>
        <v/>
      </c>
    </row>
    <row r="958" spans="2:5" hidden="1">
      <c r="B958" s="610" t="str">
        <f>IF(非表示_前年度報告内容!A910="","",非表示_前年度報告内容!A910)</f>
        <v/>
      </c>
      <c r="C958" s="1241" t="str">
        <f>IF(B958="","",INDEX(非表示_前年度報告内容!$1:$1048576,MATCH(B958,非表示_前年度報告内容!$A:$A,0),MATCH($C$52,非表示_前年度報告内容!$4:$4,0)))</f>
        <v/>
      </c>
      <c r="D958" s="1241"/>
      <c r="E958" s="1161" t="str">
        <f>IF(B958="","",INDEX(非表示_前年度報告内容!$1:$1048576,MATCH(B958,非表示_前年度報告内容!$A:$A,0),MATCH($E$52,非表示_前年度報告内容!$4:$4,0)))</f>
        <v/>
      </c>
    </row>
    <row r="959" spans="2:5" hidden="1">
      <c r="B959" s="610" t="str">
        <f>IF(非表示_前年度報告内容!A911="","",非表示_前年度報告内容!A911)</f>
        <v/>
      </c>
      <c r="C959" s="1241" t="str">
        <f>IF(B959="","",INDEX(非表示_前年度報告内容!$1:$1048576,MATCH(B959,非表示_前年度報告内容!$A:$A,0),MATCH($C$52,非表示_前年度報告内容!$4:$4,0)))</f>
        <v/>
      </c>
      <c r="D959" s="1241"/>
      <c r="E959" s="1161" t="str">
        <f>IF(B959="","",INDEX(非表示_前年度報告内容!$1:$1048576,MATCH(B959,非表示_前年度報告内容!$A:$A,0),MATCH($E$52,非表示_前年度報告内容!$4:$4,0)))</f>
        <v/>
      </c>
    </row>
    <row r="960" spans="2:5" hidden="1">
      <c r="B960" s="610" t="str">
        <f>IF(非表示_前年度報告内容!A912="","",非表示_前年度報告内容!A912)</f>
        <v/>
      </c>
      <c r="C960" s="1241" t="str">
        <f>IF(B960="","",INDEX(非表示_前年度報告内容!$1:$1048576,MATCH(B960,非表示_前年度報告内容!$A:$A,0),MATCH($C$52,非表示_前年度報告内容!$4:$4,0)))</f>
        <v/>
      </c>
      <c r="D960" s="1241"/>
      <c r="E960" s="1161" t="str">
        <f>IF(B960="","",INDEX(非表示_前年度報告内容!$1:$1048576,MATCH(B960,非表示_前年度報告内容!$A:$A,0),MATCH($E$52,非表示_前年度報告内容!$4:$4,0)))</f>
        <v/>
      </c>
    </row>
    <row r="961" spans="2:5" hidden="1">
      <c r="B961" s="610" t="str">
        <f>IF(非表示_前年度報告内容!A913="","",非表示_前年度報告内容!A913)</f>
        <v/>
      </c>
      <c r="C961" s="1241" t="str">
        <f>IF(B961="","",INDEX(非表示_前年度報告内容!$1:$1048576,MATCH(B961,非表示_前年度報告内容!$A:$A,0),MATCH($C$52,非表示_前年度報告内容!$4:$4,0)))</f>
        <v/>
      </c>
      <c r="D961" s="1241"/>
      <c r="E961" s="1161" t="str">
        <f>IF(B961="","",INDEX(非表示_前年度報告内容!$1:$1048576,MATCH(B961,非表示_前年度報告内容!$A:$A,0),MATCH($E$52,非表示_前年度報告内容!$4:$4,0)))</f>
        <v/>
      </c>
    </row>
    <row r="962" spans="2:5" hidden="1">
      <c r="B962" s="610" t="str">
        <f>IF(非表示_前年度報告内容!A914="","",非表示_前年度報告内容!A914)</f>
        <v/>
      </c>
      <c r="C962" s="1241" t="str">
        <f>IF(B962="","",INDEX(非表示_前年度報告内容!$1:$1048576,MATCH(B962,非表示_前年度報告内容!$A:$A,0),MATCH($C$52,非表示_前年度報告内容!$4:$4,0)))</f>
        <v/>
      </c>
      <c r="D962" s="1241"/>
      <c r="E962" s="1161" t="str">
        <f>IF(B962="","",INDEX(非表示_前年度報告内容!$1:$1048576,MATCH(B962,非表示_前年度報告内容!$A:$A,0),MATCH($E$52,非表示_前年度報告内容!$4:$4,0)))</f>
        <v/>
      </c>
    </row>
    <row r="963" spans="2:5" hidden="1">
      <c r="B963" s="610" t="str">
        <f>IF(非表示_前年度報告内容!A915="","",非表示_前年度報告内容!A915)</f>
        <v/>
      </c>
      <c r="C963" s="1241" t="str">
        <f>IF(B963="","",INDEX(非表示_前年度報告内容!$1:$1048576,MATCH(B963,非表示_前年度報告内容!$A:$A,0),MATCH($C$52,非表示_前年度報告内容!$4:$4,0)))</f>
        <v/>
      </c>
      <c r="D963" s="1241"/>
      <c r="E963" s="1161" t="str">
        <f>IF(B963="","",INDEX(非表示_前年度報告内容!$1:$1048576,MATCH(B963,非表示_前年度報告内容!$A:$A,0),MATCH($E$52,非表示_前年度報告内容!$4:$4,0)))</f>
        <v/>
      </c>
    </row>
    <row r="964" spans="2:5" hidden="1">
      <c r="B964" s="610" t="str">
        <f>IF(非表示_前年度報告内容!A916="","",非表示_前年度報告内容!A916)</f>
        <v/>
      </c>
      <c r="C964" s="1241" t="str">
        <f>IF(B964="","",INDEX(非表示_前年度報告内容!$1:$1048576,MATCH(B964,非表示_前年度報告内容!$A:$A,0),MATCH($C$52,非表示_前年度報告内容!$4:$4,0)))</f>
        <v/>
      </c>
      <c r="D964" s="1241"/>
      <c r="E964" s="1161" t="str">
        <f>IF(B964="","",INDEX(非表示_前年度報告内容!$1:$1048576,MATCH(B964,非表示_前年度報告内容!$A:$A,0),MATCH($E$52,非表示_前年度報告内容!$4:$4,0)))</f>
        <v/>
      </c>
    </row>
    <row r="965" spans="2:5" hidden="1">
      <c r="B965" s="610" t="str">
        <f>IF(非表示_前年度報告内容!A917="","",非表示_前年度報告内容!A917)</f>
        <v/>
      </c>
      <c r="C965" s="1241" t="str">
        <f>IF(B965="","",INDEX(非表示_前年度報告内容!$1:$1048576,MATCH(B965,非表示_前年度報告内容!$A:$A,0),MATCH($C$52,非表示_前年度報告内容!$4:$4,0)))</f>
        <v/>
      </c>
      <c r="D965" s="1241"/>
      <c r="E965" s="1161" t="str">
        <f>IF(B965="","",INDEX(非表示_前年度報告内容!$1:$1048576,MATCH(B965,非表示_前年度報告内容!$A:$A,0),MATCH($E$52,非表示_前年度報告内容!$4:$4,0)))</f>
        <v/>
      </c>
    </row>
    <row r="966" spans="2:5" hidden="1">
      <c r="B966" s="610" t="str">
        <f>IF(非表示_前年度報告内容!A918="","",非表示_前年度報告内容!A918)</f>
        <v/>
      </c>
      <c r="C966" s="1241" t="str">
        <f>IF(B966="","",INDEX(非表示_前年度報告内容!$1:$1048576,MATCH(B966,非表示_前年度報告内容!$A:$A,0),MATCH($C$52,非表示_前年度報告内容!$4:$4,0)))</f>
        <v/>
      </c>
      <c r="D966" s="1241"/>
      <c r="E966" s="1161" t="str">
        <f>IF(B966="","",INDEX(非表示_前年度報告内容!$1:$1048576,MATCH(B966,非表示_前年度報告内容!$A:$A,0),MATCH($E$52,非表示_前年度報告内容!$4:$4,0)))</f>
        <v/>
      </c>
    </row>
  </sheetData>
  <sheetProtection algorithmName="SHA-512" hashValue="WLl9PBZcb11RtBtMHAjm7GqAyQqnOhKLvmuRXi6TwzO+puYC5S43R4DSEh9V3SRvzfg00zRqfLCIReLeem/uWw==" saltValue="QUeN6+cz784M3zx7mgXWFg==" spinCount="100000" sheet="1" formatCells="0" autoFilter="0"/>
  <autoFilter ref="B52:E966">
    <filterColumn colId="1" showButton="0"/>
    <filterColumn colId="3">
      <customFilters>
        <customFilter operator="notEqual" val=" "/>
      </customFilters>
    </filterColumn>
  </autoFilter>
  <mergeCells count="929">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1:E1"/>
    <mergeCell ref="D42:E42"/>
    <mergeCell ref="D41:E41"/>
    <mergeCell ref="D40:E40"/>
    <mergeCell ref="D39:E39"/>
    <mergeCell ref="D46:E48"/>
    <mergeCell ref="F46:F48"/>
    <mergeCell ref="G18:G23"/>
    <mergeCell ref="D28:E28"/>
    <mergeCell ref="D45:E45"/>
    <mergeCell ref="D44:E44"/>
    <mergeCell ref="D43:E43"/>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6.69921875" style="309" customWidth="1"/>
    <col min="6" max="7" width="9.59765625" style="309" customWidth="1"/>
    <col min="8" max="9" width="8.09765625" style="309" customWidth="1"/>
    <col min="10" max="12" width="8.09765625" style="412"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2363</v>
      </c>
      <c r="B1" s="308"/>
      <c r="C1" s="308"/>
      <c r="D1" s="308"/>
      <c r="E1" s="308"/>
      <c r="F1" s="308"/>
      <c r="G1" s="308"/>
      <c r="I1" s="310" t="s">
        <v>4246</v>
      </c>
      <c r="J1" s="311" t="s">
        <v>4247</v>
      </c>
      <c r="K1" s="312" t="s">
        <v>4249</v>
      </c>
      <c r="L1" s="313" t="s">
        <v>4248</v>
      </c>
      <c r="M1" s="1097" t="s">
        <v>5319</v>
      </c>
      <c r="N1" s="317" t="str">
        <f>IF('1.はじめに'!$E$15="",'1.はじめに'!$D$15,'1.はじめに'!$E$15)</f>
        <v/>
      </c>
      <c r="AE1" s="318"/>
      <c r="AF1" s="319" t="s">
        <v>2290</v>
      </c>
      <c r="AG1" s="319" t="s">
        <v>2291</v>
      </c>
      <c r="AH1" s="320" t="s">
        <v>1</v>
      </c>
      <c r="AI1" s="319" t="s">
        <v>2</v>
      </c>
    </row>
    <row r="2" spans="1:35" ht="30" customHeight="1" thickBot="1">
      <c r="A2" s="1244" t="str">
        <f>IF('1.はじめに'!F41="要","要入力","（入力不要）")</f>
        <v>（入力不要）</v>
      </c>
      <c r="B2" s="1245"/>
      <c r="C2" s="1246"/>
      <c r="D2" s="1085"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2348</v>
      </c>
      <c r="Q2" s="317"/>
      <c r="R2" s="315"/>
      <c r="S2" s="316" t="s">
        <v>2349</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77" t="s">
        <v>5275</v>
      </c>
      <c r="B4" s="5" t="s">
        <v>5304</v>
      </c>
    </row>
    <row r="5" spans="1:35">
      <c r="B5" s="1254" t="s">
        <v>5272</v>
      </c>
      <c r="C5" s="1254"/>
      <c r="D5" s="1254" t="s">
        <v>90</v>
      </c>
      <c r="E5" s="1254"/>
      <c r="F5" s="1254" t="s">
        <v>5274</v>
      </c>
      <c r="G5" s="1254"/>
    </row>
    <row r="6" spans="1:35">
      <c r="B6" s="1255" t="s">
        <v>5303</v>
      </c>
      <c r="C6" s="1256"/>
      <c r="D6" s="1082" t="s">
        <v>178</v>
      </c>
      <c r="E6" s="1026"/>
      <c r="F6" s="1089" t="str">
        <f>IF('1.はじめに'!$D$14="","",INDEX(非表示_前年度報告内容!$1:$1048576,MATCH('1.はじめに'!$D$14,非表示_前年度報告内容!$A:$A,0),MATCH("県域指定工場の件数",非表示_前年度報告内容!$4:$4,0)))</f>
        <v/>
      </c>
      <c r="G6" s="636" t="s">
        <v>131</v>
      </c>
      <c r="AF6" s="329" t="s">
        <v>5930</v>
      </c>
    </row>
    <row r="7" spans="1:35">
      <c r="B7" s="1255"/>
      <c r="C7" s="1256"/>
      <c r="D7" s="1083" t="s">
        <v>179</v>
      </c>
      <c r="E7" s="636"/>
      <c r="F7" s="1090"/>
      <c r="G7" s="636" t="s">
        <v>131</v>
      </c>
    </row>
    <row r="8" spans="1:35">
      <c r="B8" s="1257" t="s">
        <v>130</v>
      </c>
      <c r="C8" s="1257"/>
      <c r="D8" s="1084" t="s">
        <v>5273</v>
      </c>
      <c r="E8" s="636"/>
      <c r="F8" s="1090"/>
      <c r="G8" s="636" t="s">
        <v>131</v>
      </c>
    </row>
    <row r="9" spans="1:35">
      <c r="A9" s="1077" t="s">
        <v>5276</v>
      </c>
      <c r="B9" s="5" t="s">
        <v>5305</v>
      </c>
      <c r="C9" s="1"/>
      <c r="D9" s="1"/>
      <c r="O9" s="1087"/>
      <c r="P9" s="1087"/>
      <c r="Q9" s="1087"/>
      <c r="S9" s="1087"/>
      <c r="T9" s="1087"/>
      <c r="U9" s="1087"/>
      <c r="W9" s="317"/>
    </row>
    <row r="10" spans="1:35">
      <c r="A10" s="1077"/>
      <c r="B10" s="1088" t="s">
        <v>5310</v>
      </c>
      <c r="C10" s="1"/>
      <c r="D10" s="1"/>
      <c r="G10" s="1096"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87"/>
      <c r="P10" s="1087"/>
      <c r="Q10" s="1087"/>
      <c r="S10" s="1087"/>
      <c r="T10" s="1087"/>
      <c r="U10" s="1087"/>
      <c r="W10" s="317"/>
    </row>
    <row r="11" spans="1:35">
      <c r="A11" s="1"/>
      <c r="B11" s="1254" t="s">
        <v>5299</v>
      </c>
      <c r="C11" s="1254"/>
      <c r="D11" s="1254"/>
      <c r="F11" s="1075"/>
      <c r="G11" s="1076"/>
      <c r="H11" s="1000"/>
      <c r="I11" s="1261" t="s">
        <v>855</v>
      </c>
      <c r="J11" s="1261"/>
      <c r="K11" s="1261" t="s">
        <v>856</v>
      </c>
      <c r="L11" s="1261"/>
      <c r="M11" s="1180" t="s">
        <v>857</v>
      </c>
      <c r="O11" s="1087"/>
      <c r="P11" s="1087"/>
      <c r="Q11" s="1087"/>
      <c r="S11" s="1087"/>
      <c r="T11" s="1087"/>
      <c r="U11" s="1087"/>
      <c r="W11" s="317"/>
      <c r="AF11" s="324" t="s">
        <v>5314</v>
      </c>
      <c r="AG11" s="324" t="s">
        <v>5315</v>
      </c>
    </row>
    <row r="12" spans="1:35" ht="19.5" customHeight="1">
      <c r="A12" s="1"/>
      <c r="B12" s="1258" t="s">
        <v>1610</v>
      </c>
      <c r="C12" s="1259"/>
      <c r="D12" s="1260"/>
      <c r="F12" s="1078" t="s">
        <v>864</v>
      </c>
      <c r="G12" s="1079"/>
      <c r="H12" s="1081"/>
      <c r="I12" s="1262"/>
      <c r="J12" s="1262"/>
      <c r="K12" s="1262"/>
      <c r="L12" s="1262"/>
      <c r="M12" s="1186"/>
      <c r="N12" s="1088"/>
      <c r="O12" s="1087"/>
      <c r="P12" s="1087"/>
      <c r="Q12" s="1087"/>
      <c r="R12" s="1088"/>
      <c r="S12" s="1087"/>
      <c r="T12" s="1087"/>
      <c r="U12" s="1087"/>
      <c r="W12" s="317"/>
      <c r="AF12" s="324" t="s">
        <v>1611</v>
      </c>
    </row>
    <row r="13" spans="1:35" ht="19.5" customHeight="1">
      <c r="B13" s="1093" t="s">
        <v>5309</v>
      </c>
      <c r="D13" s="1094"/>
      <c r="E13" s="1095"/>
      <c r="F13" s="1080"/>
      <c r="G13" s="1079" t="s">
        <v>5316</v>
      </c>
      <c r="H13" s="1081"/>
      <c r="I13" s="1262"/>
      <c r="J13" s="1262"/>
      <c r="K13" s="1262"/>
      <c r="L13" s="1262"/>
      <c r="M13" s="1186"/>
      <c r="N13" s="1086" t="s">
        <v>5359</v>
      </c>
      <c r="O13" s="1087"/>
      <c r="P13" s="1087"/>
      <c r="Q13" s="1087"/>
      <c r="R13" s="1086" t="s">
        <v>5327</v>
      </c>
      <c r="S13" s="1087"/>
      <c r="T13" s="1087"/>
      <c r="U13" s="1087"/>
      <c r="W13" s="1086" t="s">
        <v>5356</v>
      </c>
      <c r="AF13" s="324" t="s">
        <v>5332</v>
      </c>
      <c r="AG13" s="324" t="s">
        <v>5317</v>
      </c>
    </row>
    <row r="14" spans="1:35">
      <c r="B14" s="1263" t="s">
        <v>5318</v>
      </c>
      <c r="C14" s="1263"/>
      <c r="D14" s="1263"/>
      <c r="E14" s="1264"/>
      <c r="F14" s="1078" t="s">
        <v>887</v>
      </c>
      <c r="G14" s="1079"/>
      <c r="H14" s="1081"/>
      <c r="I14" s="1262"/>
      <c r="J14" s="1262"/>
      <c r="K14" s="1262"/>
      <c r="L14" s="1262"/>
      <c r="M14" s="1186"/>
      <c r="N14" s="1086" t="s">
        <v>5358</v>
      </c>
      <c r="O14" s="1087"/>
      <c r="P14" s="1087"/>
      <c r="Q14" s="1087"/>
      <c r="R14" s="1088" t="s">
        <v>5328</v>
      </c>
      <c r="S14" s="1087"/>
      <c r="T14" s="1087"/>
      <c r="U14" s="1087"/>
      <c r="W14" s="1088" t="s">
        <v>5357</v>
      </c>
      <c r="AF14" s="324" t="s">
        <v>5445</v>
      </c>
      <c r="AG14" s="333" t="s">
        <v>5354</v>
      </c>
    </row>
    <row r="15" spans="1:35">
      <c r="B15" s="1263"/>
      <c r="C15" s="1263"/>
      <c r="D15" s="1263"/>
      <c r="E15" s="1264"/>
      <c r="F15" s="1080"/>
      <c r="G15" s="1079" t="s">
        <v>5316</v>
      </c>
      <c r="H15" s="1081"/>
      <c r="I15" s="1262"/>
      <c r="J15" s="1262"/>
      <c r="K15" s="1262"/>
      <c r="L15" s="1262"/>
      <c r="M15" s="1186"/>
      <c r="N15" s="1202" t="s">
        <v>5311</v>
      </c>
      <c r="R15" s="1202" t="s">
        <v>5311</v>
      </c>
      <c r="W15" s="1088"/>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1181" t="s">
        <v>91</v>
      </c>
      <c r="J18" s="1276" t="s">
        <v>92</v>
      </c>
      <c r="K18" s="1277"/>
      <c r="L18" s="1278"/>
      <c r="M18" s="1179" t="s">
        <v>177</v>
      </c>
      <c r="N18" s="1247" t="s">
        <v>180</v>
      </c>
      <c r="O18" s="1248"/>
      <c r="P18" s="1249"/>
      <c r="Q18" s="340" t="s">
        <v>146</v>
      </c>
      <c r="R18" s="341"/>
      <c r="S18" s="1182"/>
      <c r="T18" s="1182"/>
      <c r="U18" s="1182"/>
      <c r="V18" s="1182"/>
      <c r="W18" s="1182"/>
      <c r="X18" s="1182"/>
      <c r="Y18" s="1182"/>
      <c r="Z18" s="1182"/>
      <c r="AA18" s="1182"/>
      <c r="AB18" s="1182"/>
      <c r="AC18" s="1182"/>
      <c r="AD18" s="1183"/>
      <c r="AE18" s="318"/>
      <c r="AF18" s="333"/>
      <c r="AG18" s="333"/>
      <c r="AI18" s="333"/>
    </row>
    <row r="19" spans="1:35" ht="20.100000000000001" customHeight="1">
      <c r="A19" s="342" t="s">
        <v>107</v>
      </c>
      <c r="B19" s="343"/>
      <c r="C19" s="344"/>
      <c r="D19" s="344"/>
      <c r="E19" s="344"/>
      <c r="F19" s="344"/>
      <c r="G19" s="345"/>
      <c r="H19" s="346"/>
      <c r="I19" s="347" t="s">
        <v>120</v>
      </c>
      <c r="J19" s="348"/>
      <c r="K19" s="349"/>
      <c r="L19" s="350"/>
      <c r="M19" s="351" t="s">
        <v>144</v>
      </c>
      <c r="N19" s="352"/>
      <c r="O19" s="353">
        <f>F8</f>
        <v>0</v>
      </c>
      <c r="P19" s="354"/>
      <c r="Q19" s="355" t="s">
        <v>145</v>
      </c>
      <c r="R19" s="1250" t="str">
        <f>"指定工場等以外の合計("&amp;F7&amp;"件)"</f>
        <v>指定工場等以外の合計(件)</v>
      </c>
      <c r="S19" s="1251"/>
      <c r="T19" s="1252"/>
      <c r="U19" s="356" t="s">
        <v>109</v>
      </c>
      <c r="V19" s="356" t="s">
        <v>110</v>
      </c>
      <c r="W19" s="356" t="s">
        <v>111</v>
      </c>
      <c r="X19" s="356" t="s">
        <v>112</v>
      </c>
      <c r="Y19" s="356" t="s">
        <v>113</v>
      </c>
      <c r="Z19" s="356" t="s">
        <v>114</v>
      </c>
      <c r="AA19" s="356" t="s">
        <v>115</v>
      </c>
      <c r="AB19" s="356" t="s">
        <v>116</v>
      </c>
      <c r="AC19" s="356" t="s">
        <v>117</v>
      </c>
      <c r="AD19" s="356" t="s">
        <v>118</v>
      </c>
      <c r="AE19" s="357"/>
      <c r="AF19" s="333"/>
      <c r="AG19" s="333"/>
      <c r="AI19" s="333"/>
    </row>
    <row r="20" spans="1:35" s="362" customFormat="1" ht="20.100000000000001" customHeight="1">
      <c r="A20" s="342" t="s">
        <v>106</v>
      </c>
      <c r="B20" s="1266" t="s">
        <v>108</v>
      </c>
      <c r="C20" s="1267"/>
      <c r="D20" s="1267"/>
      <c r="E20" s="1267"/>
      <c r="F20" s="1267"/>
      <c r="G20" s="1268"/>
      <c r="H20" s="358"/>
      <c r="I20" s="359" t="s">
        <v>119</v>
      </c>
      <c r="J20" s="360" t="s">
        <v>93</v>
      </c>
      <c r="K20" s="360" t="s">
        <v>94</v>
      </c>
      <c r="L20" s="360" t="s">
        <v>91</v>
      </c>
      <c r="M20" s="351">
        <f>SUM(F6:F8)</f>
        <v>0</v>
      </c>
      <c r="N20" s="1178" t="s">
        <v>855</v>
      </c>
      <c r="O20" s="1178" t="s">
        <v>856</v>
      </c>
      <c r="P20" s="1178" t="s">
        <v>857</v>
      </c>
      <c r="Q20" s="351">
        <f>SUM(F6:F7)</f>
        <v>0</v>
      </c>
      <c r="R20" s="1178" t="s">
        <v>855</v>
      </c>
      <c r="S20" s="1178" t="s">
        <v>856</v>
      </c>
      <c r="T20" s="1178" t="s">
        <v>857</v>
      </c>
      <c r="U20" s="1215" t="str">
        <f>IF('1.はじめに'!$D$14="","",INDEX(非表示_前年度報告内容!$1:$1048576,MATCH('1.はじめに'!$D$14,非表示_前年度報告内容!$A:$A,0),MATCH(U$19&amp;"の名称",非表示_前年度報告内容!$4:$4,0)))</f>
        <v/>
      </c>
      <c r="V20" s="1215" t="str">
        <f>IF('1.はじめに'!$D$14="","",INDEX(非表示_前年度報告内容!$1:$1048576,MATCH('1.はじめに'!$D$14,非表示_前年度報告内容!$A:$A,0),MATCH(V$19&amp;"の名称",非表示_前年度報告内容!$4:$4,0)))</f>
        <v/>
      </c>
      <c r="W20" s="1215" t="str">
        <f>IF('1.はじめに'!$D$14="","",INDEX(非表示_前年度報告内容!$1:$1048576,MATCH('1.はじめに'!$D$14,非表示_前年度報告内容!$A:$A,0),MATCH(W$19&amp;"の名称",非表示_前年度報告内容!$4:$4,0)))</f>
        <v/>
      </c>
      <c r="X20" s="1215" t="str">
        <f>IF('1.はじめに'!$D$14="","",INDEX(非表示_前年度報告内容!$1:$1048576,MATCH('1.はじめに'!$D$14,非表示_前年度報告内容!$A:$A,0),MATCH(X$19&amp;"の名称",非表示_前年度報告内容!$4:$4,0)))</f>
        <v/>
      </c>
      <c r="Y20" s="1215" t="str">
        <f>IF('1.はじめに'!$D$14="","",INDEX(非表示_前年度報告内容!$1:$1048576,MATCH('1.はじめに'!$D$14,非表示_前年度報告内容!$A:$A,0),MATCH(Y$19&amp;"の名称",非表示_前年度報告内容!$4:$4,0)))</f>
        <v/>
      </c>
      <c r="Z20" s="1215" t="str">
        <f>IF('1.はじめに'!$D$14="","",INDEX(非表示_前年度報告内容!$1:$1048576,MATCH('1.はじめに'!$D$14,非表示_前年度報告内容!$A:$A,0),MATCH(Z$19&amp;"の名称",非表示_前年度報告内容!$4:$4,0)))</f>
        <v/>
      </c>
      <c r="AA20" s="1215" t="str">
        <f>IF('1.はじめに'!$D$14="","",INDEX(非表示_前年度報告内容!$1:$1048576,MATCH('1.はじめに'!$D$14,非表示_前年度報告内容!$A:$A,0),MATCH(AA$19&amp;"の名称",非表示_前年度報告内容!$4:$4,0)))</f>
        <v/>
      </c>
      <c r="AB20" s="1215" t="str">
        <f>IF('1.はじめに'!$D$14="","",INDEX(非表示_前年度報告内容!$1:$1048576,MATCH('1.はじめに'!$D$14,非表示_前年度報告内容!$A:$A,0),MATCH(AB$19&amp;"の名称",非表示_前年度報告内容!$4:$4,0)))</f>
        <v/>
      </c>
      <c r="AC20" s="1215" t="str">
        <f>IF('1.はじめに'!$D$14="","",INDEX(非表示_前年度報告内容!$1:$1048576,MATCH('1.はじめに'!$D$14,非表示_前年度報告内容!$A:$A,0),MATCH(AC$19&amp;"の名称",非表示_前年度報告内容!$4:$4,0)))</f>
        <v/>
      </c>
      <c r="AD20" s="1215" t="str">
        <f>IF('1.はじめに'!$D$14="","",INDEX(非表示_前年度報告内容!$1:$1048576,MATCH('1.はじめに'!$D$14,非表示_前年度報告内容!$A:$A,0),MATCH(AD$19&amp;"の名称",非表示_前年度報告内容!$4:$4,0)))</f>
        <v/>
      </c>
      <c r="AE20" s="361"/>
      <c r="AF20" s="329" t="s">
        <v>5903</v>
      </c>
      <c r="AG20" s="329"/>
      <c r="AH20" s="363"/>
      <c r="AI20" s="364"/>
    </row>
    <row r="21" spans="1:35">
      <c r="A21" s="365" t="s">
        <v>4</v>
      </c>
      <c r="B21" s="1253" t="s">
        <v>885</v>
      </c>
      <c r="C21" s="1253"/>
      <c r="D21" s="1176" t="s">
        <v>864</v>
      </c>
      <c r="E21" s="1187" t="s">
        <v>5300</v>
      </c>
      <c r="F21" s="1188"/>
      <c r="G21" s="1189"/>
      <c r="H21" s="367"/>
      <c r="I21" s="367"/>
      <c r="J21" s="368"/>
      <c r="K21" s="368"/>
      <c r="L21" s="368"/>
      <c r="M21" s="1190" t="str">
        <f>IF(I12="","",IF(B12="単一の指標を設定",IF(I12="その他",I13,I12),""))</f>
        <v/>
      </c>
      <c r="N21" s="1190" t="str">
        <f>IF(F8&lt;1,"",IF(B12="単一の指標を設定",IF(I12="その他",I13,I12),""))</f>
        <v/>
      </c>
      <c r="O21" s="1191"/>
      <c r="P21" s="1191"/>
      <c r="Q21" s="1190" t="str">
        <f>M21</f>
        <v/>
      </c>
      <c r="R21" s="1190" t="str">
        <f>IF(F7&lt;1,"",M21)</f>
        <v/>
      </c>
      <c r="S21" s="1191"/>
      <c r="T21" s="1191"/>
      <c r="U21" s="1190" t="str">
        <f>IF(U$20="","",IF(B12="単一の指標を設定",IF(I12="その他",I13,I12),""))</f>
        <v/>
      </c>
      <c r="V21" s="1190" t="str">
        <f>IF(V$20="","",IF(B12="単一の指標を設定",IF(I12="その他",I13,I12),""))</f>
        <v/>
      </c>
      <c r="W21" s="1190" t="str">
        <f>IF(W$20="","",IF(B12="単一の指標を設定",IF(I12="その他",I13,I12),""))</f>
        <v/>
      </c>
      <c r="X21" s="1190" t="str">
        <f>IF(X$20="","",IF(B12="単一の指標を設定",IF(I12="その他",I13,I12),""))</f>
        <v/>
      </c>
      <c r="Y21" s="1190" t="str">
        <f>IF(Y$20="","",IF(B12="単一の指標を設定",IF(I12="その他",I13,I12),""))</f>
        <v/>
      </c>
      <c r="Z21" s="1190" t="str">
        <f>IF(Z$20="","",IF(B12="単一の指標を設定",IF(I12="その他",I13,I12),""))</f>
        <v/>
      </c>
      <c r="AA21" s="1190" t="str">
        <f>IF(AA$20="","",IF(B12="単一の指標を設定",IF(I12="その他",I13,I12),""))</f>
        <v/>
      </c>
      <c r="AB21" s="1190" t="str">
        <f>IF(AB$20="","",IF(B12="単一の指標を設定",IF(I12="その他",I13,I12),""))</f>
        <v/>
      </c>
      <c r="AC21" s="1190" t="str">
        <f>IF(AC$20="","",IF(B12="単一の指標を設定",IF(I12="その他",I13,I12),""))</f>
        <v/>
      </c>
      <c r="AD21" s="1192" t="str">
        <f>IF(AD$20="","",IF(B12="単一の指標を設定",IF(I12="その他",I13,I12),""))</f>
        <v/>
      </c>
      <c r="AG21" s="324" t="s">
        <v>5312</v>
      </c>
    </row>
    <row r="22" spans="1:35">
      <c r="A22" s="365" t="s">
        <v>4</v>
      </c>
      <c r="B22" s="1253"/>
      <c r="C22" s="1253"/>
      <c r="D22" s="1193"/>
      <c r="E22" s="1165" t="s">
        <v>5301</v>
      </c>
      <c r="F22" s="1188"/>
      <c r="G22" s="1189"/>
      <c r="H22" s="367"/>
      <c r="I22" s="367"/>
      <c r="J22" s="368"/>
      <c r="K22" s="368"/>
      <c r="L22" s="368"/>
      <c r="M22" s="1194"/>
      <c r="N22" s="1037" t="str">
        <f>IF(F8&lt;1,"",IF(B12=非表示_リスト!H6,IF(I12="その他",I13,I12),""))</f>
        <v/>
      </c>
      <c r="O22" s="1195" t="str">
        <f>IF(F8&lt;1,"",IF(K12="","",IF(B12=非表示_リスト!H6,IF(K12="その他",K13,K12),"")))</f>
        <v/>
      </c>
      <c r="P22" s="1195" t="str">
        <f>IF(F8&lt;1,"",IF(M12="","",IF(B12=非表示_リスト!H6,IF(M12="その他",M13,M12),"")))</f>
        <v/>
      </c>
      <c r="Q22" s="1194"/>
      <c r="R22" s="1195" t="str">
        <f>IF(F7&lt;1,"",IF(I12="","",IF(B12=非表示_リスト!H6,IF(I12="その他",I13,I12),"")))</f>
        <v/>
      </c>
      <c r="S22" s="1195" t="str">
        <f>IF(F7&lt;1,"",IF(K12="","",IF(B12=非表示_リスト!H6,IF(K12="その他",K13,K12),"")))</f>
        <v/>
      </c>
      <c r="T22" s="1195" t="str">
        <f>IF(F7&lt;1,"",IF(M12="","",IF(B12=非表示_リスト!H6,IF(M12="その他",M13,M12),"")))</f>
        <v/>
      </c>
      <c r="U22" s="1196"/>
      <c r="V22" s="1196"/>
      <c r="W22" s="1196"/>
      <c r="X22" s="1196"/>
      <c r="Y22" s="1196"/>
      <c r="Z22" s="1196"/>
      <c r="AA22" s="1196"/>
      <c r="AB22" s="1196"/>
      <c r="AC22" s="1196"/>
      <c r="AD22" s="1197"/>
      <c r="AG22" s="324" t="s">
        <v>5355</v>
      </c>
    </row>
    <row r="23" spans="1:35">
      <c r="A23" s="365" t="s">
        <v>4</v>
      </c>
      <c r="B23" s="1253"/>
      <c r="C23" s="1253"/>
      <c r="D23" s="1165" t="s">
        <v>886</v>
      </c>
      <c r="E23" s="1165"/>
      <c r="F23" s="1188"/>
      <c r="G23" s="1189"/>
      <c r="H23" s="367"/>
      <c r="I23" s="367"/>
      <c r="J23" s="368"/>
      <c r="K23" s="368"/>
      <c r="L23" s="368"/>
      <c r="M23" s="1198">
        <f>IF(B12="単一の指標を設定",N23+Q23,"")</f>
        <v>0</v>
      </c>
      <c r="N23" s="1199"/>
      <c r="O23" s="1199"/>
      <c r="P23" s="1199"/>
      <c r="Q23" s="1198">
        <f>IF(B12="単一の指標を設定",R23+SUM(U23:AD23),"")</f>
        <v>0</v>
      </c>
      <c r="R23" s="1199"/>
      <c r="S23" s="1199"/>
      <c r="T23" s="1199"/>
      <c r="U23" s="1199"/>
      <c r="V23" s="1199"/>
      <c r="W23" s="1199"/>
      <c r="X23" s="1199"/>
      <c r="Y23" s="1199"/>
      <c r="Z23" s="1199"/>
      <c r="AA23" s="1199"/>
      <c r="AB23" s="1199"/>
      <c r="AC23" s="1199"/>
      <c r="AD23" s="1199"/>
    </row>
    <row r="24" spans="1:35">
      <c r="A24" s="365" t="s">
        <v>4</v>
      </c>
      <c r="B24" s="1253"/>
      <c r="C24" s="1253"/>
      <c r="D24" s="1176" t="s">
        <v>887</v>
      </c>
      <c r="E24" s="1187" t="s">
        <v>5300</v>
      </c>
      <c r="F24" s="1188"/>
      <c r="G24" s="1189"/>
      <c r="H24" s="367"/>
      <c r="I24" s="367"/>
      <c r="J24" s="368"/>
      <c r="K24" s="368"/>
      <c r="L24" s="368"/>
      <c r="M24" s="1037" t="str">
        <f>IF(I14="","",IF(B12="単一の指標を設定",IF(I14="その他",I15,I14),""))</f>
        <v/>
      </c>
      <c r="N24" s="1037" t="str">
        <f>IF(F8&lt;1,"",IF(B12="単一の指標を設定",IF(I14="その他",I15,I14),""))</f>
        <v/>
      </c>
      <c r="O24" s="1200"/>
      <c r="P24" s="1200"/>
      <c r="Q24" s="1037" t="str">
        <f>M24</f>
        <v/>
      </c>
      <c r="R24" s="1037" t="str">
        <f>IF(F7&lt;1,"",IF(B12="単一の指標を設定",IF(I14="その他",I15,I14),""))</f>
        <v/>
      </c>
      <c r="S24" s="1200"/>
      <c r="T24" s="1200"/>
      <c r="U24" s="1037" t="str">
        <f>IF(U$20="","",IF(B12="単一の指標を設定",IF(I14="その他",I15,I14),""))</f>
        <v/>
      </c>
      <c r="V24" s="1037" t="str">
        <f>IF(V$20="","",IF(B12="単一の指標を設定",IF(I14="その他",I15,I14),""))</f>
        <v/>
      </c>
      <c r="W24" s="1037" t="str">
        <f>IF(W$20="","",IF(B12="単一の指標を設定",IF(I14="その他",I15,I14),""))</f>
        <v/>
      </c>
      <c r="X24" s="1037" t="str">
        <f>IF(X$20="","",IF(B12="単一の指標を設定",IF(I14="その他",I15,I14),""))</f>
        <v/>
      </c>
      <c r="Y24" s="1037" t="str">
        <f>IF(Y$20="","",IF(B12="単一の指標を設定",IF(I14="その他",I15,I14),""))</f>
        <v/>
      </c>
      <c r="Z24" s="1037" t="str">
        <f>IF(Z$20="","",IF(B12="単一の指標を設定",IF(I14="その他",I15,I14),""))</f>
        <v/>
      </c>
      <c r="AA24" s="1037" t="str">
        <f>IF(AA$20="","",IF(B12="単一の指標を設定",IF(I14="その他",I15,I14),""))</f>
        <v/>
      </c>
      <c r="AB24" s="1037" t="str">
        <f>IF(AB$20="","",IF(B12="単一の指標を設定",IF(I14="その他",I15,I14),""))</f>
        <v/>
      </c>
      <c r="AC24" s="1037" t="str">
        <f>IF(AC$20="","",IF(B12="単一の指標を設定",IF(I14="その他",I15,I14),""))</f>
        <v/>
      </c>
      <c r="AD24" s="1201" t="str">
        <f>IF(AD$20="","",IF(B12="単一の指標を設定",IF(I14="その他",I15,I14),""))</f>
        <v/>
      </c>
      <c r="AG24" s="324" t="s">
        <v>5313</v>
      </c>
    </row>
    <row r="25" spans="1:35">
      <c r="A25" s="365" t="s">
        <v>4</v>
      </c>
      <c r="B25" s="1253"/>
      <c r="C25" s="1253"/>
      <c r="D25" s="1193"/>
      <c r="E25" s="1165" t="s">
        <v>5301</v>
      </c>
      <c r="F25" s="1188"/>
      <c r="G25" s="1189"/>
      <c r="H25" s="367"/>
      <c r="I25" s="367"/>
      <c r="J25" s="368"/>
      <c r="K25" s="368"/>
      <c r="L25" s="368"/>
      <c r="M25" s="1194"/>
      <c r="N25" s="1037" t="str">
        <f>IF(F8&lt;1,"",IF(B12=非表示_リスト!H6,IF(I14="その他",I15,I14),""))</f>
        <v/>
      </c>
      <c r="O25" s="1195" t="str">
        <f>IF(F8&lt;1,"",IF(K14="","",IF(B12=非表示_リスト!H6,IF(K14="その他",K15,K14),"")))</f>
        <v/>
      </c>
      <c r="P25" s="1195" t="str">
        <f>IF(F8&lt;1,"",IF(M14="","",IF(B12=非表示_リスト!H6,IF(M14="その他",M15,M14),"")))</f>
        <v/>
      </c>
      <c r="Q25" s="1194"/>
      <c r="R25" s="1037" t="str">
        <f>IF(F7&lt;1,"",IF(B12=非表示_リスト!H6,IF(I14="その他",I15,I14),""))</f>
        <v/>
      </c>
      <c r="S25" s="1195" t="str">
        <f>IF(F7&lt;1,"",IF(K14="","",IF(B12=非表示_リスト!H6,IF(K14="その他",K15,K14),"")))</f>
        <v/>
      </c>
      <c r="T25" s="1195" t="str">
        <f>IF(F7&lt;1,"",IF(M14="","",IF(B12=非表示_リスト!H6,IF(M14="その他",M15,M14),"")))</f>
        <v/>
      </c>
      <c r="U25" s="1037" t="str">
        <f>IFERROR(HLOOKUP(U22,非表示_リスト!$B$28:$D$29,2,FALSE),"")</f>
        <v/>
      </c>
      <c r="V25" s="1037" t="str">
        <f>IFERROR(HLOOKUP(V22,非表示_リスト!$B$28:$D$29,2,FALSE),"")</f>
        <v/>
      </c>
      <c r="W25" s="1037" t="str">
        <f>IFERROR(HLOOKUP(W22,非表示_リスト!$B$28:$D$29,2,FALSE),"")</f>
        <v/>
      </c>
      <c r="X25" s="1037" t="str">
        <f>IFERROR(HLOOKUP(X22,非表示_リスト!$B$28:$D$29,2,FALSE),"")</f>
        <v/>
      </c>
      <c r="Y25" s="1037" t="str">
        <f>IFERROR(HLOOKUP(Y22,非表示_リスト!$B$28:$D$29,2,FALSE),"")</f>
        <v/>
      </c>
      <c r="Z25" s="1037" t="str">
        <f>IFERROR(HLOOKUP(Z22,非表示_リスト!$B$28:$D$29,2,FALSE),"")</f>
        <v/>
      </c>
      <c r="AA25" s="1037" t="str">
        <f>IFERROR(HLOOKUP(AA22,非表示_リスト!$B$28:$D$29,2,FALSE),"")</f>
        <v/>
      </c>
      <c r="AB25" s="1037" t="str">
        <f>IFERROR(HLOOKUP(AB22,非表示_リスト!$B$28:$D$29,2,FALSE),"")</f>
        <v/>
      </c>
      <c r="AC25" s="1037" t="str">
        <f>IFERROR(HLOOKUP(AC22,非表示_リスト!$B$28:$D$29,2,FALSE),"")</f>
        <v/>
      </c>
      <c r="AD25" s="1201" t="str">
        <f>IFERROR(HLOOKUP(AD22,非表示_リスト!$B$28:$D$29,2,FALSE),"")</f>
        <v/>
      </c>
    </row>
    <row r="26" spans="1:35" ht="20.100000000000001" hidden="1" customHeight="1">
      <c r="A26" s="369" t="s">
        <v>5</v>
      </c>
      <c r="B26" s="1269" t="s">
        <v>862</v>
      </c>
      <c r="C26" s="1265" t="s">
        <v>7</v>
      </c>
      <c r="D26" s="370" t="s">
        <v>8</v>
      </c>
      <c r="E26" s="370"/>
      <c r="F26" s="371"/>
      <c r="G26" s="372"/>
      <c r="H26" s="373" t="s">
        <v>5432</v>
      </c>
      <c r="I26" s="374">
        <v>38.299999999999997</v>
      </c>
      <c r="J26" s="375">
        <v>1.9E-2</v>
      </c>
      <c r="K26" s="375">
        <f>J26</f>
        <v>1.9E-2</v>
      </c>
      <c r="L26" s="376" t="s">
        <v>716</v>
      </c>
      <c r="M26" s="377">
        <f>SUM(N26:Q26)</f>
        <v>0</v>
      </c>
      <c r="N26" s="2"/>
      <c r="O26" s="2"/>
      <c r="P26" s="2"/>
      <c r="Q26" s="377">
        <f>SUM(R26:AD26)</f>
        <v>0</v>
      </c>
      <c r="R26" s="2"/>
      <c r="S26" s="2"/>
      <c r="T26" s="2"/>
      <c r="U26" s="2"/>
      <c r="V26" s="2"/>
      <c r="W26" s="2"/>
      <c r="X26" s="2"/>
      <c r="Y26" s="2"/>
      <c r="Z26" s="2"/>
      <c r="AA26" s="2"/>
      <c r="AB26" s="2"/>
      <c r="AC26" s="2"/>
      <c r="AD26" s="2"/>
      <c r="AE26" s="318"/>
      <c r="AF26" s="333"/>
      <c r="AG26" s="333"/>
      <c r="AI26" s="333"/>
    </row>
    <row r="27" spans="1:35" ht="20.100000000000001" hidden="1" customHeight="1">
      <c r="A27" s="369" t="s">
        <v>5</v>
      </c>
      <c r="B27" s="1269"/>
      <c r="C27" s="1265"/>
      <c r="D27" s="370" t="s">
        <v>9</v>
      </c>
      <c r="E27" s="370"/>
      <c r="F27" s="371"/>
      <c r="G27" s="372"/>
      <c r="H27" s="373" t="s">
        <v>5432</v>
      </c>
      <c r="I27" s="374">
        <v>34.799999999999997</v>
      </c>
      <c r="J27" s="378">
        <v>1.83E-2</v>
      </c>
      <c r="K27" s="375">
        <f t="shared" ref="K27:K52" si="0">J27</f>
        <v>1.83E-2</v>
      </c>
      <c r="L27" s="376" t="s">
        <v>716</v>
      </c>
      <c r="M27" s="377">
        <f t="shared" ref="M27:M97" si="1">SUM(N27:Q27)</f>
        <v>0</v>
      </c>
      <c r="N27" s="2"/>
      <c r="O27" s="2"/>
      <c r="P27" s="2"/>
      <c r="Q27" s="377">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5" t="s">
        <v>4</v>
      </c>
      <c r="B28" s="1270"/>
      <c r="C28" s="1265"/>
      <c r="D28" s="370" t="s">
        <v>10</v>
      </c>
      <c r="E28" s="370"/>
      <c r="F28" s="371"/>
      <c r="G28" s="372"/>
      <c r="H28" s="373" t="s">
        <v>5432</v>
      </c>
      <c r="I28" s="374">
        <v>33.4</v>
      </c>
      <c r="J28" s="378">
        <v>1.8700000000000001E-2</v>
      </c>
      <c r="K28" s="375">
        <f t="shared" si="0"/>
        <v>1.8700000000000001E-2</v>
      </c>
      <c r="L28" s="376" t="s">
        <v>716</v>
      </c>
      <c r="M28" s="377">
        <f t="shared" si="1"/>
        <v>0</v>
      </c>
      <c r="N28" s="2"/>
      <c r="O28" s="2"/>
      <c r="P28" s="2"/>
      <c r="Q28" s="377">
        <f t="shared" si="2"/>
        <v>0</v>
      </c>
      <c r="R28" s="2"/>
      <c r="S28" s="2"/>
      <c r="T28" s="2"/>
      <c r="U28" s="2"/>
      <c r="V28" s="2"/>
      <c r="W28" s="2"/>
      <c r="X28" s="2"/>
      <c r="Y28" s="2"/>
      <c r="Z28" s="2"/>
      <c r="AA28" s="2"/>
      <c r="AB28" s="2"/>
      <c r="AC28" s="2"/>
      <c r="AD28" s="2"/>
      <c r="AE28" s="318"/>
      <c r="AF28" s="333"/>
      <c r="AG28" s="333"/>
      <c r="AI28" s="333"/>
    </row>
    <row r="29" spans="1:35" ht="20.100000000000001" hidden="1" customHeight="1">
      <c r="A29" s="369" t="s">
        <v>5</v>
      </c>
      <c r="B29" s="1269"/>
      <c r="C29" s="1265"/>
      <c r="D29" s="370" t="s">
        <v>11</v>
      </c>
      <c r="E29" s="370"/>
      <c r="F29" s="371"/>
      <c r="G29" s="372"/>
      <c r="H29" s="373" t="s">
        <v>5432</v>
      </c>
      <c r="I29" s="374">
        <v>33.299999999999997</v>
      </c>
      <c r="J29" s="378">
        <v>1.8599999999999998E-2</v>
      </c>
      <c r="K29" s="375">
        <f t="shared" si="0"/>
        <v>1.8599999999999998E-2</v>
      </c>
      <c r="L29" s="376" t="s">
        <v>716</v>
      </c>
      <c r="M29" s="377">
        <f t="shared" si="1"/>
        <v>0</v>
      </c>
      <c r="N29" s="2"/>
      <c r="O29" s="2"/>
      <c r="P29" s="2"/>
      <c r="Q29" s="377">
        <f t="shared" si="2"/>
        <v>0</v>
      </c>
      <c r="R29" s="2"/>
      <c r="S29" s="2"/>
      <c r="T29" s="2"/>
      <c r="U29" s="2"/>
      <c r="V29" s="2"/>
      <c r="W29" s="2"/>
      <c r="X29" s="2"/>
      <c r="Y29" s="2"/>
      <c r="Z29" s="2"/>
      <c r="AA29" s="2"/>
      <c r="AB29" s="2"/>
      <c r="AC29" s="2"/>
      <c r="AD29" s="2"/>
      <c r="AE29" s="318"/>
      <c r="AF29" s="333"/>
      <c r="AG29" s="333"/>
      <c r="AI29" s="333"/>
    </row>
    <row r="30" spans="1:35" ht="20.100000000000001" hidden="1" customHeight="1">
      <c r="A30" s="369" t="s">
        <v>5</v>
      </c>
      <c r="B30" s="1269"/>
      <c r="C30" s="1265"/>
      <c r="D30" s="370" t="s">
        <v>12</v>
      </c>
      <c r="E30" s="370"/>
      <c r="F30" s="371"/>
      <c r="G30" s="372"/>
      <c r="H30" s="373" t="s">
        <v>5432</v>
      </c>
      <c r="I30" s="374">
        <v>36.299999999999997</v>
      </c>
      <c r="J30" s="378">
        <v>1.8599999999999998E-2</v>
      </c>
      <c r="K30" s="375">
        <f t="shared" si="0"/>
        <v>1.8599999999999998E-2</v>
      </c>
      <c r="L30" s="376" t="s">
        <v>716</v>
      </c>
      <c r="M30" s="377">
        <f t="shared" si="1"/>
        <v>0</v>
      </c>
      <c r="N30" s="2"/>
      <c r="O30" s="2"/>
      <c r="P30" s="2"/>
      <c r="Q30" s="377">
        <f t="shared" si="2"/>
        <v>0</v>
      </c>
      <c r="R30" s="2"/>
      <c r="S30" s="2"/>
      <c r="T30" s="2"/>
      <c r="U30" s="2"/>
      <c r="V30" s="2"/>
      <c r="W30" s="2"/>
      <c r="X30" s="2"/>
      <c r="Y30" s="2"/>
      <c r="Z30" s="2"/>
      <c r="AA30" s="2"/>
      <c r="AB30" s="2"/>
      <c r="AC30" s="2"/>
      <c r="AD30" s="2"/>
      <c r="AE30" s="318"/>
      <c r="AF30" s="333"/>
      <c r="AG30" s="333"/>
      <c r="AI30" s="333"/>
    </row>
    <row r="31" spans="1:35" ht="20.100000000000001" customHeight="1">
      <c r="A31" s="365" t="s">
        <v>4</v>
      </c>
      <c r="B31" s="1270"/>
      <c r="C31" s="1265"/>
      <c r="D31" s="370" t="s">
        <v>13</v>
      </c>
      <c r="E31" s="370"/>
      <c r="F31" s="371"/>
      <c r="G31" s="372"/>
      <c r="H31" s="373" t="s">
        <v>5432</v>
      </c>
      <c r="I31" s="374">
        <v>36.5</v>
      </c>
      <c r="J31" s="378">
        <v>1.8700000000000001E-2</v>
      </c>
      <c r="K31" s="375">
        <f t="shared" si="0"/>
        <v>1.8700000000000001E-2</v>
      </c>
      <c r="L31" s="376" t="s">
        <v>716</v>
      </c>
      <c r="M31" s="377">
        <f t="shared" si="1"/>
        <v>0</v>
      </c>
      <c r="N31" s="2"/>
      <c r="O31" s="2"/>
      <c r="P31" s="2"/>
      <c r="Q31" s="377">
        <f t="shared" si="2"/>
        <v>0</v>
      </c>
      <c r="R31" s="2"/>
      <c r="S31" s="2"/>
      <c r="T31" s="2"/>
      <c r="U31" s="2"/>
      <c r="V31" s="2"/>
      <c r="W31" s="2"/>
      <c r="X31" s="2"/>
      <c r="Y31" s="2"/>
      <c r="Z31" s="2"/>
      <c r="AA31" s="2"/>
      <c r="AB31" s="2"/>
      <c r="AC31" s="2"/>
      <c r="AD31" s="2"/>
      <c r="AE31" s="318"/>
      <c r="AF31" s="333"/>
      <c r="AG31" s="333"/>
      <c r="AI31" s="333"/>
    </row>
    <row r="32" spans="1:35" ht="20.100000000000001" customHeight="1">
      <c r="A32" s="365" t="s">
        <v>4</v>
      </c>
      <c r="B32" s="1270"/>
      <c r="C32" s="1265"/>
      <c r="D32" s="370" t="s">
        <v>14</v>
      </c>
      <c r="E32" s="370"/>
      <c r="F32" s="371"/>
      <c r="G32" s="372"/>
      <c r="H32" s="373" t="s">
        <v>5432</v>
      </c>
      <c r="I32" s="374">
        <v>38</v>
      </c>
      <c r="J32" s="378">
        <v>1.8800000000000001E-2</v>
      </c>
      <c r="K32" s="375">
        <f t="shared" si="0"/>
        <v>1.8800000000000001E-2</v>
      </c>
      <c r="L32" s="376" t="s">
        <v>716</v>
      </c>
      <c r="M32" s="377">
        <f t="shared" si="1"/>
        <v>0</v>
      </c>
      <c r="N32" s="2"/>
      <c r="O32" s="2"/>
      <c r="P32" s="2"/>
      <c r="Q32" s="377">
        <f t="shared" si="2"/>
        <v>0</v>
      </c>
      <c r="R32" s="2"/>
      <c r="S32" s="2"/>
      <c r="T32" s="2"/>
      <c r="U32" s="2"/>
      <c r="V32" s="2"/>
      <c r="W32" s="2"/>
      <c r="X32" s="2"/>
      <c r="Y32" s="2"/>
      <c r="Z32" s="2"/>
      <c r="AA32" s="2"/>
      <c r="AB32" s="2"/>
      <c r="AC32" s="2"/>
      <c r="AD32" s="2"/>
      <c r="AE32" s="318"/>
      <c r="AF32" s="333"/>
      <c r="AG32" s="333"/>
      <c r="AI32" s="333"/>
    </row>
    <row r="33" spans="1:35" ht="20.100000000000001" hidden="1" customHeight="1">
      <c r="A33" s="369" t="s">
        <v>5</v>
      </c>
      <c r="B33" s="1269"/>
      <c r="C33" s="1265"/>
      <c r="D33" s="370" t="s">
        <v>15</v>
      </c>
      <c r="E33" s="370"/>
      <c r="F33" s="371"/>
      <c r="G33" s="372"/>
      <c r="H33" s="373" t="s">
        <v>5432</v>
      </c>
      <c r="I33" s="374">
        <v>38.9</v>
      </c>
      <c r="J33" s="378">
        <v>1.9300000000000001E-2</v>
      </c>
      <c r="K33" s="375">
        <f t="shared" si="0"/>
        <v>1.9300000000000001E-2</v>
      </c>
      <c r="L33" s="376" t="s">
        <v>716</v>
      </c>
      <c r="M33" s="377">
        <f t="shared" si="1"/>
        <v>0</v>
      </c>
      <c r="N33" s="2"/>
      <c r="O33" s="2"/>
      <c r="P33" s="2"/>
      <c r="Q33" s="377">
        <f t="shared" si="2"/>
        <v>0</v>
      </c>
      <c r="R33" s="2"/>
      <c r="S33" s="2"/>
      <c r="T33" s="2"/>
      <c r="U33" s="2"/>
      <c r="V33" s="2"/>
      <c r="W33" s="2"/>
      <c r="X33" s="2"/>
      <c r="Y33" s="2"/>
      <c r="Z33" s="2"/>
      <c r="AA33" s="2"/>
      <c r="AB33" s="2"/>
      <c r="AC33" s="2"/>
      <c r="AD33" s="2"/>
      <c r="AE33" s="318"/>
      <c r="AF33" s="333"/>
      <c r="AG33" s="333"/>
      <c r="AI33" s="333"/>
    </row>
    <row r="34" spans="1:35" ht="20.100000000000001" hidden="1" customHeight="1">
      <c r="A34" s="369" t="s">
        <v>5</v>
      </c>
      <c r="B34" s="1269"/>
      <c r="C34" s="1265"/>
      <c r="D34" s="370" t="s">
        <v>16</v>
      </c>
      <c r="E34" s="361"/>
      <c r="F34" s="371"/>
      <c r="G34" s="372"/>
      <c r="H34" s="373" t="s">
        <v>17</v>
      </c>
      <c r="I34" s="374">
        <v>41.8</v>
      </c>
      <c r="J34" s="378">
        <v>2.0199999999999999E-2</v>
      </c>
      <c r="K34" s="375">
        <f t="shared" si="0"/>
        <v>2.0199999999999999E-2</v>
      </c>
      <c r="L34" s="376" t="s">
        <v>716</v>
      </c>
      <c r="M34" s="377">
        <f t="shared" si="1"/>
        <v>0</v>
      </c>
      <c r="N34" s="2"/>
      <c r="O34" s="2"/>
      <c r="P34" s="2"/>
      <c r="Q34" s="377">
        <f t="shared" si="2"/>
        <v>0</v>
      </c>
      <c r="R34" s="2"/>
      <c r="S34" s="2"/>
      <c r="T34" s="2"/>
      <c r="U34" s="2"/>
      <c r="V34" s="2"/>
      <c r="W34" s="2"/>
      <c r="X34" s="2"/>
      <c r="Y34" s="2"/>
      <c r="Z34" s="2"/>
      <c r="AA34" s="2"/>
      <c r="AB34" s="2"/>
      <c r="AC34" s="2"/>
      <c r="AD34" s="2"/>
      <c r="AE34" s="318"/>
      <c r="AF34" s="333"/>
      <c r="AG34" s="333"/>
      <c r="AI34" s="333"/>
    </row>
    <row r="35" spans="1:35" ht="20.100000000000001" hidden="1" customHeight="1">
      <c r="A35" s="369" t="s">
        <v>5</v>
      </c>
      <c r="B35" s="1269"/>
      <c r="C35" s="1265"/>
      <c r="D35" s="370" t="s">
        <v>18</v>
      </c>
      <c r="E35" s="370"/>
      <c r="F35" s="371"/>
      <c r="G35" s="372"/>
      <c r="H35" s="373" t="s">
        <v>17</v>
      </c>
      <c r="I35" s="374">
        <v>40</v>
      </c>
      <c r="J35" s="378">
        <v>2.0400000000000001E-2</v>
      </c>
      <c r="K35" s="375">
        <f t="shared" si="0"/>
        <v>2.0400000000000001E-2</v>
      </c>
      <c r="L35" s="376" t="s">
        <v>716</v>
      </c>
      <c r="M35" s="377">
        <f t="shared" si="1"/>
        <v>0</v>
      </c>
      <c r="N35" s="2"/>
      <c r="O35" s="2"/>
      <c r="P35" s="2"/>
      <c r="Q35" s="377">
        <f t="shared" si="2"/>
        <v>0</v>
      </c>
      <c r="R35" s="2"/>
      <c r="S35" s="2"/>
      <c r="T35" s="2"/>
      <c r="U35" s="2"/>
      <c r="V35" s="2"/>
      <c r="W35" s="2"/>
      <c r="X35" s="2"/>
      <c r="Y35" s="2"/>
      <c r="Z35" s="2"/>
      <c r="AA35" s="2"/>
      <c r="AB35" s="2"/>
      <c r="AC35" s="2"/>
      <c r="AD35" s="2"/>
      <c r="AE35" s="318"/>
      <c r="AF35" s="333"/>
      <c r="AG35" s="333"/>
      <c r="AI35" s="333"/>
    </row>
    <row r="36" spans="1:35" ht="20.100000000000001" hidden="1" customHeight="1">
      <c r="A36" s="369" t="s">
        <v>5</v>
      </c>
      <c r="B36" s="1269"/>
      <c r="C36" s="1265"/>
      <c r="D36" s="370" t="s">
        <v>19</v>
      </c>
      <c r="E36" s="370"/>
      <c r="F36" s="371"/>
      <c r="G36" s="372"/>
      <c r="H36" s="373" t="s">
        <v>17</v>
      </c>
      <c r="I36" s="374">
        <v>34.1</v>
      </c>
      <c r="J36" s="378">
        <v>2.4500000000000001E-2</v>
      </c>
      <c r="K36" s="375">
        <f t="shared" si="0"/>
        <v>2.4500000000000001E-2</v>
      </c>
      <c r="L36" s="376" t="s">
        <v>716</v>
      </c>
      <c r="M36" s="377">
        <f t="shared" si="1"/>
        <v>0</v>
      </c>
      <c r="N36" s="2"/>
      <c r="O36" s="2"/>
      <c r="P36" s="2"/>
      <c r="Q36" s="377">
        <f t="shared" si="2"/>
        <v>0</v>
      </c>
      <c r="R36" s="2"/>
      <c r="S36" s="2"/>
      <c r="T36" s="2"/>
      <c r="U36" s="2"/>
      <c r="V36" s="2"/>
      <c r="W36" s="2"/>
      <c r="X36" s="2"/>
      <c r="Y36" s="2"/>
      <c r="Z36" s="2"/>
      <c r="AA36" s="2"/>
      <c r="AB36" s="2"/>
      <c r="AC36" s="2"/>
      <c r="AD36" s="2"/>
      <c r="AE36" s="318"/>
      <c r="AF36" s="333"/>
      <c r="AG36" s="333"/>
      <c r="AI36" s="333"/>
    </row>
    <row r="37" spans="1:35" ht="20.100000000000001" customHeight="1">
      <c r="A37" s="365" t="s">
        <v>4</v>
      </c>
      <c r="B37" s="1270"/>
      <c r="C37" s="1265"/>
      <c r="D37" s="370" t="s">
        <v>20</v>
      </c>
      <c r="E37" s="370"/>
      <c r="F37" s="371"/>
      <c r="G37" s="372"/>
      <c r="H37" s="373" t="s">
        <v>17</v>
      </c>
      <c r="I37" s="374">
        <v>50.1</v>
      </c>
      <c r="J37" s="378">
        <v>1.6299999999999999E-2</v>
      </c>
      <c r="K37" s="375">
        <f t="shared" si="0"/>
        <v>1.6299999999999999E-2</v>
      </c>
      <c r="L37" s="376" t="s">
        <v>716</v>
      </c>
      <c r="M37" s="377">
        <f t="shared" si="1"/>
        <v>0</v>
      </c>
      <c r="N37" s="2"/>
      <c r="O37" s="2"/>
      <c r="P37" s="2"/>
      <c r="Q37" s="377">
        <f t="shared" si="2"/>
        <v>0</v>
      </c>
      <c r="R37" s="2"/>
      <c r="S37" s="2"/>
      <c r="T37" s="2"/>
      <c r="U37" s="2"/>
      <c r="V37" s="2"/>
      <c r="W37" s="2"/>
      <c r="X37" s="2"/>
      <c r="Y37" s="2"/>
      <c r="Z37" s="2"/>
      <c r="AA37" s="2"/>
      <c r="AB37" s="2"/>
      <c r="AC37" s="2"/>
      <c r="AD37" s="2"/>
      <c r="AE37" s="318"/>
      <c r="AF37" s="333"/>
      <c r="AG37" s="333"/>
      <c r="AI37" s="333"/>
    </row>
    <row r="38" spans="1:35" ht="20.100000000000001" hidden="1" customHeight="1">
      <c r="A38" s="369" t="s">
        <v>5</v>
      </c>
      <c r="B38" s="1269"/>
      <c r="C38" s="1265"/>
      <c r="D38" s="370" t="s">
        <v>21</v>
      </c>
      <c r="E38" s="370"/>
      <c r="F38" s="379" t="s">
        <v>4243</v>
      </c>
      <c r="G38" s="372"/>
      <c r="H38" s="373" t="s">
        <v>22</v>
      </c>
      <c r="I38" s="374">
        <v>46.1</v>
      </c>
      <c r="J38" s="378">
        <v>1.44E-2</v>
      </c>
      <c r="K38" s="375">
        <f t="shared" si="0"/>
        <v>1.44E-2</v>
      </c>
      <c r="L38" s="376" t="s">
        <v>716</v>
      </c>
      <c r="M38" s="377">
        <f t="shared" si="1"/>
        <v>0</v>
      </c>
      <c r="N38" s="2"/>
      <c r="O38" s="2"/>
      <c r="P38" s="2"/>
      <c r="Q38" s="377">
        <f t="shared" si="2"/>
        <v>0</v>
      </c>
      <c r="R38" s="2"/>
      <c r="S38" s="2"/>
      <c r="T38" s="2"/>
      <c r="U38" s="2"/>
      <c r="V38" s="2"/>
      <c r="W38" s="2"/>
      <c r="X38" s="2"/>
      <c r="Y38" s="2"/>
      <c r="Z38" s="2"/>
      <c r="AA38" s="2"/>
      <c r="AB38" s="2"/>
      <c r="AC38" s="2"/>
      <c r="AD38" s="2"/>
      <c r="AE38" s="318"/>
      <c r="AF38" s="333"/>
      <c r="AG38" s="333"/>
      <c r="AI38" s="333"/>
    </row>
    <row r="39" spans="1:35" ht="20.100000000000001" customHeight="1">
      <c r="A39" s="365" t="s">
        <v>4</v>
      </c>
      <c r="B39" s="1270"/>
      <c r="C39" s="1265"/>
      <c r="D39" s="370" t="s">
        <v>23</v>
      </c>
      <c r="E39" s="361"/>
      <c r="F39" s="371"/>
      <c r="G39" s="372"/>
      <c r="H39" s="373" t="s">
        <v>17</v>
      </c>
      <c r="I39" s="374">
        <v>54.7</v>
      </c>
      <c r="J39" s="378">
        <v>1.3899999999999999E-2</v>
      </c>
      <c r="K39" s="375">
        <f t="shared" si="0"/>
        <v>1.3899999999999999E-2</v>
      </c>
      <c r="L39" s="376" t="s">
        <v>716</v>
      </c>
      <c r="M39" s="377">
        <f t="shared" si="1"/>
        <v>0</v>
      </c>
      <c r="N39" s="2"/>
      <c r="O39" s="2"/>
      <c r="P39" s="2"/>
      <c r="Q39" s="377">
        <f t="shared" si="2"/>
        <v>0</v>
      </c>
      <c r="R39" s="2"/>
      <c r="S39" s="2"/>
      <c r="T39" s="2"/>
      <c r="U39" s="2"/>
      <c r="V39" s="2"/>
      <c r="W39" s="2"/>
      <c r="X39" s="2"/>
      <c r="Y39" s="2"/>
      <c r="Z39" s="2"/>
      <c r="AA39" s="2"/>
      <c r="AB39" s="2"/>
      <c r="AC39" s="2"/>
      <c r="AD39" s="2"/>
      <c r="AE39" s="318"/>
      <c r="AF39" s="333"/>
      <c r="AG39" s="333"/>
      <c r="AI39" s="333"/>
    </row>
    <row r="40" spans="1:35" ht="20.100000000000001" hidden="1" customHeight="1">
      <c r="A40" s="369" t="s">
        <v>5</v>
      </c>
      <c r="B40" s="1269"/>
      <c r="C40" s="1265"/>
      <c r="D40" s="370" t="s">
        <v>24</v>
      </c>
      <c r="E40" s="370"/>
      <c r="F40" s="379" t="s">
        <v>4243</v>
      </c>
      <c r="G40" s="372"/>
      <c r="H40" s="373" t="s">
        <v>22</v>
      </c>
      <c r="I40" s="374">
        <v>38.4</v>
      </c>
      <c r="J40" s="378">
        <v>1.3899999999999999E-2</v>
      </c>
      <c r="K40" s="375">
        <f t="shared" si="0"/>
        <v>1.3899999999999999E-2</v>
      </c>
      <c r="L40" s="376" t="s">
        <v>716</v>
      </c>
      <c r="M40" s="377">
        <f t="shared" si="1"/>
        <v>0</v>
      </c>
      <c r="N40" s="2"/>
      <c r="O40" s="2"/>
      <c r="P40" s="2"/>
      <c r="Q40" s="377">
        <f t="shared" si="2"/>
        <v>0</v>
      </c>
      <c r="R40" s="2"/>
      <c r="S40" s="2"/>
      <c r="T40" s="2"/>
      <c r="U40" s="2"/>
      <c r="V40" s="2"/>
      <c r="W40" s="2"/>
      <c r="X40" s="2"/>
      <c r="Y40" s="2"/>
      <c r="Z40" s="2"/>
      <c r="AA40" s="2"/>
      <c r="AB40" s="2"/>
      <c r="AC40" s="2"/>
      <c r="AD40" s="2"/>
      <c r="AE40" s="318"/>
      <c r="AF40" s="333"/>
      <c r="AG40" s="333"/>
      <c r="AI40" s="333"/>
    </row>
    <row r="41" spans="1:35" ht="20.100000000000001" hidden="1" customHeight="1">
      <c r="A41" s="369" t="s">
        <v>5</v>
      </c>
      <c r="B41" s="1269"/>
      <c r="C41" s="1265"/>
      <c r="D41" s="370" t="s">
        <v>25</v>
      </c>
      <c r="E41" s="370"/>
      <c r="F41" s="371"/>
      <c r="G41" s="372"/>
      <c r="H41" s="373" t="s">
        <v>17</v>
      </c>
      <c r="I41" s="374">
        <v>28.7</v>
      </c>
      <c r="J41" s="378">
        <v>2.46E-2</v>
      </c>
      <c r="K41" s="375">
        <f t="shared" si="0"/>
        <v>2.46E-2</v>
      </c>
      <c r="L41" s="376" t="s">
        <v>716</v>
      </c>
      <c r="M41" s="377">
        <f t="shared" si="1"/>
        <v>0</v>
      </c>
      <c r="N41" s="2"/>
      <c r="O41" s="2"/>
      <c r="P41" s="2"/>
      <c r="Q41" s="377">
        <f t="shared" si="2"/>
        <v>0</v>
      </c>
      <c r="R41" s="2"/>
      <c r="S41" s="2"/>
      <c r="T41" s="2"/>
      <c r="U41" s="2"/>
      <c r="V41" s="2"/>
      <c r="W41" s="2"/>
      <c r="X41" s="2"/>
      <c r="Y41" s="2"/>
      <c r="Z41" s="2"/>
      <c r="AA41" s="2"/>
      <c r="AB41" s="2"/>
      <c r="AC41" s="2"/>
      <c r="AD41" s="2"/>
      <c r="AE41" s="318"/>
      <c r="AF41" s="333"/>
      <c r="AG41" s="333"/>
      <c r="AI41" s="333"/>
    </row>
    <row r="42" spans="1:35" ht="20.100000000000001" hidden="1" customHeight="1">
      <c r="A42" s="369" t="s">
        <v>5</v>
      </c>
      <c r="B42" s="1269"/>
      <c r="C42" s="1265"/>
      <c r="D42" s="370" t="s">
        <v>26</v>
      </c>
      <c r="E42" s="361"/>
      <c r="F42" s="371"/>
      <c r="G42" s="372"/>
      <c r="H42" s="373" t="s">
        <v>17</v>
      </c>
      <c r="I42" s="374">
        <v>28.9</v>
      </c>
      <c r="J42" s="378">
        <v>2.4500000000000001E-2</v>
      </c>
      <c r="K42" s="375">
        <f t="shared" si="0"/>
        <v>2.4500000000000001E-2</v>
      </c>
      <c r="L42" s="376" t="s">
        <v>716</v>
      </c>
      <c r="M42" s="377">
        <f t="shared" si="1"/>
        <v>0</v>
      </c>
      <c r="N42" s="2"/>
      <c r="O42" s="2"/>
      <c r="P42" s="2"/>
      <c r="Q42" s="377">
        <f t="shared" si="2"/>
        <v>0</v>
      </c>
      <c r="R42" s="2"/>
      <c r="S42" s="2"/>
      <c r="T42" s="2"/>
      <c r="U42" s="2"/>
      <c r="V42" s="2"/>
      <c r="W42" s="2"/>
      <c r="X42" s="2"/>
      <c r="Y42" s="2"/>
      <c r="Z42" s="2"/>
      <c r="AA42" s="2"/>
      <c r="AB42" s="2"/>
      <c r="AC42" s="2"/>
      <c r="AD42" s="2"/>
      <c r="AE42" s="318"/>
      <c r="AF42" s="333"/>
      <c r="AG42" s="333"/>
      <c r="AI42" s="333"/>
    </row>
    <row r="43" spans="1:35" ht="20.100000000000001" hidden="1" customHeight="1">
      <c r="A43" s="369" t="s">
        <v>5</v>
      </c>
      <c r="B43" s="1269"/>
      <c r="C43" s="1265"/>
      <c r="D43" s="370" t="s">
        <v>27</v>
      </c>
      <c r="E43" s="370"/>
      <c r="F43" s="371"/>
      <c r="G43" s="372"/>
      <c r="H43" s="373" t="s">
        <v>17</v>
      </c>
      <c r="I43" s="374">
        <v>28.3</v>
      </c>
      <c r="J43" s="378">
        <v>2.5100000000000001E-2</v>
      </c>
      <c r="K43" s="375">
        <f t="shared" si="0"/>
        <v>2.5100000000000001E-2</v>
      </c>
      <c r="L43" s="376" t="s">
        <v>716</v>
      </c>
      <c r="M43" s="377">
        <f t="shared" si="1"/>
        <v>0</v>
      </c>
      <c r="N43" s="2"/>
      <c r="O43" s="2"/>
      <c r="P43" s="2"/>
      <c r="Q43" s="377">
        <f t="shared" si="2"/>
        <v>0</v>
      </c>
      <c r="R43" s="2"/>
      <c r="S43" s="2"/>
      <c r="T43" s="2"/>
      <c r="U43" s="2"/>
      <c r="V43" s="2"/>
      <c r="W43" s="2"/>
      <c r="X43" s="2"/>
      <c r="Y43" s="2"/>
      <c r="Z43" s="2"/>
      <c r="AA43" s="2"/>
      <c r="AB43" s="2"/>
      <c r="AC43" s="2"/>
      <c r="AD43" s="2"/>
      <c r="AE43" s="318"/>
      <c r="AF43" s="333"/>
      <c r="AG43" s="333"/>
      <c r="AI43" s="333"/>
    </row>
    <row r="44" spans="1:35" ht="20.100000000000001" hidden="1" customHeight="1">
      <c r="A44" s="369" t="s">
        <v>5</v>
      </c>
      <c r="B44" s="1269"/>
      <c r="C44" s="1265"/>
      <c r="D44" s="370" t="s">
        <v>28</v>
      </c>
      <c r="E44" s="370"/>
      <c r="F44" s="371"/>
      <c r="G44" s="372"/>
      <c r="H44" s="373" t="s">
        <v>17</v>
      </c>
      <c r="I44" s="374">
        <v>26.1</v>
      </c>
      <c r="J44" s="378">
        <v>2.4299999999999999E-2</v>
      </c>
      <c r="K44" s="375">
        <f t="shared" si="0"/>
        <v>2.4299999999999999E-2</v>
      </c>
      <c r="L44" s="376" t="s">
        <v>716</v>
      </c>
      <c r="M44" s="377">
        <f t="shared" si="1"/>
        <v>0</v>
      </c>
      <c r="N44" s="2"/>
      <c r="O44" s="2"/>
      <c r="P44" s="2"/>
      <c r="Q44" s="377">
        <f t="shared" si="2"/>
        <v>0</v>
      </c>
      <c r="R44" s="2"/>
      <c r="S44" s="2"/>
      <c r="T44" s="2"/>
      <c r="U44" s="2"/>
      <c r="V44" s="2"/>
      <c r="W44" s="2"/>
      <c r="X44" s="2"/>
      <c r="Y44" s="2"/>
      <c r="Z44" s="2"/>
      <c r="AA44" s="2"/>
      <c r="AB44" s="2"/>
      <c r="AC44" s="2"/>
      <c r="AD44" s="2"/>
      <c r="AE44" s="318"/>
      <c r="AF44" s="333"/>
      <c r="AG44" s="333"/>
      <c r="AI44" s="333"/>
    </row>
    <row r="45" spans="1:35" ht="20.100000000000001" hidden="1" customHeight="1">
      <c r="A45" s="369" t="s">
        <v>5</v>
      </c>
      <c r="B45" s="1269"/>
      <c r="C45" s="1265"/>
      <c r="D45" s="370" t="s">
        <v>29</v>
      </c>
      <c r="E45" s="370"/>
      <c r="F45" s="371"/>
      <c r="G45" s="372"/>
      <c r="H45" s="373" t="s">
        <v>17</v>
      </c>
      <c r="I45" s="374">
        <v>24.2</v>
      </c>
      <c r="J45" s="378">
        <v>2.4199999999999999E-2</v>
      </c>
      <c r="K45" s="375">
        <f t="shared" si="0"/>
        <v>2.4199999999999999E-2</v>
      </c>
      <c r="L45" s="376" t="s">
        <v>716</v>
      </c>
      <c r="M45" s="377">
        <f t="shared" si="1"/>
        <v>0</v>
      </c>
      <c r="N45" s="2"/>
      <c r="O45" s="2"/>
      <c r="P45" s="2"/>
      <c r="Q45" s="377">
        <f t="shared" si="2"/>
        <v>0</v>
      </c>
      <c r="R45" s="2"/>
      <c r="S45" s="2"/>
      <c r="T45" s="2"/>
      <c r="U45" s="2"/>
      <c r="V45" s="2"/>
      <c r="W45" s="2"/>
      <c r="X45" s="2"/>
      <c r="Y45" s="2"/>
      <c r="Z45" s="2"/>
      <c r="AA45" s="2"/>
      <c r="AB45" s="2"/>
      <c r="AC45" s="2"/>
      <c r="AD45" s="2"/>
      <c r="AE45" s="318"/>
      <c r="AF45" s="333"/>
      <c r="AG45" s="333"/>
      <c r="AI45" s="333"/>
    </row>
    <row r="46" spans="1:35" ht="20.100000000000001" hidden="1" customHeight="1">
      <c r="A46" s="369" t="s">
        <v>5</v>
      </c>
      <c r="B46" s="1269"/>
      <c r="C46" s="1265"/>
      <c r="D46" s="370" t="s">
        <v>30</v>
      </c>
      <c r="E46" s="370"/>
      <c r="F46" s="371"/>
      <c r="G46" s="372"/>
      <c r="H46" s="373" t="s">
        <v>17</v>
      </c>
      <c r="I46" s="374">
        <v>27.8</v>
      </c>
      <c r="J46" s="378">
        <v>2.5899999999999999E-2</v>
      </c>
      <c r="K46" s="375">
        <f t="shared" si="0"/>
        <v>2.5899999999999999E-2</v>
      </c>
      <c r="L46" s="376" t="s">
        <v>716</v>
      </c>
      <c r="M46" s="377">
        <f t="shared" si="1"/>
        <v>0</v>
      </c>
      <c r="N46" s="2"/>
      <c r="O46" s="2"/>
      <c r="P46" s="2"/>
      <c r="Q46" s="377">
        <f t="shared" si="2"/>
        <v>0</v>
      </c>
      <c r="R46" s="2"/>
      <c r="S46" s="2"/>
      <c r="T46" s="2"/>
      <c r="U46" s="2"/>
      <c r="V46" s="2"/>
      <c r="W46" s="2"/>
      <c r="X46" s="2"/>
      <c r="Y46" s="2"/>
      <c r="Z46" s="2"/>
      <c r="AA46" s="2"/>
      <c r="AB46" s="2"/>
      <c r="AC46" s="2"/>
      <c r="AD46" s="2"/>
      <c r="AE46" s="318"/>
      <c r="AF46" s="333"/>
      <c r="AG46" s="333"/>
      <c r="AI46" s="333"/>
    </row>
    <row r="47" spans="1:35" ht="20.100000000000001" hidden="1" customHeight="1">
      <c r="A47" s="369" t="s">
        <v>5</v>
      </c>
      <c r="B47" s="1269"/>
      <c r="C47" s="1265"/>
      <c r="D47" s="370" t="s">
        <v>31</v>
      </c>
      <c r="E47" s="370"/>
      <c r="F47" s="371"/>
      <c r="G47" s="372"/>
      <c r="H47" s="373" t="s">
        <v>17</v>
      </c>
      <c r="I47" s="374">
        <v>29</v>
      </c>
      <c r="J47" s="378">
        <v>2.9899999999999999E-2</v>
      </c>
      <c r="K47" s="375">
        <f t="shared" si="0"/>
        <v>2.9899999999999999E-2</v>
      </c>
      <c r="L47" s="376" t="s">
        <v>716</v>
      </c>
      <c r="M47" s="377">
        <f t="shared" si="1"/>
        <v>0</v>
      </c>
      <c r="N47" s="2"/>
      <c r="O47" s="2"/>
      <c r="P47" s="2"/>
      <c r="Q47" s="377">
        <f t="shared" si="2"/>
        <v>0</v>
      </c>
      <c r="R47" s="2"/>
      <c r="S47" s="2"/>
      <c r="T47" s="2"/>
      <c r="U47" s="2"/>
      <c r="V47" s="2"/>
      <c r="W47" s="2"/>
      <c r="X47" s="2"/>
      <c r="Y47" s="2"/>
      <c r="Z47" s="2"/>
      <c r="AA47" s="2"/>
      <c r="AB47" s="2"/>
      <c r="AC47" s="2"/>
      <c r="AD47" s="2"/>
      <c r="AE47" s="318"/>
      <c r="AF47" s="333"/>
      <c r="AG47" s="333"/>
      <c r="AI47" s="333"/>
    </row>
    <row r="48" spans="1:35" ht="20.100000000000001" hidden="1" customHeight="1">
      <c r="A48" s="369" t="s">
        <v>5</v>
      </c>
      <c r="B48" s="1269"/>
      <c r="C48" s="1265"/>
      <c r="D48" s="370" t="s">
        <v>32</v>
      </c>
      <c r="E48" s="361"/>
      <c r="F48" s="371"/>
      <c r="G48" s="372"/>
      <c r="H48" s="373" t="s">
        <v>17</v>
      </c>
      <c r="I48" s="374">
        <v>37.299999999999997</v>
      </c>
      <c r="J48" s="378">
        <v>2.0899999999999998E-2</v>
      </c>
      <c r="K48" s="375">
        <f t="shared" si="0"/>
        <v>2.0899999999999998E-2</v>
      </c>
      <c r="L48" s="376" t="s">
        <v>716</v>
      </c>
      <c r="M48" s="377">
        <f t="shared" si="1"/>
        <v>0</v>
      </c>
      <c r="N48" s="2"/>
      <c r="O48" s="2"/>
      <c r="P48" s="2"/>
      <c r="Q48" s="377">
        <f t="shared" si="2"/>
        <v>0</v>
      </c>
      <c r="R48" s="2"/>
      <c r="S48" s="2"/>
      <c r="T48" s="2"/>
      <c r="U48" s="2"/>
      <c r="V48" s="2"/>
      <c r="W48" s="2"/>
      <c r="X48" s="2"/>
      <c r="Y48" s="2"/>
      <c r="Z48" s="2"/>
      <c r="AA48" s="2"/>
      <c r="AB48" s="2"/>
      <c r="AC48" s="2"/>
      <c r="AD48" s="2"/>
      <c r="AE48" s="318"/>
      <c r="AF48" s="333"/>
      <c r="AG48" s="333"/>
      <c r="AI48" s="333"/>
    </row>
    <row r="49" spans="1:35" ht="20.100000000000001" hidden="1" customHeight="1">
      <c r="A49" s="369" t="s">
        <v>5</v>
      </c>
      <c r="B49" s="1269"/>
      <c r="C49" s="1265"/>
      <c r="D49" s="370" t="s">
        <v>33</v>
      </c>
      <c r="E49" s="370"/>
      <c r="F49" s="379" t="s">
        <v>4243</v>
      </c>
      <c r="G49" s="372"/>
      <c r="H49" s="373" t="s">
        <v>22</v>
      </c>
      <c r="I49" s="374">
        <v>18.399999999999999</v>
      </c>
      <c r="J49" s="378">
        <v>1.09E-2</v>
      </c>
      <c r="K49" s="375">
        <f t="shared" si="0"/>
        <v>1.09E-2</v>
      </c>
      <c r="L49" s="376" t="s">
        <v>716</v>
      </c>
      <c r="M49" s="377">
        <f t="shared" si="1"/>
        <v>0</v>
      </c>
      <c r="N49" s="2"/>
      <c r="O49" s="2"/>
      <c r="P49" s="2"/>
      <c r="Q49" s="377">
        <f t="shared" si="2"/>
        <v>0</v>
      </c>
      <c r="R49" s="2"/>
      <c r="S49" s="2"/>
      <c r="T49" s="2"/>
      <c r="U49" s="2"/>
      <c r="V49" s="2"/>
      <c r="W49" s="2"/>
      <c r="X49" s="2"/>
      <c r="Y49" s="2"/>
      <c r="Z49" s="2"/>
      <c r="AA49" s="2"/>
      <c r="AB49" s="2"/>
      <c r="AC49" s="2"/>
      <c r="AD49" s="2"/>
      <c r="AE49" s="318"/>
      <c r="AF49" s="333"/>
      <c r="AG49" s="333"/>
      <c r="AI49" s="333"/>
    </row>
    <row r="50" spans="1:35" ht="20.100000000000001" hidden="1" customHeight="1">
      <c r="A50" s="369" t="s">
        <v>5</v>
      </c>
      <c r="B50" s="1269"/>
      <c r="C50" s="1265"/>
      <c r="D50" s="370" t="s">
        <v>34</v>
      </c>
      <c r="E50" s="370"/>
      <c r="F50" s="379" t="s">
        <v>4243</v>
      </c>
      <c r="G50" s="372"/>
      <c r="H50" s="373" t="s">
        <v>22</v>
      </c>
      <c r="I50" s="380">
        <v>3.23</v>
      </c>
      <c r="J50" s="378">
        <v>2.64E-2</v>
      </c>
      <c r="K50" s="375">
        <f t="shared" si="0"/>
        <v>2.64E-2</v>
      </c>
      <c r="L50" s="376" t="s">
        <v>716</v>
      </c>
      <c r="M50" s="377">
        <f t="shared" si="1"/>
        <v>0</v>
      </c>
      <c r="N50" s="2"/>
      <c r="O50" s="2"/>
      <c r="P50" s="2"/>
      <c r="Q50" s="377">
        <f t="shared" si="2"/>
        <v>0</v>
      </c>
      <c r="R50" s="2"/>
      <c r="S50" s="2"/>
      <c r="T50" s="2"/>
      <c r="U50" s="2"/>
      <c r="V50" s="2"/>
      <c r="W50" s="2"/>
      <c r="X50" s="2"/>
      <c r="Y50" s="2"/>
      <c r="Z50" s="2"/>
      <c r="AA50" s="2"/>
      <c r="AB50" s="2"/>
      <c r="AC50" s="2"/>
      <c r="AD50" s="2"/>
      <c r="AE50" s="318"/>
      <c r="AF50" s="333"/>
      <c r="AG50" s="333"/>
      <c r="AI50" s="333"/>
    </row>
    <row r="51" spans="1:35" ht="20.100000000000001" hidden="1" customHeight="1">
      <c r="A51" s="369" t="s">
        <v>5</v>
      </c>
      <c r="B51" s="1269"/>
      <c r="C51" s="1265"/>
      <c r="D51" s="370" t="s">
        <v>35</v>
      </c>
      <c r="E51" s="370"/>
      <c r="F51" s="379" t="s">
        <v>4243</v>
      </c>
      <c r="G51" s="372"/>
      <c r="H51" s="373" t="s">
        <v>22</v>
      </c>
      <c r="I51" s="380">
        <v>3.45</v>
      </c>
      <c r="J51" s="378">
        <v>2.64E-2</v>
      </c>
      <c r="K51" s="375">
        <f t="shared" si="0"/>
        <v>2.64E-2</v>
      </c>
      <c r="L51" s="376" t="s">
        <v>716</v>
      </c>
      <c r="M51" s="377">
        <f t="shared" si="1"/>
        <v>0</v>
      </c>
      <c r="N51" s="2"/>
      <c r="O51" s="2"/>
      <c r="P51" s="2"/>
      <c r="Q51" s="377">
        <f t="shared" si="2"/>
        <v>0</v>
      </c>
      <c r="R51" s="2"/>
      <c r="S51" s="2"/>
      <c r="T51" s="2"/>
      <c r="U51" s="2"/>
      <c r="V51" s="2"/>
      <c r="W51" s="2"/>
      <c r="X51" s="2"/>
      <c r="Y51" s="2"/>
      <c r="Z51" s="2"/>
      <c r="AA51" s="2"/>
      <c r="AB51" s="2"/>
      <c r="AC51" s="2"/>
      <c r="AD51" s="2"/>
      <c r="AE51" s="318"/>
      <c r="AF51" s="333"/>
      <c r="AG51" s="333"/>
      <c r="AI51" s="333"/>
    </row>
    <row r="52" spans="1:35" ht="20.100000000000001" hidden="1" customHeight="1">
      <c r="A52" s="369" t="s">
        <v>5</v>
      </c>
      <c r="B52" s="1269"/>
      <c r="C52" s="1265"/>
      <c r="D52" s="370" t="s">
        <v>36</v>
      </c>
      <c r="E52" s="370"/>
      <c r="F52" s="379" t="s">
        <v>4243</v>
      </c>
      <c r="G52" s="372"/>
      <c r="H52" s="373" t="s">
        <v>22</v>
      </c>
      <c r="I52" s="380">
        <v>7.53</v>
      </c>
      <c r="J52" s="375">
        <v>4.2000000000000003E-2</v>
      </c>
      <c r="K52" s="375">
        <f t="shared" si="0"/>
        <v>4.2000000000000003E-2</v>
      </c>
      <c r="L52" s="376" t="s">
        <v>716</v>
      </c>
      <c r="M52" s="377">
        <f t="shared" si="1"/>
        <v>0</v>
      </c>
      <c r="N52" s="2"/>
      <c r="O52" s="2"/>
      <c r="P52" s="2"/>
      <c r="Q52" s="377">
        <f t="shared" si="2"/>
        <v>0</v>
      </c>
      <c r="R52" s="2"/>
      <c r="S52" s="2"/>
      <c r="T52" s="2"/>
      <c r="U52" s="2"/>
      <c r="V52" s="2"/>
      <c r="W52" s="2"/>
      <c r="X52" s="2"/>
      <c r="Y52" s="2"/>
      <c r="Z52" s="2"/>
      <c r="AA52" s="2"/>
      <c r="AB52" s="2"/>
      <c r="AC52" s="2"/>
      <c r="AD52" s="2"/>
      <c r="AE52" s="318"/>
      <c r="AF52" s="333"/>
      <c r="AG52" s="333"/>
      <c r="AI52" s="333"/>
    </row>
    <row r="53" spans="1:35" ht="20.100000000000001" customHeight="1">
      <c r="A53" s="365" t="s">
        <v>4</v>
      </c>
      <c r="B53" s="1270"/>
      <c r="C53" s="1265"/>
      <c r="D53" s="381" t="s">
        <v>181</v>
      </c>
      <c r="E53" s="414" t="s">
        <v>5201</v>
      </c>
      <c r="F53" s="382" t="str">
        <f>IF(E53="ガス事業者名を選択","",IF(VLOOKUP(E53,'参考1_排出係数(ガス)'!K:M,3,FALSE)=1,"メニュー無し","メニュー選択→"))</f>
        <v/>
      </c>
      <c r="G53" s="38"/>
      <c r="H53" s="373" t="s">
        <v>22</v>
      </c>
      <c r="I53" s="413">
        <v>45</v>
      </c>
      <c r="J53" s="383" t="str">
        <f>IF($E53="ガス事業者名を選択","",INDEX('参考1_排出係数(ガス)'!$D:$E,MATCH($E53&amp;"_"&amp;$G53,'参考1_排出係数(ガス)'!$I:$I,0),1))</f>
        <v/>
      </c>
      <c r="K53" s="383" t="str">
        <f>IF($E53="ガス事業者名を選択","",INDEX('参考1_排出係数(ガス)'!$D:$E,MATCH($E53&amp;"_"&amp;$G53,'参考1_排出係数(ガス)'!$I:$I,0),2))</f>
        <v/>
      </c>
      <c r="L53" s="376" t="s">
        <v>891</v>
      </c>
      <c r="M53" s="377">
        <f t="shared" si="1"/>
        <v>0</v>
      </c>
      <c r="N53" s="2"/>
      <c r="O53" s="2"/>
      <c r="P53" s="2"/>
      <c r="Q53" s="377">
        <f t="shared" si="2"/>
        <v>0</v>
      </c>
      <c r="R53" s="2"/>
      <c r="S53" s="2"/>
      <c r="T53" s="2"/>
      <c r="U53" s="2"/>
      <c r="V53" s="2"/>
      <c r="W53" s="2"/>
      <c r="X53" s="2"/>
      <c r="Y53" s="2"/>
      <c r="Z53" s="2"/>
      <c r="AA53" s="2"/>
      <c r="AB53" s="2"/>
      <c r="AC53" s="2"/>
      <c r="AD53" s="2"/>
      <c r="AE53" s="318"/>
      <c r="AF53" s="333" t="s">
        <v>5904</v>
      </c>
      <c r="AG53" s="324" t="s">
        <v>5905</v>
      </c>
      <c r="AI53" s="333"/>
    </row>
    <row r="54" spans="1:35" ht="20.100000000000001" hidden="1" customHeight="1">
      <c r="A54" s="369" t="s">
        <v>5</v>
      </c>
      <c r="B54" s="1269"/>
      <c r="C54" s="1265"/>
      <c r="D54" s="381" t="s">
        <v>182</v>
      </c>
      <c r="E54" s="414" t="s">
        <v>5201</v>
      </c>
      <c r="F54" s="382" t="str">
        <f>IF(E54="ガス事業者名を選択","",IF(VLOOKUP(E54,'参考1_排出係数(ガス)'!K:M,3,FALSE)=1,"メニュー無し","メニュー選択→"))</f>
        <v/>
      </c>
      <c r="G54" s="38"/>
      <c r="H54" s="373" t="s">
        <v>22</v>
      </c>
      <c r="I54" s="413">
        <v>45</v>
      </c>
      <c r="J54" s="383" t="str">
        <f>IF($E54="ガス事業者名を選択","",INDEX('参考1_排出係数(ガス)'!$D:$E,MATCH($E54&amp;"_"&amp;$G54,'参考1_排出係数(ガス)'!$I:$I,0),1))</f>
        <v/>
      </c>
      <c r="K54" s="383" t="str">
        <f>IF($E54="ガス事業者名を選択","",INDEX('参考1_排出係数(ガス)'!$D:$E,MATCH($E54&amp;"_"&amp;$G54,'参考1_排出係数(ガス)'!$I:$I,0),2))</f>
        <v/>
      </c>
      <c r="L54" s="376" t="s">
        <v>891</v>
      </c>
      <c r="M54" s="377">
        <f t="shared" si="1"/>
        <v>0</v>
      </c>
      <c r="N54" s="2"/>
      <c r="O54" s="2"/>
      <c r="P54" s="2"/>
      <c r="Q54" s="377">
        <f t="shared" si="2"/>
        <v>0</v>
      </c>
      <c r="R54" s="2"/>
      <c r="S54" s="2"/>
      <c r="T54" s="2"/>
      <c r="U54" s="2"/>
      <c r="V54" s="2"/>
      <c r="W54" s="2"/>
      <c r="X54" s="2"/>
      <c r="Y54" s="2"/>
      <c r="Z54" s="2"/>
      <c r="AA54" s="2"/>
      <c r="AB54" s="2"/>
      <c r="AC54" s="2"/>
      <c r="AD54" s="2"/>
      <c r="AE54" s="318"/>
      <c r="AF54" s="333" t="s">
        <v>5913</v>
      </c>
      <c r="AG54" s="324" t="s">
        <v>5906</v>
      </c>
      <c r="AI54" s="333"/>
    </row>
    <row r="55" spans="1:35" ht="20.100000000000001" hidden="1" customHeight="1">
      <c r="A55" s="369" t="s">
        <v>5</v>
      </c>
      <c r="B55" s="1269"/>
      <c r="C55" s="1265"/>
      <c r="D55" s="381" t="s">
        <v>183</v>
      </c>
      <c r="E55" s="414" t="s">
        <v>5201</v>
      </c>
      <c r="F55" s="382" t="str">
        <f>IF(E55="ガス事業者名を選択","",IF(VLOOKUP(E55,'参考1_排出係数(ガス)'!K:M,3,FALSE)=1,"メニュー無し","メニュー選択→"))</f>
        <v/>
      </c>
      <c r="G55" s="38"/>
      <c r="H55" s="373" t="s">
        <v>22</v>
      </c>
      <c r="I55" s="413">
        <v>45</v>
      </c>
      <c r="J55" s="383" t="str">
        <f>IF($E55="ガス事業者名を選択","",INDEX('参考1_排出係数(ガス)'!$D:$E,MATCH($E55&amp;"_"&amp;$G55,'参考1_排出係数(ガス)'!$I:$I,0),1))</f>
        <v/>
      </c>
      <c r="K55" s="383" t="str">
        <f>IF($E55="ガス事業者名を選択","",INDEX('参考1_排出係数(ガス)'!$D:$E,MATCH($E55&amp;"_"&amp;$G55,'参考1_排出係数(ガス)'!$I:$I,0),2))</f>
        <v/>
      </c>
      <c r="L55" s="376" t="s">
        <v>891</v>
      </c>
      <c r="M55" s="377">
        <f t="shared" si="1"/>
        <v>0</v>
      </c>
      <c r="N55" s="2"/>
      <c r="O55" s="2"/>
      <c r="P55" s="2"/>
      <c r="Q55" s="377">
        <f t="shared" si="2"/>
        <v>0</v>
      </c>
      <c r="R55" s="2"/>
      <c r="S55" s="2"/>
      <c r="T55" s="2"/>
      <c r="U55" s="2"/>
      <c r="V55" s="2"/>
      <c r="W55" s="2"/>
      <c r="X55" s="2"/>
      <c r="Y55" s="2"/>
      <c r="Z55" s="2"/>
      <c r="AA55" s="2"/>
      <c r="AB55" s="2"/>
      <c r="AC55" s="2"/>
      <c r="AD55" s="2"/>
      <c r="AE55" s="318"/>
      <c r="AF55" s="333"/>
      <c r="AG55" s="324" t="s">
        <v>5907</v>
      </c>
      <c r="AI55" s="333"/>
    </row>
    <row r="56" spans="1:35" ht="20.100000000000001" hidden="1" customHeight="1">
      <c r="A56" s="369" t="s">
        <v>5</v>
      </c>
      <c r="B56" s="1269"/>
      <c r="C56" s="1265"/>
      <c r="D56" s="381" t="s">
        <v>1505</v>
      </c>
      <c r="E56" s="414" t="s">
        <v>5201</v>
      </c>
      <c r="F56" s="382" t="str">
        <f>IF(E56="ガス事業者名を選択","",IF(VLOOKUP(E56,'参考1_排出係数(ガス)'!K:M,3,FALSE)=1,"メニュー無し","メニュー選択→"))</f>
        <v/>
      </c>
      <c r="G56" s="38"/>
      <c r="H56" s="373" t="s">
        <v>22</v>
      </c>
      <c r="I56" s="413">
        <v>45</v>
      </c>
      <c r="J56" s="383" t="str">
        <f>IF($E56="ガス事業者名を選択","",INDEX('参考1_排出係数(ガス)'!$D:$E,MATCH($E56&amp;"_"&amp;$G56,'参考1_排出係数(ガス)'!$I:$I,0),1))</f>
        <v/>
      </c>
      <c r="K56" s="383" t="str">
        <f>IF($E56="ガス事業者名を選択","",INDEX('参考1_排出係数(ガス)'!$D:$E,MATCH($E56&amp;"_"&amp;$G56,'参考1_排出係数(ガス)'!$I:$I,0),2))</f>
        <v/>
      </c>
      <c r="L56" s="376" t="s">
        <v>891</v>
      </c>
      <c r="M56" s="377">
        <f t="shared" ref="M56:M62" si="3">SUM(N56:Q56)</f>
        <v>0</v>
      </c>
      <c r="N56" s="2"/>
      <c r="O56" s="2"/>
      <c r="P56" s="2"/>
      <c r="Q56" s="377">
        <f t="shared" ref="Q56:Q62" si="4">SUM(R56:AD56)</f>
        <v>0</v>
      </c>
      <c r="R56" s="2"/>
      <c r="S56" s="2"/>
      <c r="T56" s="2"/>
      <c r="U56" s="2"/>
      <c r="V56" s="2"/>
      <c r="W56" s="2"/>
      <c r="X56" s="2"/>
      <c r="Y56" s="2"/>
      <c r="Z56" s="2"/>
      <c r="AA56" s="2"/>
      <c r="AB56" s="2"/>
      <c r="AC56" s="2"/>
      <c r="AD56" s="2"/>
      <c r="AE56" s="318"/>
      <c r="AF56" s="333"/>
      <c r="AG56" s="324" t="s">
        <v>5908</v>
      </c>
      <c r="AI56" s="333"/>
    </row>
    <row r="57" spans="1:35" ht="20.100000000000001" hidden="1" customHeight="1">
      <c r="A57" s="369" t="s">
        <v>5</v>
      </c>
      <c r="B57" s="1269"/>
      <c r="C57" s="1265"/>
      <c r="D57" s="381" t="s">
        <v>1506</v>
      </c>
      <c r="E57" s="414" t="s">
        <v>5201</v>
      </c>
      <c r="F57" s="382" t="str">
        <f>IF(E57="ガス事業者名を選択","",IF(VLOOKUP(E57,'参考1_排出係数(ガス)'!K:M,3,FALSE)=1,"メニュー無し","メニュー選択→"))</f>
        <v/>
      </c>
      <c r="G57" s="38"/>
      <c r="H57" s="373" t="s">
        <v>22</v>
      </c>
      <c r="I57" s="413">
        <v>45</v>
      </c>
      <c r="J57" s="383" t="str">
        <f>IF($E57="ガス事業者名を選択","",INDEX('参考1_排出係数(ガス)'!$D:$E,MATCH($E57&amp;"_"&amp;$G57,'参考1_排出係数(ガス)'!$I:$I,0),1))</f>
        <v/>
      </c>
      <c r="K57" s="383" t="str">
        <f>IF($E57="ガス事業者名を選択","",INDEX('参考1_排出係数(ガス)'!$D:$E,MATCH($E57&amp;"_"&amp;$G57,'参考1_排出係数(ガス)'!$I:$I,0),2))</f>
        <v/>
      </c>
      <c r="L57" s="376" t="s">
        <v>891</v>
      </c>
      <c r="M57" s="377">
        <f t="shared" si="3"/>
        <v>0</v>
      </c>
      <c r="N57" s="2"/>
      <c r="O57" s="2"/>
      <c r="P57" s="2"/>
      <c r="Q57" s="377">
        <f t="shared" si="4"/>
        <v>0</v>
      </c>
      <c r="R57" s="2"/>
      <c r="S57" s="2"/>
      <c r="T57" s="2"/>
      <c r="U57" s="2"/>
      <c r="V57" s="2"/>
      <c r="W57" s="2"/>
      <c r="X57" s="2"/>
      <c r="Y57" s="2"/>
      <c r="Z57" s="2"/>
      <c r="AA57" s="2"/>
      <c r="AB57" s="2"/>
      <c r="AC57" s="2"/>
      <c r="AD57" s="2"/>
      <c r="AE57" s="318"/>
      <c r="AF57" s="333"/>
      <c r="AG57" s="324" t="s">
        <v>5909</v>
      </c>
      <c r="AI57" s="333"/>
    </row>
    <row r="58" spans="1:35" ht="20.100000000000001" hidden="1" customHeight="1">
      <c r="A58" s="369" t="s">
        <v>5</v>
      </c>
      <c r="B58" s="1269"/>
      <c r="C58" s="1265"/>
      <c r="D58" s="381" t="s">
        <v>1507</v>
      </c>
      <c r="E58" s="414" t="s">
        <v>5201</v>
      </c>
      <c r="F58" s="382" t="str">
        <f>IF(E58="ガス事業者名を選択","",IF(VLOOKUP(E58,'参考1_排出係数(ガス)'!K:M,3,FALSE)=1,"メニュー無し","メニュー選択→"))</f>
        <v/>
      </c>
      <c r="G58" s="38"/>
      <c r="H58" s="373" t="s">
        <v>22</v>
      </c>
      <c r="I58" s="413">
        <v>45</v>
      </c>
      <c r="J58" s="383" t="str">
        <f>IF($E58="ガス事業者名を選択","",INDEX('参考1_排出係数(ガス)'!$D:$E,MATCH($E58&amp;"_"&amp;$G58,'参考1_排出係数(ガス)'!$I:$I,0),1))</f>
        <v/>
      </c>
      <c r="K58" s="383" t="str">
        <f>IF($E58="ガス事業者名を選択","",INDEX('参考1_排出係数(ガス)'!$D:$E,MATCH($E58&amp;"_"&amp;$G58,'参考1_排出係数(ガス)'!$I:$I,0),2))</f>
        <v/>
      </c>
      <c r="L58" s="376" t="s">
        <v>891</v>
      </c>
      <c r="M58" s="377">
        <f t="shared" si="3"/>
        <v>0</v>
      </c>
      <c r="N58" s="2"/>
      <c r="O58" s="2"/>
      <c r="P58" s="2"/>
      <c r="Q58" s="377">
        <f t="shared" si="4"/>
        <v>0</v>
      </c>
      <c r="R58" s="2"/>
      <c r="S58" s="2"/>
      <c r="T58" s="2"/>
      <c r="U58" s="2"/>
      <c r="V58" s="2"/>
      <c r="W58" s="2"/>
      <c r="X58" s="2"/>
      <c r="Y58" s="2"/>
      <c r="Z58" s="2"/>
      <c r="AA58" s="2"/>
      <c r="AB58" s="2"/>
      <c r="AC58" s="2"/>
      <c r="AD58" s="2"/>
      <c r="AE58" s="318"/>
      <c r="AF58" s="333"/>
      <c r="AG58" s="324" t="s">
        <v>5910</v>
      </c>
      <c r="AI58" s="333"/>
    </row>
    <row r="59" spans="1:35" ht="20.100000000000001" hidden="1" customHeight="1">
      <c r="A59" s="369" t="s">
        <v>5</v>
      </c>
      <c r="B59" s="1269"/>
      <c r="C59" s="1265"/>
      <c r="D59" s="381" t="s">
        <v>1508</v>
      </c>
      <c r="E59" s="414" t="s">
        <v>5201</v>
      </c>
      <c r="F59" s="382" t="str">
        <f>IF(E59="ガス事業者名を選択","",IF(VLOOKUP(E59,'参考1_排出係数(ガス)'!K:M,3,FALSE)=1,"メニュー無し","メニュー選択→"))</f>
        <v/>
      </c>
      <c r="G59" s="38"/>
      <c r="H59" s="373" t="s">
        <v>22</v>
      </c>
      <c r="I59" s="413">
        <v>45</v>
      </c>
      <c r="J59" s="383" t="str">
        <f>IF($E59="ガス事業者名を選択","",INDEX('参考1_排出係数(ガス)'!$D:$E,MATCH($E59&amp;"_"&amp;$G59,'参考1_排出係数(ガス)'!$I:$I,0),1))</f>
        <v/>
      </c>
      <c r="K59" s="383" t="str">
        <f>IF($E59="ガス事業者名を選択","",INDEX('参考1_排出係数(ガス)'!$D:$E,MATCH($E59&amp;"_"&amp;$G59,'参考1_排出係数(ガス)'!$I:$I,0),2))</f>
        <v/>
      </c>
      <c r="L59" s="376" t="s">
        <v>891</v>
      </c>
      <c r="M59" s="377">
        <f t="shared" si="3"/>
        <v>0</v>
      </c>
      <c r="N59" s="2"/>
      <c r="O59" s="2"/>
      <c r="P59" s="2"/>
      <c r="Q59" s="377">
        <f t="shared" si="4"/>
        <v>0</v>
      </c>
      <c r="R59" s="2"/>
      <c r="S59" s="2"/>
      <c r="T59" s="2"/>
      <c r="U59" s="2"/>
      <c r="V59" s="2"/>
      <c r="W59" s="2"/>
      <c r="X59" s="2"/>
      <c r="Y59" s="2"/>
      <c r="Z59" s="2"/>
      <c r="AA59" s="2"/>
      <c r="AB59" s="2"/>
      <c r="AC59" s="2"/>
      <c r="AD59" s="2"/>
      <c r="AE59" s="318"/>
      <c r="AF59" s="333"/>
      <c r="AG59" s="324" t="s">
        <v>5911</v>
      </c>
      <c r="AI59" s="333"/>
    </row>
    <row r="60" spans="1:35" ht="20.100000000000001" hidden="1" customHeight="1">
      <c r="A60" s="369" t="s">
        <v>5</v>
      </c>
      <c r="B60" s="1269"/>
      <c r="C60" s="1265"/>
      <c r="D60" s="381" t="s">
        <v>1509</v>
      </c>
      <c r="E60" s="414" t="s">
        <v>5201</v>
      </c>
      <c r="F60" s="382" t="str">
        <f>IF(E60="ガス事業者名を選択","",IF(VLOOKUP(E60,'参考1_排出係数(ガス)'!K:M,3,FALSE)=1,"メニュー無し","メニュー選択→"))</f>
        <v/>
      </c>
      <c r="G60" s="38"/>
      <c r="H60" s="373" t="s">
        <v>22</v>
      </c>
      <c r="I60" s="413">
        <v>45</v>
      </c>
      <c r="J60" s="383" t="str">
        <f>IF($E60="ガス事業者名を選択","",INDEX('参考1_排出係数(ガス)'!$D:$E,MATCH($E60&amp;"_"&amp;$G60,'参考1_排出係数(ガス)'!$I:$I,0),1))</f>
        <v/>
      </c>
      <c r="K60" s="383" t="str">
        <f>IF($E60="ガス事業者名を選択","",INDEX('参考1_排出係数(ガス)'!$D:$E,MATCH($E60&amp;"_"&amp;$G60,'参考1_排出係数(ガス)'!$I:$I,0),2))</f>
        <v/>
      </c>
      <c r="L60" s="376" t="s">
        <v>891</v>
      </c>
      <c r="M60" s="377">
        <f t="shared" si="3"/>
        <v>0</v>
      </c>
      <c r="N60" s="2"/>
      <c r="O60" s="2"/>
      <c r="P60" s="2"/>
      <c r="Q60" s="377">
        <f t="shared" si="4"/>
        <v>0</v>
      </c>
      <c r="R60" s="2"/>
      <c r="S60" s="2"/>
      <c r="T60" s="2"/>
      <c r="U60" s="2"/>
      <c r="V60" s="2"/>
      <c r="W60" s="2"/>
      <c r="X60" s="2"/>
      <c r="Y60" s="2"/>
      <c r="Z60" s="2"/>
      <c r="AA60" s="2"/>
      <c r="AB60" s="2"/>
      <c r="AC60" s="2"/>
      <c r="AD60" s="2"/>
      <c r="AE60" s="318"/>
      <c r="AF60" s="333"/>
      <c r="AG60" s="333" t="s">
        <v>5912</v>
      </c>
      <c r="AI60" s="333"/>
    </row>
    <row r="61" spans="1:35" ht="20.100000000000001" hidden="1" customHeight="1">
      <c r="A61" s="369" t="s">
        <v>5</v>
      </c>
      <c r="B61" s="1269"/>
      <c r="C61" s="1265"/>
      <c r="D61" s="381" t="s">
        <v>1510</v>
      </c>
      <c r="E61" s="414" t="s">
        <v>5201</v>
      </c>
      <c r="F61" s="382" t="str">
        <f>IF(E61="ガス事業者名を選択","",IF(VLOOKUP(E61,'参考1_排出係数(ガス)'!K:M,3,FALSE)=1,"メニュー無し","メニュー選択→"))</f>
        <v/>
      </c>
      <c r="G61" s="38"/>
      <c r="H61" s="373" t="s">
        <v>22</v>
      </c>
      <c r="I61" s="413">
        <v>45</v>
      </c>
      <c r="J61" s="383" t="str">
        <f>IF($E61="ガス事業者名を選択","",INDEX('参考1_排出係数(ガス)'!$D:$E,MATCH($E61&amp;"_"&amp;$G61,'参考1_排出係数(ガス)'!$I:$I,0),1))</f>
        <v/>
      </c>
      <c r="K61" s="383" t="str">
        <f>IF($E61="ガス事業者名を選択","",INDEX('参考1_排出係数(ガス)'!$D:$E,MATCH($E61&amp;"_"&amp;$G61,'参考1_排出係数(ガス)'!$I:$I,0),2))</f>
        <v/>
      </c>
      <c r="L61" s="376" t="s">
        <v>891</v>
      </c>
      <c r="M61" s="377">
        <f t="shared" si="3"/>
        <v>0</v>
      </c>
      <c r="N61" s="2"/>
      <c r="O61" s="2"/>
      <c r="P61" s="2"/>
      <c r="Q61" s="377">
        <f t="shared" si="4"/>
        <v>0</v>
      </c>
      <c r="R61" s="2"/>
      <c r="S61" s="2"/>
      <c r="T61" s="2"/>
      <c r="U61" s="2"/>
      <c r="V61" s="2"/>
      <c r="W61" s="2"/>
      <c r="X61" s="2"/>
      <c r="Y61" s="2"/>
      <c r="Z61" s="2"/>
      <c r="AA61" s="2"/>
      <c r="AB61" s="2"/>
      <c r="AC61" s="2"/>
      <c r="AD61" s="2"/>
      <c r="AE61" s="318"/>
      <c r="AF61" s="333"/>
      <c r="AG61" s="333"/>
      <c r="AI61" s="333"/>
    </row>
    <row r="62" spans="1:35" ht="20.100000000000001" hidden="1" customHeight="1">
      <c r="A62" s="369" t="s">
        <v>5</v>
      </c>
      <c r="B62" s="1269"/>
      <c r="C62" s="1265"/>
      <c r="D62" s="381" t="s">
        <v>1511</v>
      </c>
      <c r="E62" s="414" t="s">
        <v>5201</v>
      </c>
      <c r="F62" s="382" t="str">
        <f>IF(E62="ガス事業者名を選択","",IF(VLOOKUP(E62,'参考1_排出係数(ガス)'!K:M,3,FALSE)=1,"メニュー無し","メニュー選択→"))</f>
        <v/>
      </c>
      <c r="G62" s="38"/>
      <c r="H62" s="373" t="s">
        <v>22</v>
      </c>
      <c r="I62" s="413">
        <v>45</v>
      </c>
      <c r="J62" s="383" t="str">
        <f>IF($E62="ガス事業者名を選択","",INDEX('参考1_排出係数(ガス)'!$D:$E,MATCH($E62&amp;"_"&amp;$G62,'参考1_排出係数(ガス)'!$I:$I,0),1))</f>
        <v/>
      </c>
      <c r="K62" s="383" t="str">
        <f>IF($E62="ガス事業者名を選択","",INDEX('参考1_排出係数(ガス)'!$D:$E,MATCH($E62&amp;"_"&amp;$G62,'参考1_排出係数(ガス)'!$I:$I,0),2))</f>
        <v/>
      </c>
      <c r="L62" s="376" t="s">
        <v>891</v>
      </c>
      <c r="M62" s="377">
        <f t="shared" si="3"/>
        <v>0</v>
      </c>
      <c r="N62" s="2"/>
      <c r="O62" s="2"/>
      <c r="P62" s="2"/>
      <c r="Q62" s="377">
        <f t="shared" si="4"/>
        <v>0</v>
      </c>
      <c r="R62" s="2"/>
      <c r="S62" s="2"/>
      <c r="T62" s="2"/>
      <c r="U62" s="2"/>
      <c r="V62" s="2"/>
      <c r="W62" s="2"/>
      <c r="X62" s="2"/>
      <c r="Y62" s="2"/>
      <c r="Z62" s="2"/>
      <c r="AA62" s="2"/>
      <c r="AB62" s="2"/>
      <c r="AC62" s="2"/>
      <c r="AD62" s="2"/>
      <c r="AE62" s="318"/>
      <c r="AF62" s="333"/>
      <c r="AG62" s="333"/>
      <c r="AI62" s="333"/>
    </row>
    <row r="63" spans="1:35" ht="20.100000000000001" hidden="1" customHeight="1">
      <c r="A63" s="369" t="s">
        <v>5</v>
      </c>
      <c r="B63" s="1269"/>
      <c r="C63" s="1265"/>
      <c r="D63" s="370" t="s">
        <v>37</v>
      </c>
      <c r="E63" s="415"/>
      <c r="F63" s="379" t="s">
        <v>4243</v>
      </c>
      <c r="G63" s="372"/>
      <c r="H63" s="373" t="s">
        <v>753</v>
      </c>
      <c r="I63" s="1213"/>
      <c r="J63" s="416"/>
      <c r="K63" s="1028" t="str">
        <f>IF(J63="","",J63)</f>
        <v/>
      </c>
      <c r="L63" s="376" t="s">
        <v>891</v>
      </c>
      <c r="M63" s="377">
        <f t="shared" si="1"/>
        <v>0</v>
      </c>
      <c r="N63" s="2"/>
      <c r="O63" s="2"/>
      <c r="P63" s="2"/>
      <c r="Q63" s="377">
        <f t="shared" si="2"/>
        <v>0</v>
      </c>
      <c r="R63" s="2"/>
      <c r="S63" s="2"/>
      <c r="T63" s="2"/>
      <c r="U63" s="2"/>
      <c r="V63" s="2"/>
      <c r="W63" s="2"/>
      <c r="X63" s="2"/>
      <c r="Y63" s="2"/>
      <c r="Z63" s="2"/>
      <c r="AA63" s="2"/>
      <c r="AB63" s="2"/>
      <c r="AC63" s="2"/>
      <c r="AD63" s="2"/>
      <c r="AE63" s="318"/>
      <c r="AF63" s="333"/>
      <c r="AG63" s="324" t="s">
        <v>5232</v>
      </c>
      <c r="AI63" s="333"/>
    </row>
    <row r="64" spans="1:35" ht="20.100000000000001" hidden="1" customHeight="1">
      <c r="A64" s="369" t="s">
        <v>38</v>
      </c>
      <c r="B64" s="1269"/>
      <c r="C64" s="1265" t="s">
        <v>39</v>
      </c>
      <c r="D64" s="384" t="s">
        <v>40</v>
      </c>
      <c r="E64" s="370"/>
      <c r="F64" s="371"/>
      <c r="G64" s="372"/>
      <c r="H64" s="373" t="s">
        <v>41</v>
      </c>
      <c r="I64" s="374">
        <v>13.6</v>
      </c>
      <c r="J64" s="378"/>
      <c r="K64" s="378"/>
      <c r="L64" s="376" t="s">
        <v>716</v>
      </c>
      <c r="M64" s="377">
        <f t="shared" si="1"/>
        <v>0</v>
      </c>
      <c r="N64" s="2"/>
      <c r="O64" s="2"/>
      <c r="P64" s="2"/>
      <c r="Q64" s="377">
        <f t="shared" si="2"/>
        <v>0</v>
      </c>
      <c r="R64" s="2"/>
      <c r="S64" s="2"/>
      <c r="T64" s="2"/>
      <c r="U64" s="2"/>
      <c r="V64" s="2"/>
      <c r="W64" s="2"/>
      <c r="X64" s="2"/>
      <c r="Y64" s="2"/>
      <c r="Z64" s="2"/>
      <c r="AA64" s="2"/>
      <c r="AB64" s="2"/>
      <c r="AC64" s="2"/>
      <c r="AD64" s="2"/>
      <c r="AE64" s="318"/>
      <c r="AF64" s="333"/>
      <c r="AG64" s="333"/>
      <c r="AI64" s="333"/>
    </row>
    <row r="65" spans="1:35" ht="20.100000000000001" hidden="1" customHeight="1">
      <c r="A65" s="369" t="s">
        <v>38</v>
      </c>
      <c r="B65" s="1269"/>
      <c r="C65" s="1265"/>
      <c r="D65" s="384" t="s">
        <v>42</v>
      </c>
      <c r="E65" s="370"/>
      <c r="F65" s="371"/>
      <c r="G65" s="372"/>
      <c r="H65" s="373" t="s">
        <v>41</v>
      </c>
      <c r="I65" s="374">
        <v>13.2</v>
      </c>
      <c r="J65" s="378"/>
      <c r="K65" s="378"/>
      <c r="L65" s="376" t="s">
        <v>716</v>
      </c>
      <c r="M65" s="377">
        <f t="shared" si="1"/>
        <v>0</v>
      </c>
      <c r="N65" s="2"/>
      <c r="O65" s="2"/>
      <c r="P65" s="2"/>
      <c r="Q65" s="377">
        <f t="shared" si="2"/>
        <v>0</v>
      </c>
      <c r="R65" s="2"/>
      <c r="S65" s="2"/>
      <c r="T65" s="2"/>
      <c r="U65" s="2"/>
      <c r="V65" s="2"/>
      <c r="W65" s="2"/>
      <c r="X65" s="2"/>
      <c r="Y65" s="2"/>
      <c r="Z65" s="2"/>
      <c r="AA65" s="2"/>
      <c r="AB65" s="2"/>
      <c r="AC65" s="2"/>
      <c r="AD65" s="2"/>
      <c r="AE65" s="318"/>
      <c r="AF65" s="333"/>
      <c r="AG65" s="333"/>
      <c r="AI65" s="333"/>
    </row>
    <row r="66" spans="1:35" ht="20.100000000000001" hidden="1" customHeight="1">
      <c r="A66" s="369" t="s">
        <v>38</v>
      </c>
      <c r="B66" s="1269"/>
      <c r="C66" s="1265"/>
      <c r="D66" s="384" t="s">
        <v>43</v>
      </c>
      <c r="E66" s="361"/>
      <c r="F66" s="371"/>
      <c r="G66" s="372"/>
      <c r="H66" s="373" t="s">
        <v>41</v>
      </c>
      <c r="I66" s="374">
        <v>17.100000000000001</v>
      </c>
      <c r="J66" s="378"/>
      <c r="K66" s="378"/>
      <c r="L66" s="376" t="s">
        <v>716</v>
      </c>
      <c r="M66" s="377">
        <f t="shared" si="1"/>
        <v>0</v>
      </c>
      <c r="N66" s="2"/>
      <c r="O66" s="2"/>
      <c r="P66" s="2"/>
      <c r="Q66" s="377">
        <f t="shared" si="2"/>
        <v>0</v>
      </c>
      <c r="R66" s="2"/>
      <c r="S66" s="2"/>
      <c r="T66" s="2"/>
      <c r="U66" s="2"/>
      <c r="V66" s="2"/>
      <c r="W66" s="2"/>
      <c r="X66" s="2"/>
      <c r="Y66" s="2"/>
      <c r="Z66" s="2"/>
      <c r="AA66" s="2"/>
      <c r="AB66" s="2"/>
      <c r="AC66" s="2"/>
      <c r="AD66" s="2"/>
      <c r="AE66" s="318"/>
      <c r="AF66" s="333"/>
      <c r="AG66" s="333"/>
      <c r="AI66" s="333"/>
    </row>
    <row r="67" spans="1:35" ht="20.100000000000001" hidden="1" customHeight="1">
      <c r="A67" s="369" t="s">
        <v>38</v>
      </c>
      <c r="B67" s="1269"/>
      <c r="C67" s="1265"/>
      <c r="D67" s="370" t="s">
        <v>44</v>
      </c>
      <c r="E67" s="370"/>
      <c r="F67" s="371"/>
      <c r="G67" s="372"/>
      <c r="H67" s="373" t="s">
        <v>5432</v>
      </c>
      <c r="I67" s="374">
        <v>23.4</v>
      </c>
      <c r="J67" s="378"/>
      <c r="K67" s="378"/>
      <c r="L67" s="376" t="s">
        <v>716</v>
      </c>
      <c r="M67" s="377">
        <f t="shared" si="1"/>
        <v>0</v>
      </c>
      <c r="N67" s="2"/>
      <c r="O67" s="2"/>
      <c r="P67" s="2"/>
      <c r="Q67" s="377">
        <f t="shared" si="2"/>
        <v>0</v>
      </c>
      <c r="R67" s="2"/>
      <c r="S67" s="2"/>
      <c r="T67" s="2"/>
      <c r="U67" s="2"/>
      <c r="V67" s="2"/>
      <c r="W67" s="2"/>
      <c r="X67" s="2"/>
      <c r="Y67" s="2"/>
      <c r="Z67" s="2"/>
      <c r="AA67" s="2"/>
      <c r="AB67" s="2"/>
      <c r="AC67" s="2"/>
      <c r="AD67" s="2"/>
      <c r="AE67" s="318"/>
      <c r="AF67" s="333"/>
      <c r="AG67" s="333"/>
      <c r="AI67" s="333"/>
    </row>
    <row r="68" spans="1:35" ht="20.100000000000001" hidden="1" customHeight="1">
      <c r="A68" s="369" t="s">
        <v>38</v>
      </c>
      <c r="B68" s="1269"/>
      <c r="C68" s="1265"/>
      <c r="D68" s="370" t="s">
        <v>45</v>
      </c>
      <c r="E68" s="370"/>
      <c r="F68" s="371"/>
      <c r="G68" s="372"/>
      <c r="H68" s="373" t="s">
        <v>5432</v>
      </c>
      <c r="I68" s="374">
        <v>35.6</v>
      </c>
      <c r="J68" s="378"/>
      <c r="K68" s="378"/>
      <c r="L68" s="376" t="s">
        <v>716</v>
      </c>
      <c r="M68" s="377">
        <f t="shared" si="1"/>
        <v>0</v>
      </c>
      <c r="N68" s="2"/>
      <c r="O68" s="2"/>
      <c r="P68" s="2"/>
      <c r="Q68" s="377">
        <f t="shared" si="2"/>
        <v>0</v>
      </c>
      <c r="R68" s="2"/>
      <c r="S68" s="2"/>
      <c r="T68" s="2"/>
      <c r="U68" s="2"/>
      <c r="V68" s="2"/>
      <c r="W68" s="2"/>
      <c r="X68" s="2"/>
      <c r="Y68" s="2"/>
      <c r="Z68" s="2"/>
      <c r="AA68" s="2"/>
      <c r="AB68" s="2"/>
      <c r="AC68" s="2"/>
      <c r="AD68" s="2"/>
      <c r="AE68" s="318"/>
      <c r="AF68" s="333"/>
      <c r="AG68" s="333"/>
      <c r="AI68" s="333"/>
    </row>
    <row r="69" spans="1:35" ht="20.100000000000001" hidden="1" customHeight="1">
      <c r="A69" s="369" t="s">
        <v>38</v>
      </c>
      <c r="B69" s="1269"/>
      <c r="C69" s="1265"/>
      <c r="D69" s="370" t="s">
        <v>46</v>
      </c>
      <c r="E69" s="370"/>
      <c r="F69" s="379" t="s">
        <v>4243</v>
      </c>
      <c r="G69" s="372"/>
      <c r="H69" s="373" t="s">
        <v>22</v>
      </c>
      <c r="I69" s="374">
        <v>21.2</v>
      </c>
      <c r="J69" s="378"/>
      <c r="K69" s="378"/>
      <c r="L69" s="376" t="s">
        <v>716</v>
      </c>
      <c r="M69" s="377">
        <f t="shared" si="1"/>
        <v>0</v>
      </c>
      <c r="N69" s="2"/>
      <c r="O69" s="2"/>
      <c r="P69" s="2"/>
      <c r="Q69" s="377">
        <f t="shared" si="2"/>
        <v>0</v>
      </c>
      <c r="R69" s="2"/>
      <c r="S69" s="2"/>
      <c r="T69" s="2"/>
      <c r="U69" s="2"/>
      <c r="V69" s="2"/>
      <c r="W69" s="2"/>
      <c r="X69" s="2"/>
      <c r="Y69" s="2"/>
      <c r="Z69" s="2"/>
      <c r="AA69" s="2"/>
      <c r="AB69" s="2"/>
      <c r="AC69" s="2"/>
      <c r="AD69" s="2"/>
      <c r="AE69" s="318"/>
      <c r="AF69" s="333"/>
      <c r="AG69" s="333"/>
      <c r="AI69" s="333"/>
    </row>
    <row r="70" spans="1:35" ht="20.100000000000001" hidden="1" customHeight="1">
      <c r="A70" s="369" t="s">
        <v>38</v>
      </c>
      <c r="B70" s="1269"/>
      <c r="C70" s="1265"/>
      <c r="D70" s="370" t="s">
        <v>47</v>
      </c>
      <c r="E70" s="415"/>
      <c r="F70" s="385"/>
      <c r="G70" s="386"/>
      <c r="H70" s="373" t="s">
        <v>17</v>
      </c>
      <c r="I70" s="374">
        <v>13.2</v>
      </c>
      <c r="J70" s="378"/>
      <c r="K70" s="378"/>
      <c r="L70" s="376" t="s">
        <v>716</v>
      </c>
      <c r="M70" s="377">
        <f t="shared" si="1"/>
        <v>0</v>
      </c>
      <c r="N70" s="2"/>
      <c r="O70" s="2"/>
      <c r="P70" s="2"/>
      <c r="Q70" s="377">
        <f t="shared" si="2"/>
        <v>0</v>
      </c>
      <c r="R70" s="2"/>
      <c r="S70" s="2"/>
      <c r="T70" s="2"/>
      <c r="U70" s="2"/>
      <c r="V70" s="2"/>
      <c r="W70" s="2"/>
      <c r="X70" s="2"/>
      <c r="Y70" s="2"/>
      <c r="Z70" s="2"/>
      <c r="AA70" s="2"/>
      <c r="AB70" s="2"/>
      <c r="AC70" s="2"/>
      <c r="AD70" s="2"/>
      <c r="AE70" s="318"/>
      <c r="AF70" s="333"/>
      <c r="AG70" s="324" t="s">
        <v>5231</v>
      </c>
      <c r="AI70" s="333"/>
    </row>
    <row r="71" spans="1:35" ht="20.100000000000001" hidden="1" customHeight="1">
      <c r="A71" s="369" t="s">
        <v>38</v>
      </c>
      <c r="B71" s="1269"/>
      <c r="C71" s="1265"/>
      <c r="D71" s="370" t="s">
        <v>48</v>
      </c>
      <c r="E71" s="370"/>
      <c r="F71" s="371"/>
      <c r="G71" s="372"/>
      <c r="H71" s="373" t="s">
        <v>17</v>
      </c>
      <c r="I71" s="374">
        <v>18</v>
      </c>
      <c r="J71" s="378">
        <v>1.6199999999999999E-2</v>
      </c>
      <c r="K71" s="375">
        <f t="shared" ref="K71:K76" si="5">J71</f>
        <v>1.6199999999999999E-2</v>
      </c>
      <c r="L71" s="376" t="s">
        <v>716</v>
      </c>
      <c r="M71" s="377">
        <f t="shared" si="1"/>
        <v>0</v>
      </c>
      <c r="N71" s="2"/>
      <c r="O71" s="2"/>
      <c r="P71" s="2"/>
      <c r="Q71" s="377">
        <f t="shared" si="2"/>
        <v>0</v>
      </c>
      <c r="R71" s="2"/>
      <c r="S71" s="2"/>
      <c r="T71" s="2"/>
      <c r="U71" s="2"/>
      <c r="V71" s="2"/>
      <c r="W71" s="2"/>
      <c r="X71" s="2"/>
      <c r="Y71" s="2"/>
      <c r="Z71" s="2"/>
      <c r="AA71" s="2"/>
      <c r="AB71" s="2"/>
      <c r="AC71" s="2"/>
      <c r="AD71" s="2"/>
      <c r="AE71" s="318"/>
      <c r="AF71" s="333"/>
      <c r="AG71" s="333"/>
      <c r="AI71" s="333"/>
    </row>
    <row r="72" spans="1:35" ht="20.100000000000001" hidden="1" customHeight="1">
      <c r="A72" s="369" t="s">
        <v>38</v>
      </c>
      <c r="B72" s="1269"/>
      <c r="C72" s="1265"/>
      <c r="D72" s="370" t="s">
        <v>49</v>
      </c>
      <c r="E72" s="387"/>
      <c r="F72" s="371"/>
      <c r="G72" s="372"/>
      <c r="H72" s="373" t="s">
        <v>17</v>
      </c>
      <c r="I72" s="374">
        <v>26.9</v>
      </c>
      <c r="J72" s="378">
        <v>1.66E-2</v>
      </c>
      <c r="K72" s="375">
        <f t="shared" si="5"/>
        <v>1.66E-2</v>
      </c>
      <c r="L72" s="376" t="s">
        <v>716</v>
      </c>
      <c r="M72" s="377">
        <f t="shared" si="1"/>
        <v>0</v>
      </c>
      <c r="N72" s="2"/>
      <c r="O72" s="2"/>
      <c r="P72" s="2"/>
      <c r="Q72" s="377">
        <f t="shared" si="2"/>
        <v>0</v>
      </c>
      <c r="R72" s="2"/>
      <c r="S72" s="2"/>
      <c r="T72" s="2"/>
      <c r="U72" s="2"/>
      <c r="V72" s="2"/>
      <c r="W72" s="2"/>
      <c r="X72" s="2"/>
      <c r="Y72" s="2"/>
      <c r="Z72" s="2"/>
      <c r="AA72" s="2"/>
      <c r="AB72" s="2"/>
      <c r="AC72" s="2"/>
      <c r="AD72" s="2"/>
      <c r="AE72" s="318"/>
      <c r="AF72" s="333"/>
      <c r="AG72" s="333"/>
      <c r="AI72" s="333"/>
    </row>
    <row r="73" spans="1:35" ht="20.100000000000001" hidden="1" customHeight="1">
      <c r="A73" s="369" t="s">
        <v>38</v>
      </c>
      <c r="B73" s="1269"/>
      <c r="C73" s="1265"/>
      <c r="D73" s="370" t="s">
        <v>50</v>
      </c>
      <c r="E73" s="361"/>
      <c r="F73" s="371"/>
      <c r="G73" s="372"/>
      <c r="H73" s="373" t="s">
        <v>17</v>
      </c>
      <c r="I73" s="374">
        <v>33.200000000000003</v>
      </c>
      <c r="J73" s="378">
        <v>1.35E-2</v>
      </c>
      <c r="K73" s="375">
        <f t="shared" si="5"/>
        <v>1.35E-2</v>
      </c>
      <c r="L73" s="376" t="s">
        <v>716</v>
      </c>
      <c r="M73" s="377">
        <f t="shared" si="1"/>
        <v>0</v>
      </c>
      <c r="N73" s="2"/>
      <c r="O73" s="2"/>
      <c r="P73" s="2"/>
      <c r="Q73" s="377">
        <f t="shared" si="2"/>
        <v>0</v>
      </c>
      <c r="R73" s="2"/>
      <c r="S73" s="2"/>
      <c r="T73" s="2"/>
      <c r="U73" s="2"/>
      <c r="V73" s="2"/>
      <c r="W73" s="2"/>
      <c r="X73" s="2"/>
      <c r="Y73" s="2"/>
      <c r="Z73" s="2"/>
      <c r="AA73" s="2"/>
      <c r="AB73" s="2"/>
      <c r="AC73" s="2"/>
      <c r="AD73" s="2"/>
      <c r="AE73" s="318"/>
      <c r="AF73" s="333"/>
      <c r="AG73" s="333"/>
      <c r="AI73" s="333"/>
    </row>
    <row r="74" spans="1:35" ht="20.100000000000001" customHeight="1">
      <c r="A74" s="365" t="s">
        <v>4</v>
      </c>
      <c r="B74" s="1270"/>
      <c r="C74" s="1265"/>
      <c r="D74" s="370" t="s">
        <v>51</v>
      </c>
      <c r="E74" s="370"/>
      <c r="F74" s="371"/>
      <c r="G74" s="372"/>
      <c r="H74" s="373" t="s">
        <v>17</v>
      </c>
      <c r="I74" s="374">
        <v>29.3</v>
      </c>
      <c r="J74" s="378">
        <v>2.5700000000000001E-2</v>
      </c>
      <c r="K74" s="375">
        <f t="shared" si="5"/>
        <v>2.5700000000000001E-2</v>
      </c>
      <c r="L74" s="376" t="s">
        <v>716</v>
      </c>
      <c r="M74" s="377">
        <f t="shared" si="1"/>
        <v>0</v>
      </c>
      <c r="N74" s="2"/>
      <c r="O74" s="2"/>
      <c r="P74" s="2"/>
      <c r="Q74" s="377">
        <f t="shared" si="2"/>
        <v>0</v>
      </c>
      <c r="R74" s="2"/>
      <c r="S74" s="2"/>
      <c r="T74" s="2"/>
      <c r="U74" s="2"/>
      <c r="V74" s="2"/>
      <c r="W74" s="2"/>
      <c r="X74" s="2"/>
      <c r="Y74" s="2"/>
      <c r="Z74" s="2"/>
      <c r="AA74" s="2"/>
      <c r="AB74" s="2"/>
      <c r="AC74" s="2"/>
      <c r="AD74" s="2"/>
      <c r="AE74" s="318"/>
      <c r="AF74" s="333"/>
      <c r="AG74" s="333"/>
      <c r="AI74" s="333"/>
    </row>
    <row r="75" spans="1:35" ht="20.100000000000001" customHeight="1">
      <c r="A75" s="365" t="s">
        <v>4</v>
      </c>
      <c r="B75" s="1270"/>
      <c r="C75" s="1265"/>
      <c r="D75" s="370" t="s">
        <v>52</v>
      </c>
      <c r="E75" s="370"/>
      <c r="F75" s="371"/>
      <c r="G75" s="372"/>
      <c r="H75" s="373" t="s">
        <v>17</v>
      </c>
      <c r="I75" s="374">
        <v>29.3</v>
      </c>
      <c r="J75" s="378">
        <v>2.3900000000000001E-2</v>
      </c>
      <c r="K75" s="375">
        <f t="shared" si="5"/>
        <v>2.3900000000000001E-2</v>
      </c>
      <c r="L75" s="376" t="s">
        <v>716</v>
      </c>
      <c r="M75" s="377">
        <f t="shared" si="1"/>
        <v>0</v>
      </c>
      <c r="N75" s="2"/>
      <c r="O75" s="2"/>
      <c r="P75" s="2"/>
      <c r="Q75" s="377">
        <f t="shared" si="2"/>
        <v>0</v>
      </c>
      <c r="R75" s="2"/>
      <c r="S75" s="2"/>
      <c r="T75" s="2"/>
      <c r="U75" s="2"/>
      <c r="V75" s="2"/>
      <c r="W75" s="2"/>
      <c r="X75" s="2"/>
      <c r="Y75" s="2"/>
      <c r="Z75" s="2"/>
      <c r="AA75" s="2"/>
      <c r="AB75" s="2"/>
      <c r="AC75" s="2"/>
      <c r="AD75" s="2"/>
      <c r="AE75" s="318"/>
      <c r="AF75" s="333"/>
      <c r="AG75" s="333"/>
      <c r="AI75" s="333"/>
    </row>
    <row r="76" spans="1:35" ht="20.100000000000001" hidden="1" customHeight="1">
      <c r="A76" s="369" t="s">
        <v>38</v>
      </c>
      <c r="B76" s="1270"/>
      <c r="C76" s="1265"/>
      <c r="D76" s="370" t="s">
        <v>53</v>
      </c>
      <c r="E76" s="370"/>
      <c r="F76" s="371"/>
      <c r="G76" s="372"/>
      <c r="H76" s="373" t="s">
        <v>5432</v>
      </c>
      <c r="I76" s="374">
        <v>40.200000000000003</v>
      </c>
      <c r="J76" s="378">
        <v>1.7899999999999999E-2</v>
      </c>
      <c r="K76" s="375">
        <f t="shared" si="5"/>
        <v>1.7899999999999999E-2</v>
      </c>
      <c r="L76" s="376" t="s">
        <v>716</v>
      </c>
      <c r="M76" s="377">
        <f t="shared" si="1"/>
        <v>0</v>
      </c>
      <c r="N76" s="2"/>
      <c r="O76" s="2"/>
      <c r="P76" s="2"/>
      <c r="Q76" s="377">
        <f t="shared" si="2"/>
        <v>0</v>
      </c>
      <c r="R76" s="2"/>
      <c r="S76" s="2"/>
      <c r="T76" s="2"/>
      <c r="U76" s="2"/>
      <c r="V76" s="2"/>
      <c r="W76" s="2"/>
      <c r="X76" s="2"/>
      <c r="Y76" s="2"/>
      <c r="Z76" s="2"/>
      <c r="AA76" s="2"/>
      <c r="AB76" s="2"/>
      <c r="AC76" s="2"/>
      <c r="AD76" s="2"/>
      <c r="AE76" s="318"/>
      <c r="AF76" s="333"/>
      <c r="AG76" s="333"/>
      <c r="AI76" s="333"/>
    </row>
    <row r="77" spans="1:35" ht="20.100000000000001" hidden="1" customHeight="1">
      <c r="A77" s="369" t="s">
        <v>38</v>
      </c>
      <c r="B77" s="1269"/>
      <c r="C77" s="1265"/>
      <c r="D77" s="370" t="s">
        <v>54</v>
      </c>
      <c r="E77" s="370"/>
      <c r="F77" s="379" t="s">
        <v>4243</v>
      </c>
      <c r="G77" s="372"/>
      <c r="H77" s="373" t="s">
        <v>22</v>
      </c>
      <c r="I77" s="374">
        <v>21.2</v>
      </c>
      <c r="J77" s="378"/>
      <c r="K77" s="378"/>
      <c r="L77" s="376" t="s">
        <v>716</v>
      </c>
      <c r="M77" s="377">
        <f t="shared" si="1"/>
        <v>0</v>
      </c>
      <c r="N77" s="2"/>
      <c r="O77" s="2"/>
      <c r="P77" s="2"/>
      <c r="Q77" s="377">
        <f t="shared" si="2"/>
        <v>0</v>
      </c>
      <c r="R77" s="2"/>
      <c r="S77" s="2"/>
      <c r="T77" s="2"/>
      <c r="U77" s="2"/>
      <c r="V77" s="2"/>
      <c r="W77" s="2"/>
      <c r="X77" s="2"/>
      <c r="Y77" s="2"/>
      <c r="Z77" s="2"/>
      <c r="AA77" s="2"/>
      <c r="AB77" s="2"/>
      <c r="AC77" s="2"/>
      <c r="AD77" s="2"/>
      <c r="AE77" s="318"/>
      <c r="AF77" s="333"/>
      <c r="AG77" s="333"/>
      <c r="AI77" s="333"/>
    </row>
    <row r="78" spans="1:35" ht="20.100000000000001" hidden="1" customHeight="1">
      <c r="A78" s="369" t="s">
        <v>38</v>
      </c>
      <c r="B78" s="1269"/>
      <c r="C78" s="1265"/>
      <c r="D78" s="370" t="s">
        <v>55</v>
      </c>
      <c r="E78" s="370"/>
      <c r="F78" s="371"/>
      <c r="G78" s="372"/>
      <c r="H78" s="373" t="s">
        <v>17</v>
      </c>
      <c r="I78" s="374">
        <v>17.100000000000001</v>
      </c>
      <c r="J78" s="378"/>
      <c r="K78" s="378"/>
      <c r="L78" s="376" t="s">
        <v>716</v>
      </c>
      <c r="M78" s="377">
        <f t="shared" si="1"/>
        <v>0</v>
      </c>
      <c r="N78" s="2"/>
      <c r="O78" s="2"/>
      <c r="P78" s="2"/>
      <c r="Q78" s="377">
        <f t="shared" si="2"/>
        <v>0</v>
      </c>
      <c r="R78" s="2"/>
      <c r="S78" s="2"/>
      <c r="T78" s="2"/>
      <c r="U78" s="2"/>
      <c r="V78" s="2"/>
      <c r="W78" s="2"/>
      <c r="X78" s="2"/>
      <c r="Y78" s="2"/>
      <c r="Z78" s="2"/>
      <c r="AA78" s="2"/>
      <c r="AB78" s="2"/>
      <c r="AC78" s="2"/>
      <c r="AD78" s="2"/>
      <c r="AE78" s="318"/>
      <c r="AF78" s="333"/>
      <c r="AG78" s="333"/>
      <c r="AI78" s="333"/>
    </row>
    <row r="79" spans="1:35" ht="20.100000000000001" hidden="1" customHeight="1">
      <c r="A79" s="369" t="s">
        <v>38</v>
      </c>
      <c r="B79" s="1269"/>
      <c r="C79" s="1265"/>
      <c r="D79" s="370" t="s">
        <v>56</v>
      </c>
      <c r="E79" s="370"/>
      <c r="F79" s="371"/>
      <c r="G79" s="372"/>
      <c r="H79" s="373" t="s">
        <v>17</v>
      </c>
      <c r="I79" s="388">
        <v>142</v>
      </c>
      <c r="J79" s="378"/>
      <c r="K79" s="378"/>
      <c r="L79" s="376" t="s">
        <v>716</v>
      </c>
      <c r="M79" s="377">
        <f t="shared" si="1"/>
        <v>0</v>
      </c>
      <c r="N79" s="2"/>
      <c r="O79" s="2"/>
      <c r="P79" s="2"/>
      <c r="Q79" s="377">
        <f t="shared" si="2"/>
        <v>0</v>
      </c>
      <c r="R79" s="2"/>
      <c r="S79" s="2"/>
      <c r="T79" s="2"/>
      <c r="U79" s="2"/>
      <c r="V79" s="2"/>
      <c r="W79" s="2"/>
      <c r="X79" s="2"/>
      <c r="Y79" s="2"/>
      <c r="Z79" s="2"/>
      <c r="AA79" s="2"/>
      <c r="AB79" s="2"/>
      <c r="AC79" s="2"/>
      <c r="AD79" s="2"/>
      <c r="AE79" s="318"/>
      <c r="AF79" s="333"/>
      <c r="AG79" s="333"/>
      <c r="AI79" s="333"/>
    </row>
    <row r="80" spans="1:35" ht="20.100000000000001" hidden="1" customHeight="1">
      <c r="A80" s="369" t="s">
        <v>38</v>
      </c>
      <c r="B80" s="1269"/>
      <c r="C80" s="1265"/>
      <c r="D80" s="370" t="s">
        <v>57</v>
      </c>
      <c r="E80" s="370"/>
      <c r="F80" s="371"/>
      <c r="G80" s="372"/>
      <c r="H80" s="373" t="s">
        <v>17</v>
      </c>
      <c r="I80" s="374">
        <v>22.5</v>
      </c>
      <c r="J80" s="378"/>
      <c r="K80" s="378"/>
      <c r="L80" s="376" t="s">
        <v>716</v>
      </c>
      <c r="M80" s="377">
        <f t="shared" si="1"/>
        <v>0</v>
      </c>
      <c r="N80" s="2"/>
      <c r="O80" s="2"/>
      <c r="P80" s="2"/>
      <c r="Q80" s="377">
        <f t="shared" si="2"/>
        <v>0</v>
      </c>
      <c r="R80" s="2"/>
      <c r="S80" s="2"/>
      <c r="T80" s="2"/>
      <c r="U80" s="2"/>
      <c r="V80" s="2"/>
      <c r="W80" s="2"/>
      <c r="X80" s="2"/>
      <c r="Y80" s="2"/>
      <c r="Z80" s="2"/>
      <c r="AA80" s="2"/>
      <c r="AB80" s="2"/>
      <c r="AC80" s="2"/>
      <c r="AD80" s="2"/>
      <c r="AE80" s="318"/>
      <c r="AF80" s="333"/>
      <c r="AG80" s="333"/>
      <c r="AI80" s="333"/>
    </row>
    <row r="81" spans="1:35" ht="20.100000000000001" hidden="1" customHeight="1">
      <c r="A81" s="369" t="s">
        <v>38</v>
      </c>
      <c r="B81" s="1269"/>
      <c r="C81" s="1265"/>
      <c r="D81" s="370" t="s">
        <v>173</v>
      </c>
      <c r="E81" s="415"/>
      <c r="F81" s="385"/>
      <c r="G81" s="386"/>
      <c r="H81" s="373" t="s">
        <v>753</v>
      </c>
      <c r="I81" s="1213"/>
      <c r="J81" s="22"/>
      <c r="K81" s="1028" t="str">
        <f>IF(J81="","",J81)</f>
        <v/>
      </c>
      <c r="L81" s="376" t="s">
        <v>716</v>
      </c>
      <c r="M81" s="377">
        <f t="shared" si="1"/>
        <v>0</v>
      </c>
      <c r="N81" s="2"/>
      <c r="O81" s="2"/>
      <c r="P81" s="2"/>
      <c r="Q81" s="377">
        <f t="shared" si="2"/>
        <v>0</v>
      </c>
      <c r="R81" s="2"/>
      <c r="S81" s="2"/>
      <c r="T81" s="2"/>
      <c r="U81" s="2"/>
      <c r="V81" s="2"/>
      <c r="W81" s="2"/>
      <c r="X81" s="2"/>
      <c r="Y81" s="2"/>
      <c r="Z81" s="2"/>
      <c r="AA81" s="2"/>
      <c r="AB81" s="2"/>
      <c r="AC81" s="2"/>
      <c r="AD81" s="2"/>
      <c r="AE81" s="318"/>
      <c r="AF81" s="333"/>
      <c r="AG81" s="324" t="s">
        <v>5232</v>
      </c>
      <c r="AI81" s="333"/>
    </row>
    <row r="82" spans="1:35" ht="20.100000000000001" hidden="1" customHeight="1">
      <c r="A82" s="369" t="s">
        <v>38</v>
      </c>
      <c r="B82" s="1269"/>
      <c r="C82" s="1265"/>
      <c r="D82" s="370" t="s">
        <v>174</v>
      </c>
      <c r="E82" s="415"/>
      <c r="F82" s="385"/>
      <c r="G82" s="386"/>
      <c r="H82" s="373" t="s">
        <v>753</v>
      </c>
      <c r="I82" s="1213"/>
      <c r="J82" s="22"/>
      <c r="K82" s="1028" t="str">
        <f>IF(J82="","",J82)</f>
        <v/>
      </c>
      <c r="L82" s="376" t="s">
        <v>716</v>
      </c>
      <c r="M82" s="377">
        <f t="shared" si="1"/>
        <v>0</v>
      </c>
      <c r="N82" s="2"/>
      <c r="O82" s="2"/>
      <c r="P82" s="2"/>
      <c r="Q82" s="377">
        <f t="shared" si="2"/>
        <v>0</v>
      </c>
      <c r="R82" s="2"/>
      <c r="S82" s="2"/>
      <c r="T82" s="2"/>
      <c r="U82" s="2"/>
      <c r="V82" s="2"/>
      <c r="W82" s="2"/>
      <c r="X82" s="2"/>
      <c r="Y82" s="2"/>
      <c r="Z82" s="2"/>
      <c r="AA82" s="2"/>
      <c r="AB82" s="2"/>
      <c r="AC82" s="2"/>
      <c r="AD82" s="2"/>
      <c r="AE82" s="389"/>
      <c r="AF82" s="333"/>
      <c r="AG82" s="324" t="s">
        <v>5232</v>
      </c>
      <c r="AH82" s="390"/>
      <c r="AI82" s="333"/>
    </row>
    <row r="83" spans="1:35" ht="20.100000000000001" customHeight="1">
      <c r="A83" s="365" t="s">
        <v>4</v>
      </c>
      <c r="B83" s="1274" t="s">
        <v>860</v>
      </c>
      <c r="C83" s="1265" t="s">
        <v>59</v>
      </c>
      <c r="D83" s="370" t="s">
        <v>60</v>
      </c>
      <c r="E83" s="391"/>
      <c r="F83" s="371"/>
      <c r="G83" s="371"/>
      <c r="H83" s="373" t="s">
        <v>753</v>
      </c>
      <c r="I83" s="392">
        <v>1.17</v>
      </c>
      <c r="J83" s="378">
        <v>6.54E-2</v>
      </c>
      <c r="K83" s="375">
        <f t="shared" ref="K83" si="6">J83</f>
        <v>6.54E-2</v>
      </c>
      <c r="L83" s="376" t="s">
        <v>5437</v>
      </c>
      <c r="M83" s="377">
        <f t="shared" si="1"/>
        <v>0</v>
      </c>
      <c r="N83" s="2"/>
      <c r="O83" s="2"/>
      <c r="P83" s="2"/>
      <c r="Q83" s="377">
        <f t="shared" si="2"/>
        <v>0</v>
      </c>
      <c r="R83" s="2"/>
      <c r="S83" s="2"/>
      <c r="T83" s="2"/>
      <c r="U83" s="2"/>
      <c r="V83" s="2"/>
      <c r="W83" s="2"/>
      <c r="X83" s="2"/>
      <c r="Y83" s="2"/>
      <c r="Z83" s="2"/>
      <c r="AA83" s="2"/>
      <c r="AB83" s="2"/>
      <c r="AC83" s="2"/>
      <c r="AD83" s="2"/>
      <c r="AE83" s="389"/>
      <c r="AF83" s="333"/>
      <c r="AG83" s="333"/>
      <c r="AH83" s="390"/>
      <c r="AI83" s="333"/>
    </row>
    <row r="84" spans="1:35" ht="20.100000000000001" customHeight="1">
      <c r="A84" s="365" t="s">
        <v>4</v>
      </c>
      <c r="B84" s="1269"/>
      <c r="C84" s="1265"/>
      <c r="D84" s="370" t="s">
        <v>164</v>
      </c>
      <c r="E84" s="414" t="s">
        <v>5202</v>
      </c>
      <c r="F84" s="382" t="str">
        <f>IF(E84="熱供給事業者名を選択","",IF(VLOOKUP(E84,'参考2_排出係数(熱)'!K:M,3,FALSE)=1,"メニュー無し","メニュー選択→"))</f>
        <v/>
      </c>
      <c r="G84" s="38"/>
      <c r="H84" s="373" t="s">
        <v>753</v>
      </c>
      <c r="I84" s="392">
        <v>1.19</v>
      </c>
      <c r="J84" s="393" t="str">
        <f>IF($E84="熱供給事業者名を選択","",INDEX('参考2_排出係数(熱)'!$D:$E,MATCH($E84&amp;"_"&amp;$G84,'参考2_排出係数(熱)'!$I:$I,0),1))</f>
        <v/>
      </c>
      <c r="K84" s="393" t="str">
        <f>IF($E84="熱供給事業者名を選択","",INDEX('参考2_排出係数(熱)'!$D:$E,MATCH($E84&amp;"_"&amp;$G84,'参考2_排出係数(熱)'!$I:$I,0),2))</f>
        <v/>
      </c>
      <c r="L84" s="376" t="s">
        <v>5437</v>
      </c>
      <c r="M84" s="377">
        <f t="shared" si="1"/>
        <v>0</v>
      </c>
      <c r="N84" s="2"/>
      <c r="O84" s="2"/>
      <c r="P84" s="2"/>
      <c r="Q84" s="377">
        <f t="shared" si="2"/>
        <v>0</v>
      </c>
      <c r="R84" s="2"/>
      <c r="S84" s="2"/>
      <c r="T84" s="2"/>
      <c r="U84" s="2"/>
      <c r="V84" s="2"/>
      <c r="W84" s="2"/>
      <c r="X84" s="2"/>
      <c r="Y84" s="2"/>
      <c r="Z84" s="2"/>
      <c r="AA84" s="2"/>
      <c r="AB84" s="2"/>
      <c r="AC84" s="2"/>
      <c r="AD84" s="2"/>
      <c r="AE84" s="389"/>
      <c r="AF84" s="333" t="s">
        <v>5914</v>
      </c>
      <c r="AG84" s="324" t="s">
        <v>5916</v>
      </c>
      <c r="AH84" s="390"/>
      <c r="AI84" s="333"/>
    </row>
    <row r="85" spans="1:35" ht="20.100000000000001" hidden="1" customHeight="1">
      <c r="A85" s="369" t="s">
        <v>121</v>
      </c>
      <c r="B85" s="1269"/>
      <c r="C85" s="1265"/>
      <c r="D85" s="370" t="s">
        <v>165</v>
      </c>
      <c r="E85" s="414" t="s">
        <v>5202</v>
      </c>
      <c r="F85" s="382" t="str">
        <f>IF(E85="熱供給事業者名を選択","",IF(VLOOKUP(E85,'参考2_排出係数(熱)'!K:M,3,FALSE)=1,"メニュー無し","メニュー選択→"))</f>
        <v/>
      </c>
      <c r="G85" s="38"/>
      <c r="H85" s="373" t="s">
        <v>753</v>
      </c>
      <c r="I85" s="392">
        <v>1.19</v>
      </c>
      <c r="J85" s="393" t="str">
        <f>IF($E85="熱供給事業者名を選択","",INDEX('参考2_排出係数(熱)'!$D:$E,MATCH($E85&amp;"_"&amp;$G85,'参考2_排出係数(熱)'!$I:$I,0),1))</f>
        <v/>
      </c>
      <c r="K85" s="393" t="str">
        <f>IF($E85="熱供給事業者名を選択","",INDEX('参考2_排出係数(熱)'!$D:$E,MATCH($E85&amp;"_"&amp;$G85,'参考2_排出係数(熱)'!$I:$I,0),2))</f>
        <v/>
      </c>
      <c r="L85" s="376" t="s">
        <v>875</v>
      </c>
      <c r="M85" s="377">
        <f t="shared" si="1"/>
        <v>0</v>
      </c>
      <c r="N85" s="2"/>
      <c r="O85" s="2"/>
      <c r="P85" s="2"/>
      <c r="Q85" s="377">
        <f t="shared" si="2"/>
        <v>0</v>
      </c>
      <c r="R85" s="2"/>
      <c r="S85" s="2"/>
      <c r="T85" s="2"/>
      <c r="U85" s="2"/>
      <c r="V85" s="2"/>
      <c r="W85" s="2"/>
      <c r="X85" s="2"/>
      <c r="Y85" s="2"/>
      <c r="Z85" s="2"/>
      <c r="AA85" s="2"/>
      <c r="AB85" s="2"/>
      <c r="AC85" s="2"/>
      <c r="AD85" s="2"/>
      <c r="AE85" s="389"/>
      <c r="AF85" s="333" t="s">
        <v>5915</v>
      </c>
      <c r="AG85" s="324" t="s">
        <v>5917</v>
      </c>
      <c r="AH85" s="390"/>
      <c r="AI85" s="333"/>
    </row>
    <row r="86" spans="1:35" ht="20.100000000000001" hidden="1" customHeight="1">
      <c r="A86" s="369" t="s">
        <v>121</v>
      </c>
      <c r="B86" s="1269"/>
      <c r="C86" s="1265"/>
      <c r="D86" s="370" t="s">
        <v>166</v>
      </c>
      <c r="E86" s="414" t="s">
        <v>5202</v>
      </c>
      <c r="F86" s="382" t="str">
        <f>IF(E86="熱供給事業者名を選択","",IF(VLOOKUP(E86,'参考2_排出係数(熱)'!K:M,3,FALSE)=1,"メニュー無し","メニュー選択→"))</f>
        <v/>
      </c>
      <c r="G86" s="38"/>
      <c r="H86" s="373" t="s">
        <v>753</v>
      </c>
      <c r="I86" s="392">
        <v>1.19</v>
      </c>
      <c r="J86" s="393" t="str">
        <f>IF($E86="熱供給事業者名を選択","",INDEX('参考2_排出係数(熱)'!$D:$E,MATCH($E86&amp;"_"&amp;$G86,'参考2_排出係数(熱)'!$I:$I,0),1))</f>
        <v/>
      </c>
      <c r="K86" s="393" t="str">
        <f>IF($E86="熱供給事業者名を選択","",INDEX('参考2_排出係数(熱)'!$D:$E,MATCH($E86&amp;"_"&amp;$G86,'参考2_排出係数(熱)'!$I:$I,0),2))</f>
        <v/>
      </c>
      <c r="L86" s="376" t="s">
        <v>875</v>
      </c>
      <c r="M86" s="377">
        <f t="shared" si="1"/>
        <v>0</v>
      </c>
      <c r="N86" s="2"/>
      <c r="O86" s="2"/>
      <c r="P86" s="2"/>
      <c r="Q86" s="377">
        <f t="shared" si="2"/>
        <v>0</v>
      </c>
      <c r="R86" s="2"/>
      <c r="S86" s="2"/>
      <c r="T86" s="2"/>
      <c r="U86" s="2"/>
      <c r="V86" s="2"/>
      <c r="W86" s="2"/>
      <c r="X86" s="2"/>
      <c r="Y86" s="2"/>
      <c r="Z86" s="2"/>
      <c r="AA86" s="2"/>
      <c r="AB86" s="2"/>
      <c r="AC86" s="2"/>
      <c r="AD86" s="2"/>
      <c r="AE86" s="389"/>
      <c r="AF86" s="333"/>
      <c r="AG86" s="324" t="s">
        <v>5918</v>
      </c>
      <c r="AH86" s="390"/>
      <c r="AI86" s="333"/>
    </row>
    <row r="87" spans="1:35" ht="20.100000000000001" customHeight="1">
      <c r="A87" s="365" t="s">
        <v>4</v>
      </c>
      <c r="B87" s="1269"/>
      <c r="C87" s="1265"/>
      <c r="D87" s="370" t="s">
        <v>168</v>
      </c>
      <c r="E87" s="414" t="s">
        <v>5202</v>
      </c>
      <c r="F87" s="382" t="str">
        <f>IF(E87="熱供給事業者名を選択","",IF(VLOOKUP(E87,'参考2_排出係数(熱)'!K:M,3,FALSE)=1,"メニュー無し","メニュー選択→"))</f>
        <v/>
      </c>
      <c r="G87" s="38"/>
      <c r="H87" s="373" t="s">
        <v>753</v>
      </c>
      <c r="I87" s="392">
        <v>1.19</v>
      </c>
      <c r="J87" s="393" t="str">
        <f>IF($E87="熱供給事業者名を選択","",INDEX('参考2_排出係数(熱)'!$D:$E,MATCH($E87&amp;"_"&amp;$G87,'参考2_排出係数(熱)'!$I:$I,0),1))</f>
        <v/>
      </c>
      <c r="K87" s="393" t="str">
        <f>IF($E87="熱供給事業者名を選択","",INDEX('参考2_排出係数(熱)'!$D:$E,MATCH($E87&amp;"_"&amp;$G87,'参考2_排出係数(熱)'!$I:$I,0),2))</f>
        <v/>
      </c>
      <c r="L87" s="376" t="s">
        <v>5437</v>
      </c>
      <c r="M87" s="377">
        <f t="shared" si="1"/>
        <v>0</v>
      </c>
      <c r="N87" s="2"/>
      <c r="O87" s="2"/>
      <c r="P87" s="2"/>
      <c r="Q87" s="377">
        <f t="shared" si="2"/>
        <v>0</v>
      </c>
      <c r="R87" s="2"/>
      <c r="S87" s="2"/>
      <c r="T87" s="2"/>
      <c r="U87" s="2"/>
      <c r="V87" s="2"/>
      <c r="W87" s="2"/>
      <c r="X87" s="2"/>
      <c r="Y87" s="2"/>
      <c r="Z87" s="2"/>
      <c r="AA87" s="2"/>
      <c r="AB87" s="2"/>
      <c r="AC87" s="2"/>
      <c r="AD87" s="2"/>
      <c r="AE87" s="389"/>
      <c r="AF87" s="333"/>
      <c r="AG87" s="324" t="s">
        <v>5919</v>
      </c>
      <c r="AH87" s="390"/>
      <c r="AI87" s="333"/>
    </row>
    <row r="88" spans="1:35" ht="20.100000000000001" hidden="1" customHeight="1">
      <c r="A88" s="369" t="s">
        <v>121</v>
      </c>
      <c r="B88" s="1269"/>
      <c r="C88" s="1265"/>
      <c r="D88" s="370" t="s">
        <v>167</v>
      </c>
      <c r="E88" s="414" t="s">
        <v>5202</v>
      </c>
      <c r="F88" s="382" t="str">
        <f>IF(E88="熱供給事業者名を選択","",IF(VLOOKUP(E88,'参考2_排出係数(熱)'!K:M,3,FALSE)=1,"メニュー無し","メニュー選択→"))</f>
        <v/>
      </c>
      <c r="G88" s="38"/>
      <c r="H88" s="373" t="s">
        <v>753</v>
      </c>
      <c r="I88" s="392">
        <v>1.19</v>
      </c>
      <c r="J88" s="393" t="str">
        <f>IF($E88="熱供給事業者名を選択","",INDEX('参考2_排出係数(熱)'!$D:$E,MATCH($E88&amp;"_"&amp;$G88,'参考2_排出係数(熱)'!$I:$I,0),1))</f>
        <v/>
      </c>
      <c r="K88" s="393" t="str">
        <f>IF($E88="熱供給事業者名を選択","",INDEX('参考2_排出係数(熱)'!$D:$E,MATCH($E88&amp;"_"&amp;$G88,'参考2_排出係数(熱)'!$I:$I,0),2))</f>
        <v/>
      </c>
      <c r="L88" s="376" t="s">
        <v>875</v>
      </c>
      <c r="M88" s="377">
        <f t="shared" si="1"/>
        <v>0</v>
      </c>
      <c r="N88" s="2"/>
      <c r="O88" s="2"/>
      <c r="P88" s="2"/>
      <c r="Q88" s="377">
        <f t="shared" si="2"/>
        <v>0</v>
      </c>
      <c r="R88" s="2"/>
      <c r="S88" s="2"/>
      <c r="T88" s="2"/>
      <c r="U88" s="2"/>
      <c r="V88" s="2"/>
      <c r="W88" s="2"/>
      <c r="X88" s="2"/>
      <c r="Y88" s="2"/>
      <c r="Z88" s="2"/>
      <c r="AA88" s="2"/>
      <c r="AB88" s="2"/>
      <c r="AC88" s="2"/>
      <c r="AD88" s="2"/>
      <c r="AE88" s="389"/>
      <c r="AF88" s="333"/>
      <c r="AG88" s="324" t="s">
        <v>5920</v>
      </c>
      <c r="AH88" s="390"/>
      <c r="AI88" s="333"/>
    </row>
    <row r="89" spans="1:35" ht="20.100000000000001" hidden="1" customHeight="1">
      <c r="A89" s="369" t="s">
        <v>121</v>
      </c>
      <c r="B89" s="1269"/>
      <c r="C89" s="1265"/>
      <c r="D89" s="370" t="s">
        <v>169</v>
      </c>
      <c r="E89" s="414" t="s">
        <v>5202</v>
      </c>
      <c r="F89" s="382" t="str">
        <f>IF(E89="熱供給事業者名を選択","",IF(VLOOKUP(E89,'参考2_排出係数(熱)'!K:M,3,FALSE)=1,"メニュー無し","メニュー選択→"))</f>
        <v/>
      </c>
      <c r="G89" s="38"/>
      <c r="H89" s="373" t="s">
        <v>753</v>
      </c>
      <c r="I89" s="392">
        <v>1.19</v>
      </c>
      <c r="J89" s="393" t="str">
        <f>IF($E89="熱供給事業者名を選択","",INDEX('参考2_排出係数(熱)'!$D:$E,MATCH($E89&amp;"_"&amp;$G89,'参考2_排出係数(熱)'!$I:$I,0),1))</f>
        <v/>
      </c>
      <c r="K89" s="393" t="str">
        <f>IF($E89="熱供給事業者名を選択","",INDEX('参考2_排出係数(熱)'!$D:$E,MATCH($E89&amp;"_"&amp;$G89,'参考2_排出係数(熱)'!$I:$I,0),2))</f>
        <v/>
      </c>
      <c r="L89" s="376" t="s">
        <v>875</v>
      </c>
      <c r="M89" s="377">
        <f t="shared" si="1"/>
        <v>0</v>
      </c>
      <c r="N89" s="2"/>
      <c r="O89" s="2"/>
      <c r="P89" s="2"/>
      <c r="Q89" s="377">
        <f t="shared" si="2"/>
        <v>0</v>
      </c>
      <c r="R89" s="2"/>
      <c r="S89" s="2"/>
      <c r="T89" s="2"/>
      <c r="U89" s="2"/>
      <c r="V89" s="2"/>
      <c r="W89" s="2"/>
      <c r="X89" s="2"/>
      <c r="Y89" s="2"/>
      <c r="Z89" s="2"/>
      <c r="AA89" s="2"/>
      <c r="AB89" s="2"/>
      <c r="AC89" s="2"/>
      <c r="AD89" s="2"/>
      <c r="AE89" s="389"/>
      <c r="AF89" s="333"/>
      <c r="AG89" s="324" t="s">
        <v>5921</v>
      </c>
      <c r="AH89" s="390"/>
      <c r="AI89" s="333"/>
    </row>
    <row r="90" spans="1:35" ht="20.100000000000001" customHeight="1">
      <c r="A90" s="365" t="s">
        <v>4</v>
      </c>
      <c r="B90" s="1269"/>
      <c r="C90" s="1265"/>
      <c r="D90" s="370" t="s">
        <v>170</v>
      </c>
      <c r="E90" s="414" t="s">
        <v>5202</v>
      </c>
      <c r="F90" s="382" t="str">
        <f>IF(E90="熱供給事業者名を選択","",IF(VLOOKUP(E90,'参考2_排出係数(熱)'!K:M,3,FALSE)=1,"メニュー無し","メニュー選択→"))</f>
        <v/>
      </c>
      <c r="G90" s="38"/>
      <c r="H90" s="373" t="s">
        <v>753</v>
      </c>
      <c r="I90" s="392">
        <v>1.19</v>
      </c>
      <c r="J90" s="393" t="str">
        <f>IF($E90="熱供給事業者名を選択","",INDEX('参考2_排出係数(熱)'!$D:$E,MATCH($E90&amp;"_"&amp;$G90,'参考2_排出係数(熱)'!$I:$I,0),1))</f>
        <v/>
      </c>
      <c r="K90" s="393" t="str">
        <f>IF($E90="熱供給事業者名を選択","",INDEX('参考2_排出係数(熱)'!$D:$E,MATCH($E90&amp;"_"&amp;$G90,'参考2_排出係数(熱)'!$I:$I,0),2))</f>
        <v/>
      </c>
      <c r="L90" s="376" t="s">
        <v>5437</v>
      </c>
      <c r="M90" s="377">
        <f t="shared" si="1"/>
        <v>0</v>
      </c>
      <c r="N90" s="2"/>
      <c r="O90" s="2"/>
      <c r="P90" s="2"/>
      <c r="Q90" s="377">
        <f t="shared" si="2"/>
        <v>0</v>
      </c>
      <c r="R90" s="2"/>
      <c r="S90" s="2"/>
      <c r="T90" s="2"/>
      <c r="U90" s="2"/>
      <c r="V90" s="2"/>
      <c r="W90" s="2"/>
      <c r="X90" s="2"/>
      <c r="Y90" s="2"/>
      <c r="Z90" s="2"/>
      <c r="AA90" s="2"/>
      <c r="AB90" s="2"/>
      <c r="AC90" s="2"/>
      <c r="AD90" s="2"/>
      <c r="AE90" s="389"/>
      <c r="AF90" s="333"/>
      <c r="AG90" s="333"/>
      <c r="AH90" s="390"/>
      <c r="AI90" s="333"/>
    </row>
    <row r="91" spans="1:35" ht="20.100000000000001" hidden="1" customHeight="1">
      <c r="A91" s="369" t="s">
        <v>121</v>
      </c>
      <c r="B91" s="1269"/>
      <c r="C91" s="1265"/>
      <c r="D91" s="370" t="s">
        <v>171</v>
      </c>
      <c r="E91" s="414" t="s">
        <v>5202</v>
      </c>
      <c r="F91" s="382" t="str">
        <f>IF(E91="熱供給事業者名を選択","",IF(VLOOKUP(E91,'参考2_排出係数(熱)'!K:M,3,FALSE)=1,"メニュー無し","メニュー選択→"))</f>
        <v/>
      </c>
      <c r="G91" s="38"/>
      <c r="H91" s="373" t="s">
        <v>753</v>
      </c>
      <c r="I91" s="392">
        <v>1.19</v>
      </c>
      <c r="J91" s="393" t="str">
        <f>IF($E91="熱供給事業者名を選択","",INDEX('参考2_排出係数(熱)'!$D:$E,MATCH($E91&amp;"_"&amp;$G91,'参考2_排出係数(熱)'!$I:$I,0),1))</f>
        <v/>
      </c>
      <c r="K91" s="393" t="str">
        <f>IF($E91="熱供給事業者名を選択","",INDEX('参考2_排出係数(熱)'!$D:$E,MATCH($E91&amp;"_"&amp;$G91,'参考2_排出係数(熱)'!$I:$I,0),2))</f>
        <v/>
      </c>
      <c r="L91" s="376" t="s">
        <v>875</v>
      </c>
      <c r="M91" s="377">
        <f t="shared" si="1"/>
        <v>0</v>
      </c>
      <c r="N91" s="2"/>
      <c r="O91" s="2"/>
      <c r="P91" s="2"/>
      <c r="Q91" s="377">
        <f t="shared" si="2"/>
        <v>0</v>
      </c>
      <c r="R91" s="2"/>
      <c r="S91" s="2"/>
      <c r="T91" s="2"/>
      <c r="U91" s="2"/>
      <c r="V91" s="2"/>
      <c r="W91" s="2"/>
      <c r="X91" s="2"/>
      <c r="Y91" s="2"/>
      <c r="Z91" s="2"/>
      <c r="AA91" s="2"/>
      <c r="AB91" s="2"/>
      <c r="AC91" s="2"/>
      <c r="AD91" s="2"/>
      <c r="AE91" s="389"/>
      <c r="AF91" s="333"/>
      <c r="AG91" s="333"/>
      <c r="AH91" s="390"/>
      <c r="AI91" s="333"/>
    </row>
    <row r="92" spans="1:35" ht="20.100000000000001" hidden="1" customHeight="1">
      <c r="A92" s="369" t="s">
        <v>121</v>
      </c>
      <c r="B92" s="1269"/>
      <c r="C92" s="1265"/>
      <c r="D92" s="370" t="s">
        <v>172</v>
      </c>
      <c r="E92" s="414" t="s">
        <v>5202</v>
      </c>
      <c r="F92" s="382" t="str">
        <f>IF(E92="熱供給事業者名を選択","",IF(VLOOKUP(E92,'参考2_排出係数(熱)'!K:M,3,FALSE)=1,"メニュー無し","メニュー選択→"))</f>
        <v/>
      </c>
      <c r="G92" s="38"/>
      <c r="H92" s="373" t="s">
        <v>753</v>
      </c>
      <c r="I92" s="392">
        <v>1.19</v>
      </c>
      <c r="J92" s="393" t="str">
        <f>IF($E92="熱供給事業者名を選択","",INDEX('参考2_排出係数(熱)'!$D:$E,MATCH($E92&amp;"_"&amp;$G92,'参考2_排出係数(熱)'!$I:$I,0),1))</f>
        <v/>
      </c>
      <c r="K92" s="393" t="str">
        <f>IF($E92="熱供給事業者名を選択","",INDEX('参考2_排出係数(熱)'!$D:$E,MATCH($E92&amp;"_"&amp;$G92,'参考2_排出係数(熱)'!$I:$I,0),2))</f>
        <v/>
      </c>
      <c r="L92" s="376" t="s">
        <v>875</v>
      </c>
      <c r="M92" s="377">
        <f t="shared" si="1"/>
        <v>0</v>
      </c>
      <c r="N92" s="2"/>
      <c r="O92" s="2"/>
      <c r="P92" s="2"/>
      <c r="Q92" s="377">
        <f t="shared" si="2"/>
        <v>0</v>
      </c>
      <c r="R92" s="2"/>
      <c r="S92" s="2"/>
      <c r="T92" s="2"/>
      <c r="U92" s="2"/>
      <c r="V92" s="2"/>
      <c r="W92" s="2"/>
      <c r="X92" s="2"/>
      <c r="Y92" s="2"/>
      <c r="Z92" s="2"/>
      <c r="AA92" s="2"/>
      <c r="AB92" s="2"/>
      <c r="AC92" s="2"/>
      <c r="AD92" s="2"/>
      <c r="AE92" s="389"/>
      <c r="AF92" s="333"/>
      <c r="AG92" s="333"/>
      <c r="AH92" s="390"/>
      <c r="AI92" s="333"/>
    </row>
    <row r="93" spans="1:35" ht="20.100000000000001" hidden="1" customHeight="1">
      <c r="A93" s="369" t="s">
        <v>121</v>
      </c>
      <c r="B93" s="1269"/>
      <c r="C93" s="1265"/>
      <c r="D93" s="394" t="s">
        <v>61</v>
      </c>
      <c r="E93" s="415"/>
      <c r="F93" s="385"/>
      <c r="G93" s="386"/>
      <c r="H93" s="373" t="s">
        <v>753</v>
      </c>
      <c r="I93" s="417"/>
      <c r="J93" s="22"/>
      <c r="K93" s="1028" t="str">
        <f>IF(J93="","",J93)</f>
        <v/>
      </c>
      <c r="L93" s="376" t="s">
        <v>875</v>
      </c>
      <c r="M93" s="377">
        <f t="shared" si="1"/>
        <v>0</v>
      </c>
      <c r="N93" s="2"/>
      <c r="O93" s="2"/>
      <c r="P93" s="2"/>
      <c r="Q93" s="377">
        <f t="shared" si="2"/>
        <v>0</v>
      </c>
      <c r="R93" s="2"/>
      <c r="S93" s="2"/>
      <c r="T93" s="2"/>
      <c r="U93" s="2"/>
      <c r="V93" s="2"/>
      <c r="W93" s="2"/>
      <c r="X93" s="2"/>
      <c r="Y93" s="2"/>
      <c r="Z93" s="2"/>
      <c r="AA93" s="2"/>
      <c r="AB93" s="2"/>
      <c r="AC93" s="2"/>
      <c r="AD93" s="2"/>
      <c r="AE93" s="389"/>
      <c r="AF93" s="333"/>
      <c r="AG93" s="324" t="s">
        <v>5233</v>
      </c>
      <c r="AH93" s="390"/>
      <c r="AI93" s="333"/>
    </row>
    <row r="94" spans="1:35" ht="20.100000000000001" hidden="1" customHeight="1">
      <c r="A94" s="369" t="s">
        <v>62</v>
      </c>
      <c r="B94" s="1269"/>
      <c r="C94" s="1265" t="s">
        <v>63</v>
      </c>
      <c r="D94" s="395" t="s">
        <v>64</v>
      </c>
      <c r="E94" s="396"/>
      <c r="F94" s="371"/>
      <c r="G94" s="371"/>
      <c r="H94" s="373" t="s">
        <v>753</v>
      </c>
      <c r="I94" s="417"/>
      <c r="J94" s="376"/>
      <c r="K94" s="376"/>
      <c r="L94" s="376" t="s">
        <v>875</v>
      </c>
      <c r="M94" s="377">
        <f t="shared" si="1"/>
        <v>0</v>
      </c>
      <c r="N94" s="2"/>
      <c r="O94" s="2"/>
      <c r="P94" s="2"/>
      <c r="Q94" s="377">
        <f t="shared" si="2"/>
        <v>0</v>
      </c>
      <c r="R94" s="2"/>
      <c r="S94" s="2"/>
      <c r="T94" s="2"/>
      <c r="U94" s="2"/>
      <c r="V94" s="2"/>
      <c r="W94" s="2"/>
      <c r="X94" s="2"/>
      <c r="Y94" s="2"/>
      <c r="Z94" s="2"/>
      <c r="AA94" s="2"/>
      <c r="AB94" s="2"/>
      <c r="AC94" s="2"/>
      <c r="AD94" s="2"/>
      <c r="AE94" s="389"/>
      <c r="AF94" s="333"/>
      <c r="AG94" s="324" t="s">
        <v>5922</v>
      </c>
      <c r="AH94" s="390"/>
      <c r="AI94" s="333"/>
    </row>
    <row r="95" spans="1:35" ht="20.100000000000001" hidden="1" customHeight="1">
      <c r="A95" s="369" t="s">
        <v>62</v>
      </c>
      <c r="B95" s="1269"/>
      <c r="C95" s="1265"/>
      <c r="D95" s="395" t="s">
        <v>65</v>
      </c>
      <c r="E95" s="396"/>
      <c r="F95" s="371"/>
      <c r="G95" s="371"/>
      <c r="H95" s="373" t="s">
        <v>753</v>
      </c>
      <c r="I95" s="417"/>
      <c r="J95" s="376"/>
      <c r="K95" s="376"/>
      <c r="L95" s="376" t="s">
        <v>875</v>
      </c>
      <c r="M95" s="377">
        <f t="shared" si="1"/>
        <v>0</v>
      </c>
      <c r="N95" s="2"/>
      <c r="O95" s="2"/>
      <c r="P95" s="2"/>
      <c r="Q95" s="377">
        <f t="shared" si="2"/>
        <v>0</v>
      </c>
      <c r="R95" s="2"/>
      <c r="S95" s="2"/>
      <c r="T95" s="2"/>
      <c r="U95" s="2"/>
      <c r="V95" s="2"/>
      <c r="W95" s="2"/>
      <c r="X95" s="2"/>
      <c r="Y95" s="2"/>
      <c r="Z95" s="2"/>
      <c r="AA95" s="2"/>
      <c r="AB95" s="2"/>
      <c r="AC95" s="2"/>
      <c r="AD95" s="2"/>
      <c r="AE95" s="389"/>
      <c r="AF95" s="333"/>
      <c r="AG95" s="333"/>
      <c r="AH95" s="390"/>
      <c r="AI95" s="333"/>
    </row>
    <row r="96" spans="1:35" ht="20.100000000000001" hidden="1" customHeight="1">
      <c r="A96" s="369" t="s">
        <v>62</v>
      </c>
      <c r="B96" s="1269"/>
      <c r="C96" s="1265"/>
      <c r="D96" s="395" t="s">
        <v>66</v>
      </c>
      <c r="E96" s="396"/>
      <c r="F96" s="371"/>
      <c r="G96" s="371"/>
      <c r="H96" s="373" t="s">
        <v>753</v>
      </c>
      <c r="I96" s="417"/>
      <c r="J96" s="376"/>
      <c r="K96" s="376"/>
      <c r="L96" s="376" t="s">
        <v>875</v>
      </c>
      <c r="M96" s="377">
        <f t="shared" si="1"/>
        <v>0</v>
      </c>
      <c r="N96" s="2"/>
      <c r="O96" s="2"/>
      <c r="P96" s="2"/>
      <c r="Q96" s="377">
        <f t="shared" si="2"/>
        <v>0</v>
      </c>
      <c r="R96" s="2"/>
      <c r="S96" s="2"/>
      <c r="T96" s="2"/>
      <c r="U96" s="2"/>
      <c r="V96" s="2"/>
      <c r="W96" s="2"/>
      <c r="X96" s="2"/>
      <c r="Y96" s="2"/>
      <c r="Z96" s="2"/>
      <c r="AA96" s="2"/>
      <c r="AB96" s="2"/>
      <c r="AC96" s="2"/>
      <c r="AD96" s="2"/>
      <c r="AE96" s="389"/>
      <c r="AF96" s="333"/>
      <c r="AG96" s="333"/>
      <c r="AH96" s="390"/>
      <c r="AI96" s="333"/>
    </row>
    <row r="97" spans="1:35" ht="20.100000000000001" hidden="1" customHeight="1">
      <c r="A97" s="369" t="s">
        <v>62</v>
      </c>
      <c r="B97" s="1269"/>
      <c r="C97" s="1265"/>
      <c r="D97" s="395" t="s">
        <v>67</v>
      </c>
      <c r="E97" s="396"/>
      <c r="F97" s="371"/>
      <c r="G97" s="371"/>
      <c r="H97" s="373" t="s">
        <v>753</v>
      </c>
      <c r="I97" s="417"/>
      <c r="J97" s="376"/>
      <c r="K97" s="376"/>
      <c r="L97" s="376" t="s">
        <v>875</v>
      </c>
      <c r="M97" s="377">
        <f t="shared" si="1"/>
        <v>0</v>
      </c>
      <c r="N97" s="2"/>
      <c r="O97" s="2"/>
      <c r="P97" s="2"/>
      <c r="Q97" s="377">
        <f t="shared" si="2"/>
        <v>0</v>
      </c>
      <c r="R97" s="2"/>
      <c r="S97" s="2"/>
      <c r="T97" s="2"/>
      <c r="U97" s="2"/>
      <c r="V97" s="2"/>
      <c r="W97" s="2"/>
      <c r="X97" s="2"/>
      <c r="Y97" s="2"/>
      <c r="Z97" s="2"/>
      <c r="AA97" s="2"/>
      <c r="AB97" s="2"/>
      <c r="AC97" s="2"/>
      <c r="AD97" s="2"/>
      <c r="AE97" s="389"/>
      <c r="AF97" s="333"/>
      <c r="AG97" s="333"/>
      <c r="AH97" s="390"/>
      <c r="AI97" s="333"/>
    </row>
    <row r="98" spans="1:35" ht="20.100000000000001" hidden="1" customHeight="1">
      <c r="A98" s="369" t="s">
        <v>62</v>
      </c>
      <c r="B98" s="1269"/>
      <c r="C98" s="1265"/>
      <c r="D98" s="397" t="s">
        <v>162</v>
      </c>
      <c r="E98" s="415"/>
      <c r="F98" s="385"/>
      <c r="G98" s="386"/>
      <c r="H98" s="373" t="s">
        <v>753</v>
      </c>
      <c r="I98" s="417"/>
      <c r="J98" s="22"/>
      <c r="K98" s="1028" t="str">
        <f t="shared" ref="K98:K99" si="7">IF(J98="","",J98)</f>
        <v/>
      </c>
      <c r="L98" s="376" t="s">
        <v>875</v>
      </c>
      <c r="M98" s="377">
        <f t="shared" ref="M98:M149" si="8">SUM(N98:Q98)</f>
        <v>0</v>
      </c>
      <c r="N98" s="2"/>
      <c r="O98" s="2"/>
      <c r="P98" s="2"/>
      <c r="Q98" s="377">
        <f t="shared" ref="Q98:Q149" si="9">SUM(R98:AD98)</f>
        <v>0</v>
      </c>
      <c r="R98" s="2"/>
      <c r="S98" s="2"/>
      <c r="T98" s="2"/>
      <c r="U98" s="2"/>
      <c r="V98" s="2"/>
      <c r="W98" s="2"/>
      <c r="X98" s="2"/>
      <c r="Y98" s="2"/>
      <c r="Z98" s="2"/>
      <c r="AA98" s="2"/>
      <c r="AB98" s="2"/>
      <c r="AC98" s="2"/>
      <c r="AD98" s="2"/>
      <c r="AE98" s="389"/>
      <c r="AF98" s="333"/>
      <c r="AG98" s="324" t="s">
        <v>5233</v>
      </c>
      <c r="AH98" s="390"/>
      <c r="AI98" s="333"/>
    </row>
    <row r="99" spans="1:35" ht="20.100000000000001" hidden="1" customHeight="1">
      <c r="A99" s="369" t="s">
        <v>62</v>
      </c>
      <c r="B99" s="1269"/>
      <c r="C99" s="1265"/>
      <c r="D99" s="397" t="s">
        <v>163</v>
      </c>
      <c r="E99" s="415"/>
      <c r="F99" s="385"/>
      <c r="G99" s="386"/>
      <c r="H99" s="373" t="s">
        <v>753</v>
      </c>
      <c r="I99" s="417"/>
      <c r="J99" s="22"/>
      <c r="K99" s="1028" t="str">
        <f t="shared" si="7"/>
        <v/>
      </c>
      <c r="L99" s="376" t="s">
        <v>875</v>
      </c>
      <c r="M99" s="377">
        <f t="shared" si="8"/>
        <v>0</v>
      </c>
      <c r="N99" s="2"/>
      <c r="O99" s="2"/>
      <c r="P99" s="2"/>
      <c r="Q99" s="377">
        <f t="shared" si="9"/>
        <v>0</v>
      </c>
      <c r="R99" s="2"/>
      <c r="S99" s="2"/>
      <c r="T99" s="2"/>
      <c r="U99" s="2"/>
      <c r="V99" s="2"/>
      <c r="W99" s="2"/>
      <c r="X99" s="2"/>
      <c r="Y99" s="2"/>
      <c r="Z99" s="2"/>
      <c r="AA99" s="2"/>
      <c r="AB99" s="2"/>
      <c r="AC99" s="2"/>
      <c r="AD99" s="2"/>
      <c r="AE99" s="389"/>
      <c r="AF99" s="333"/>
      <c r="AG99" s="324" t="s">
        <v>5233</v>
      </c>
      <c r="AH99" s="390"/>
      <c r="AI99" s="333"/>
    </row>
    <row r="100" spans="1:35" ht="20.100000000000001" customHeight="1">
      <c r="A100" s="365" t="s">
        <v>4</v>
      </c>
      <c r="B100" s="1274" t="s">
        <v>861</v>
      </c>
      <c r="C100" s="1265" t="s">
        <v>69</v>
      </c>
      <c r="D100" s="398" t="s">
        <v>147</v>
      </c>
      <c r="E100" s="414" t="s">
        <v>5203</v>
      </c>
      <c r="F100" s="382" t="str">
        <f>IF(E100="電気事業者名を選択","",IF(VLOOKUP(E100,'参考3_排出係数(電気)'!K:M,3,FALSE)=1,"メニュー無し","メニュー選択→"))</f>
        <v/>
      </c>
      <c r="G100" s="38"/>
      <c r="H100" s="399" t="s">
        <v>70</v>
      </c>
      <c r="I100" s="380">
        <v>8.64</v>
      </c>
      <c r="J100" s="1030" t="str">
        <f>IF($E100="電気事業者名を選択","",INDEX('参考3_排出係数(電気)'!$D:$E,MATCH($E100&amp;"_"&amp;$G100,'参考3_排出係数(電気)'!$I:$I,0),1))</f>
        <v/>
      </c>
      <c r="K100" s="1030" t="str">
        <f>IF($E100="電気事業者名を選択","",INDEX('参考3_排出係数(電気)'!$D:$E,MATCH($E100&amp;"_"&amp;$G100,'参考3_排出係数(電気)'!$I:$I,0),2))</f>
        <v/>
      </c>
      <c r="L100" s="376" t="s">
        <v>5438</v>
      </c>
      <c r="M100" s="377">
        <f t="shared" si="8"/>
        <v>0</v>
      </c>
      <c r="N100" s="2"/>
      <c r="O100" s="2"/>
      <c r="P100" s="2"/>
      <c r="Q100" s="377">
        <f t="shared" si="9"/>
        <v>0</v>
      </c>
      <c r="R100" s="2"/>
      <c r="S100" s="2"/>
      <c r="T100" s="2"/>
      <c r="U100" s="2"/>
      <c r="V100" s="2"/>
      <c r="W100" s="2"/>
      <c r="X100" s="2"/>
      <c r="Y100" s="2"/>
      <c r="Z100" s="2"/>
      <c r="AA100" s="2"/>
      <c r="AB100" s="2"/>
      <c r="AC100" s="2"/>
      <c r="AD100" s="2"/>
      <c r="AE100" s="389"/>
      <c r="AF100" s="333" t="s">
        <v>5931</v>
      </c>
      <c r="AG100" s="324" t="s">
        <v>5923</v>
      </c>
      <c r="AH100" s="390"/>
      <c r="AI100" s="333"/>
    </row>
    <row r="101" spans="1:35" ht="20.100000000000001" customHeight="1">
      <c r="A101" s="365" t="s">
        <v>4</v>
      </c>
      <c r="B101" s="1269"/>
      <c r="C101" s="1265"/>
      <c r="D101" s="398" t="s">
        <v>148</v>
      </c>
      <c r="E101" s="414" t="s">
        <v>5203</v>
      </c>
      <c r="F101" s="382" t="str">
        <f>IF(E101="電気事業者名を選択","",IF(VLOOKUP(E101,'参考3_排出係数(電気)'!K:M,3,FALSE)=1,"メニュー無し","メニュー選択→"))</f>
        <v/>
      </c>
      <c r="G101" s="38"/>
      <c r="H101" s="399" t="s">
        <v>70</v>
      </c>
      <c r="I101" s="380">
        <v>8.64</v>
      </c>
      <c r="J101" s="1030" t="str">
        <f>IF($E101="電気事業者名を選択","",INDEX('参考3_排出係数(電気)'!$D:$E,MATCH($E101&amp;"_"&amp;$G101,'参考3_排出係数(電気)'!$I:$I,0),1))</f>
        <v/>
      </c>
      <c r="K101" s="1030" t="str">
        <f>IF($E101="電気事業者名を選択","",INDEX('参考3_排出係数(電気)'!$D:$E,MATCH($E101&amp;"_"&amp;$G101,'参考3_排出係数(電気)'!$I:$I,0),2))</f>
        <v/>
      </c>
      <c r="L101" s="376" t="s">
        <v>5438</v>
      </c>
      <c r="M101" s="377">
        <f t="shared" si="8"/>
        <v>0</v>
      </c>
      <c r="N101" s="2"/>
      <c r="O101" s="2"/>
      <c r="P101" s="2"/>
      <c r="Q101" s="377">
        <f t="shared" si="9"/>
        <v>0</v>
      </c>
      <c r="R101" s="2"/>
      <c r="S101" s="2"/>
      <c r="T101" s="2"/>
      <c r="U101" s="2"/>
      <c r="V101" s="2"/>
      <c r="W101" s="2"/>
      <c r="X101" s="2"/>
      <c r="Y101" s="2"/>
      <c r="Z101" s="2"/>
      <c r="AA101" s="2"/>
      <c r="AB101" s="2"/>
      <c r="AC101" s="2"/>
      <c r="AD101" s="2"/>
      <c r="AE101" s="389"/>
      <c r="AF101" s="333" t="s">
        <v>5932</v>
      </c>
      <c r="AG101" s="324" t="s">
        <v>5924</v>
      </c>
      <c r="AH101" s="390"/>
      <c r="AI101" s="333"/>
    </row>
    <row r="102" spans="1:35" ht="20.100000000000001" customHeight="1">
      <c r="A102" s="365" t="s">
        <v>4</v>
      </c>
      <c r="B102" s="1269"/>
      <c r="C102" s="1265"/>
      <c r="D102" s="398" t="s">
        <v>149</v>
      </c>
      <c r="E102" s="414" t="s">
        <v>2286</v>
      </c>
      <c r="F102" s="382" t="str">
        <f>IF(E102="電気事業者名を選択","",IF(VLOOKUP(E102,'参考3_排出係数(電気)'!K:M,3,FALSE)=1,"メニュー無し","メニュー選択→"))</f>
        <v/>
      </c>
      <c r="G102" s="38"/>
      <c r="H102" s="399" t="s">
        <v>70</v>
      </c>
      <c r="I102" s="380">
        <v>8.64</v>
      </c>
      <c r="J102" s="1030" t="str">
        <f>IF($E102="電気事業者名を選択","",INDEX('参考3_排出係数(電気)'!$D:$E,MATCH($E102&amp;"_"&amp;$G102,'参考3_排出係数(電気)'!$I:$I,0),1))</f>
        <v/>
      </c>
      <c r="K102" s="1030" t="str">
        <f>IF($E102="電気事業者名を選択","",INDEX('参考3_排出係数(電気)'!$D:$E,MATCH($E102&amp;"_"&amp;$G102,'参考3_排出係数(電気)'!$I:$I,0),2))</f>
        <v/>
      </c>
      <c r="L102" s="376" t="s">
        <v>5438</v>
      </c>
      <c r="M102" s="377">
        <f t="shared" si="8"/>
        <v>0</v>
      </c>
      <c r="N102" s="2"/>
      <c r="O102" s="2"/>
      <c r="P102" s="2"/>
      <c r="Q102" s="377">
        <f t="shared" si="9"/>
        <v>0</v>
      </c>
      <c r="R102" s="2"/>
      <c r="S102" s="2"/>
      <c r="T102" s="2"/>
      <c r="U102" s="2"/>
      <c r="V102" s="2"/>
      <c r="W102" s="2"/>
      <c r="X102" s="2"/>
      <c r="Y102" s="2"/>
      <c r="Z102" s="2"/>
      <c r="AA102" s="2"/>
      <c r="AB102" s="2"/>
      <c r="AC102" s="2"/>
      <c r="AD102" s="2"/>
      <c r="AE102" s="389"/>
      <c r="AF102" s="333"/>
      <c r="AG102" s="324" t="s">
        <v>5925</v>
      </c>
      <c r="AH102" s="390"/>
      <c r="AI102" s="333"/>
    </row>
    <row r="103" spans="1:35" ht="20.100000000000001" customHeight="1">
      <c r="A103" s="365" t="s">
        <v>4</v>
      </c>
      <c r="B103" s="1269"/>
      <c r="C103" s="1265"/>
      <c r="D103" s="398" t="s">
        <v>150</v>
      </c>
      <c r="E103" s="414" t="s">
        <v>2286</v>
      </c>
      <c r="F103" s="382" t="str">
        <f>IF(E103="電気事業者名を選択","",IF(VLOOKUP(E103,'参考3_排出係数(電気)'!K:M,3,FALSE)=1,"メニュー無し","メニュー選択→"))</f>
        <v/>
      </c>
      <c r="G103" s="38"/>
      <c r="H103" s="399" t="s">
        <v>70</v>
      </c>
      <c r="I103" s="380">
        <v>8.64</v>
      </c>
      <c r="J103" s="1030" t="str">
        <f>IF($E103="電気事業者名を選択","",INDEX('参考3_排出係数(電気)'!$D:$E,MATCH($E103&amp;"_"&amp;$G103,'参考3_排出係数(電気)'!$I:$I,0),1))</f>
        <v/>
      </c>
      <c r="K103" s="1030" t="str">
        <f>IF($E103="電気事業者名を選択","",INDEX('参考3_排出係数(電気)'!$D:$E,MATCH($E103&amp;"_"&amp;$G103,'参考3_排出係数(電気)'!$I:$I,0),2))</f>
        <v/>
      </c>
      <c r="L103" s="376" t="s">
        <v>5438</v>
      </c>
      <c r="M103" s="377">
        <f t="shared" si="8"/>
        <v>0</v>
      </c>
      <c r="N103" s="2"/>
      <c r="O103" s="2"/>
      <c r="P103" s="2"/>
      <c r="Q103" s="377">
        <f t="shared" si="9"/>
        <v>0</v>
      </c>
      <c r="R103" s="2"/>
      <c r="S103" s="2"/>
      <c r="T103" s="2"/>
      <c r="U103" s="2"/>
      <c r="V103" s="2"/>
      <c r="W103" s="2"/>
      <c r="X103" s="2"/>
      <c r="Y103" s="2"/>
      <c r="Z103" s="2"/>
      <c r="AA103" s="2"/>
      <c r="AB103" s="2"/>
      <c r="AC103" s="2"/>
      <c r="AD103" s="2"/>
      <c r="AE103" s="389"/>
      <c r="AF103" s="333"/>
      <c r="AG103" s="324" t="s">
        <v>5926</v>
      </c>
      <c r="AH103" s="390"/>
      <c r="AI103" s="333"/>
    </row>
    <row r="104" spans="1:35" ht="20.100000000000001" customHeight="1">
      <c r="A104" s="365" t="s">
        <v>4</v>
      </c>
      <c r="B104" s="1275"/>
      <c r="C104" s="1265"/>
      <c r="D104" s="398" t="s">
        <v>151</v>
      </c>
      <c r="E104" s="414" t="s">
        <v>2286</v>
      </c>
      <c r="F104" s="382" t="str">
        <f>IF(E104="電気事業者名を選択","",IF(VLOOKUP(E104,'参考3_排出係数(電気)'!K:M,3,FALSE)=1,"メニュー無し","メニュー選択→"))</f>
        <v/>
      </c>
      <c r="G104" s="38"/>
      <c r="H104" s="399" t="s">
        <v>70</v>
      </c>
      <c r="I104" s="380">
        <v>8.64</v>
      </c>
      <c r="J104" s="1030" t="str">
        <f>IF($E104="電気事業者名を選択","",INDEX('参考3_排出係数(電気)'!$D:$E,MATCH($E104&amp;"_"&amp;$G104,'参考3_排出係数(電気)'!$I:$I,0),1))</f>
        <v/>
      </c>
      <c r="K104" s="1030" t="str">
        <f>IF($E104="電気事業者名を選択","",INDEX('参考3_排出係数(電気)'!$D:$E,MATCH($E104&amp;"_"&amp;$G104,'参考3_排出係数(電気)'!$I:$I,0),2))</f>
        <v/>
      </c>
      <c r="L104" s="376" t="s">
        <v>5438</v>
      </c>
      <c r="M104" s="377">
        <f t="shared" si="8"/>
        <v>0</v>
      </c>
      <c r="N104" s="2"/>
      <c r="O104" s="2"/>
      <c r="P104" s="2"/>
      <c r="Q104" s="377">
        <f t="shared" si="9"/>
        <v>0</v>
      </c>
      <c r="R104" s="2"/>
      <c r="S104" s="2"/>
      <c r="T104" s="2"/>
      <c r="U104" s="2"/>
      <c r="V104" s="2"/>
      <c r="W104" s="2"/>
      <c r="X104" s="2"/>
      <c r="Y104" s="2"/>
      <c r="Z104" s="2"/>
      <c r="AA104" s="2"/>
      <c r="AB104" s="2"/>
      <c r="AC104" s="2"/>
      <c r="AD104" s="2"/>
      <c r="AE104" s="389"/>
      <c r="AF104" s="333"/>
      <c r="AG104" s="324" t="s">
        <v>5927</v>
      </c>
      <c r="AH104" s="390"/>
      <c r="AI104" s="333"/>
    </row>
    <row r="105" spans="1:35" ht="20.100000000000001" hidden="1" customHeight="1">
      <c r="A105" s="369" t="s">
        <v>122</v>
      </c>
      <c r="B105" s="1269"/>
      <c r="C105" s="1265"/>
      <c r="D105" s="398" t="s">
        <v>152</v>
      </c>
      <c r="E105" s="414" t="s">
        <v>2286</v>
      </c>
      <c r="F105" s="382" t="str">
        <f>IF(E105="電気事業者名を選択","",IF(VLOOKUP(E105,'参考3_排出係数(電気)'!K:M,3,FALSE)=1,"メニュー無し","メニュー選択→"))</f>
        <v/>
      </c>
      <c r="G105" s="38"/>
      <c r="H105" s="399" t="s">
        <v>70</v>
      </c>
      <c r="I105" s="380">
        <v>8.64</v>
      </c>
      <c r="J105" s="1030" t="str">
        <f>IF($E105="電気事業者名を選択","",INDEX('参考3_排出係数(電気)'!$D:$E,MATCH($E105&amp;"_"&amp;$G105,'参考3_排出係数(電気)'!$I:$I,0),1))</f>
        <v/>
      </c>
      <c r="K105" s="1030" t="str">
        <f>IF($E105="電気事業者名を選択","",INDEX('参考3_排出係数(電気)'!$D:$E,MATCH($E105&amp;"_"&amp;$G105,'参考3_排出係数(電気)'!$I:$I,0),2))</f>
        <v/>
      </c>
      <c r="L105" s="376" t="s">
        <v>876</v>
      </c>
      <c r="M105" s="377">
        <f t="shared" si="8"/>
        <v>0</v>
      </c>
      <c r="N105" s="2"/>
      <c r="O105" s="2"/>
      <c r="P105" s="2"/>
      <c r="Q105" s="377">
        <f t="shared" si="9"/>
        <v>0</v>
      </c>
      <c r="R105" s="2"/>
      <c r="S105" s="2"/>
      <c r="T105" s="2"/>
      <c r="U105" s="2"/>
      <c r="V105" s="2"/>
      <c r="W105" s="2"/>
      <c r="X105" s="2"/>
      <c r="Y105" s="2"/>
      <c r="Z105" s="2"/>
      <c r="AA105" s="2"/>
      <c r="AB105" s="2"/>
      <c r="AC105" s="2"/>
      <c r="AD105" s="2"/>
      <c r="AE105" s="389"/>
      <c r="AF105" s="333"/>
      <c r="AG105" s="324" t="s">
        <v>5928</v>
      </c>
      <c r="AH105" s="390"/>
      <c r="AI105" s="333"/>
    </row>
    <row r="106" spans="1:35" ht="20.100000000000001" hidden="1" customHeight="1">
      <c r="A106" s="369" t="s">
        <v>122</v>
      </c>
      <c r="B106" s="1269"/>
      <c r="C106" s="1265"/>
      <c r="D106" s="398" t="s">
        <v>153</v>
      </c>
      <c r="E106" s="414" t="s">
        <v>2286</v>
      </c>
      <c r="F106" s="382" t="str">
        <f>IF(E106="電気事業者名を選択","",IF(VLOOKUP(E106,'参考3_排出係数(電気)'!K:M,3,FALSE)=1,"メニュー無し","メニュー選択→"))</f>
        <v/>
      </c>
      <c r="G106" s="38"/>
      <c r="H106" s="399" t="s">
        <v>70</v>
      </c>
      <c r="I106" s="380">
        <v>8.64</v>
      </c>
      <c r="J106" s="1030" t="str">
        <f>IF($E106="電気事業者名を選択","",INDEX('参考3_排出係数(電気)'!$D:$E,MATCH($E106&amp;"_"&amp;$G106,'参考3_排出係数(電気)'!$I:$I,0),1))</f>
        <v/>
      </c>
      <c r="K106" s="1030" t="str">
        <f>IF($E106="電気事業者名を選択","",INDEX('参考3_排出係数(電気)'!$D:$E,MATCH($E106&amp;"_"&amp;$G106,'参考3_排出係数(電気)'!$I:$I,0),2))</f>
        <v/>
      </c>
      <c r="L106" s="376" t="s">
        <v>876</v>
      </c>
      <c r="M106" s="377">
        <f t="shared" si="8"/>
        <v>0</v>
      </c>
      <c r="N106" s="2"/>
      <c r="O106" s="2"/>
      <c r="P106" s="2"/>
      <c r="Q106" s="377">
        <f t="shared" si="9"/>
        <v>0</v>
      </c>
      <c r="R106" s="2"/>
      <c r="S106" s="2"/>
      <c r="T106" s="2"/>
      <c r="U106" s="2"/>
      <c r="V106" s="2"/>
      <c r="W106" s="2"/>
      <c r="X106" s="2"/>
      <c r="Y106" s="2"/>
      <c r="Z106" s="2"/>
      <c r="AA106" s="2"/>
      <c r="AB106" s="2"/>
      <c r="AC106" s="2"/>
      <c r="AD106" s="2"/>
      <c r="AE106" s="389"/>
      <c r="AF106" s="333"/>
      <c r="AG106" s="324" t="s">
        <v>5929</v>
      </c>
      <c r="AH106" s="390"/>
      <c r="AI106" s="333"/>
    </row>
    <row r="107" spans="1:35" ht="20.100000000000001" hidden="1" customHeight="1">
      <c r="A107" s="369" t="s">
        <v>122</v>
      </c>
      <c r="B107" s="1269"/>
      <c r="C107" s="1265"/>
      <c r="D107" s="398" t="s">
        <v>154</v>
      </c>
      <c r="E107" s="414" t="s">
        <v>2286</v>
      </c>
      <c r="F107" s="382" t="str">
        <f>IF(E107="電気事業者名を選択","",IF(VLOOKUP(E107,'参考3_排出係数(電気)'!K:M,3,FALSE)=1,"メニュー無し","メニュー選択→"))</f>
        <v/>
      </c>
      <c r="G107" s="38"/>
      <c r="H107" s="399" t="s">
        <v>70</v>
      </c>
      <c r="I107" s="380">
        <v>8.64</v>
      </c>
      <c r="J107" s="1030" t="str">
        <f>IF($E107="電気事業者名を選択","",INDEX('参考3_排出係数(電気)'!$D:$E,MATCH($E107&amp;"_"&amp;$G107,'参考3_排出係数(電気)'!$I:$I,0),1))</f>
        <v/>
      </c>
      <c r="K107" s="1030" t="str">
        <f>IF($E107="電気事業者名を選択","",INDEX('参考3_排出係数(電気)'!$D:$E,MATCH($E107&amp;"_"&amp;$G107,'参考3_排出係数(電気)'!$I:$I,0),2))</f>
        <v/>
      </c>
      <c r="L107" s="376" t="s">
        <v>876</v>
      </c>
      <c r="M107" s="377">
        <f t="shared" si="8"/>
        <v>0</v>
      </c>
      <c r="N107" s="2"/>
      <c r="O107" s="2"/>
      <c r="P107" s="2"/>
      <c r="Q107" s="377">
        <f t="shared" si="9"/>
        <v>0</v>
      </c>
      <c r="R107" s="2"/>
      <c r="S107" s="2"/>
      <c r="T107" s="2"/>
      <c r="U107" s="2"/>
      <c r="V107" s="2"/>
      <c r="W107" s="2"/>
      <c r="X107" s="2"/>
      <c r="Y107" s="2"/>
      <c r="Z107" s="2"/>
      <c r="AA107" s="2"/>
      <c r="AB107" s="2"/>
      <c r="AC107" s="2"/>
      <c r="AD107" s="2"/>
      <c r="AE107" s="389"/>
      <c r="AF107" s="333"/>
      <c r="AG107" s="333"/>
      <c r="AH107" s="390"/>
      <c r="AI107" s="333"/>
    </row>
    <row r="108" spans="1:35" ht="20.100000000000001" hidden="1" customHeight="1">
      <c r="A108" s="369" t="s">
        <v>122</v>
      </c>
      <c r="B108" s="1269"/>
      <c r="C108" s="1265"/>
      <c r="D108" s="398" t="s">
        <v>155</v>
      </c>
      <c r="E108" s="414" t="s">
        <v>2286</v>
      </c>
      <c r="F108" s="382" t="str">
        <f>IF(E108="電気事業者名を選択","",IF(VLOOKUP(E108,'参考3_排出係数(電気)'!K:M,3,FALSE)=1,"メニュー無し","メニュー選択→"))</f>
        <v/>
      </c>
      <c r="G108" s="38"/>
      <c r="H108" s="399" t="s">
        <v>70</v>
      </c>
      <c r="I108" s="380">
        <v>8.64</v>
      </c>
      <c r="J108" s="1030" t="str">
        <f>IF($E108="電気事業者名を選択","",INDEX('参考3_排出係数(電気)'!$D:$E,MATCH($E108&amp;"_"&amp;$G108,'参考3_排出係数(電気)'!$I:$I,0),1))</f>
        <v/>
      </c>
      <c r="K108" s="1030" t="str">
        <f>IF($E108="電気事業者名を選択","",INDEX('参考3_排出係数(電気)'!$D:$E,MATCH($E108&amp;"_"&amp;$G108,'参考3_排出係数(電気)'!$I:$I,0),2))</f>
        <v/>
      </c>
      <c r="L108" s="376" t="s">
        <v>876</v>
      </c>
      <c r="M108" s="377">
        <f t="shared" si="8"/>
        <v>0</v>
      </c>
      <c r="N108" s="2"/>
      <c r="O108" s="2"/>
      <c r="P108" s="2"/>
      <c r="Q108" s="377">
        <f t="shared" si="9"/>
        <v>0</v>
      </c>
      <c r="R108" s="2"/>
      <c r="S108" s="2"/>
      <c r="T108" s="2"/>
      <c r="U108" s="2"/>
      <c r="V108" s="2"/>
      <c r="W108" s="2"/>
      <c r="X108" s="2"/>
      <c r="Y108" s="2"/>
      <c r="Z108" s="2"/>
      <c r="AA108" s="2"/>
      <c r="AB108" s="2"/>
      <c r="AC108" s="2"/>
      <c r="AD108" s="2"/>
      <c r="AE108" s="389"/>
      <c r="AF108" s="333"/>
      <c r="AG108" s="333"/>
      <c r="AH108" s="390"/>
      <c r="AI108" s="333"/>
    </row>
    <row r="109" spans="1:35" ht="20.100000000000001" hidden="1" customHeight="1">
      <c r="A109" s="369" t="s">
        <v>122</v>
      </c>
      <c r="B109" s="1269"/>
      <c r="C109" s="1265"/>
      <c r="D109" s="398" t="s">
        <v>156</v>
      </c>
      <c r="E109" s="414" t="s">
        <v>2286</v>
      </c>
      <c r="F109" s="382" t="str">
        <f>IF(E109="電気事業者名を選択","",IF(VLOOKUP(E109,'参考3_排出係数(電気)'!K:M,3,FALSE)=1,"メニュー無し","メニュー選択→"))</f>
        <v/>
      </c>
      <c r="G109" s="38"/>
      <c r="H109" s="399" t="s">
        <v>70</v>
      </c>
      <c r="I109" s="380">
        <v>8.64</v>
      </c>
      <c r="J109" s="1030" t="str">
        <f>IF($E109="電気事業者名を選択","",INDEX('参考3_排出係数(電気)'!$D:$E,MATCH($E109&amp;"_"&amp;$G109,'参考3_排出係数(電気)'!$I:$I,0),1))</f>
        <v/>
      </c>
      <c r="K109" s="1030" t="str">
        <f>IF($E109="電気事業者名を選択","",INDEX('参考3_排出係数(電気)'!$D:$E,MATCH($E109&amp;"_"&amp;$G109,'参考3_排出係数(電気)'!$I:$I,0),2))</f>
        <v/>
      </c>
      <c r="L109" s="376" t="s">
        <v>876</v>
      </c>
      <c r="M109" s="377">
        <f t="shared" si="8"/>
        <v>0</v>
      </c>
      <c r="N109" s="2"/>
      <c r="O109" s="2"/>
      <c r="P109" s="2"/>
      <c r="Q109" s="377">
        <f t="shared" si="9"/>
        <v>0</v>
      </c>
      <c r="R109" s="2"/>
      <c r="S109" s="2"/>
      <c r="T109" s="2"/>
      <c r="U109" s="2"/>
      <c r="V109" s="2"/>
      <c r="W109" s="2"/>
      <c r="X109" s="2"/>
      <c r="Y109" s="2"/>
      <c r="Z109" s="2"/>
      <c r="AA109" s="2"/>
      <c r="AB109" s="2"/>
      <c r="AC109" s="2"/>
      <c r="AD109" s="2"/>
      <c r="AE109" s="389"/>
      <c r="AF109" s="333"/>
      <c r="AG109" s="333"/>
      <c r="AH109" s="390"/>
      <c r="AI109" s="333"/>
    </row>
    <row r="110" spans="1:35" ht="20.100000000000001" hidden="1" customHeight="1">
      <c r="A110" s="369" t="s">
        <v>122</v>
      </c>
      <c r="B110" s="1269"/>
      <c r="C110" s="1265"/>
      <c r="D110" s="398" t="s">
        <v>157</v>
      </c>
      <c r="E110" s="414" t="s">
        <v>2286</v>
      </c>
      <c r="F110" s="382" t="str">
        <f>IF(E110="電気事業者名を選択","",IF(VLOOKUP(E110,'参考3_排出係数(電気)'!K:M,3,FALSE)=1,"メニュー無し","メニュー選択→"))</f>
        <v/>
      </c>
      <c r="G110" s="38"/>
      <c r="H110" s="399" t="s">
        <v>70</v>
      </c>
      <c r="I110" s="380">
        <v>8.64</v>
      </c>
      <c r="J110" s="1030" t="str">
        <f>IF($E110="電気事業者名を選択","",INDEX('参考3_排出係数(電気)'!$D:$E,MATCH($E110&amp;"_"&amp;$G110,'参考3_排出係数(電気)'!$I:$I,0),1))</f>
        <v/>
      </c>
      <c r="K110" s="1030" t="str">
        <f>IF($E110="電気事業者名を選択","",INDEX('参考3_排出係数(電気)'!$D:$E,MATCH($E110&amp;"_"&amp;$G110,'参考3_排出係数(電気)'!$I:$I,0),2))</f>
        <v/>
      </c>
      <c r="L110" s="376" t="s">
        <v>876</v>
      </c>
      <c r="M110" s="377">
        <f t="shared" si="8"/>
        <v>0</v>
      </c>
      <c r="N110" s="2"/>
      <c r="O110" s="2"/>
      <c r="P110" s="2"/>
      <c r="Q110" s="377">
        <f t="shared" si="9"/>
        <v>0</v>
      </c>
      <c r="R110" s="2"/>
      <c r="S110" s="2"/>
      <c r="T110" s="2"/>
      <c r="U110" s="2"/>
      <c r="V110" s="2"/>
      <c r="W110" s="2"/>
      <c r="X110" s="2"/>
      <c r="Y110" s="2"/>
      <c r="Z110" s="2"/>
      <c r="AA110" s="2"/>
      <c r="AB110" s="2"/>
      <c r="AC110" s="2"/>
      <c r="AD110" s="2"/>
      <c r="AE110" s="389"/>
      <c r="AF110" s="333"/>
      <c r="AG110" s="333"/>
      <c r="AH110" s="390"/>
      <c r="AI110" s="333"/>
    </row>
    <row r="111" spans="1:35" ht="20.100000000000001" hidden="1" customHeight="1">
      <c r="A111" s="369" t="s">
        <v>122</v>
      </c>
      <c r="B111" s="1269"/>
      <c r="C111" s="1265"/>
      <c r="D111" s="398" t="s">
        <v>158</v>
      </c>
      <c r="E111" s="414" t="s">
        <v>2286</v>
      </c>
      <c r="F111" s="382" t="str">
        <f>IF(E111="電気事業者名を選択","",IF(VLOOKUP(E111,'参考3_排出係数(電気)'!K:M,3,FALSE)=1,"メニュー無し","メニュー選択→"))</f>
        <v/>
      </c>
      <c r="G111" s="38"/>
      <c r="H111" s="399" t="s">
        <v>70</v>
      </c>
      <c r="I111" s="380">
        <v>8.64</v>
      </c>
      <c r="J111" s="1030" t="str">
        <f>IF($E111="電気事業者名を選択","",INDEX('参考3_排出係数(電気)'!$D:$E,MATCH($E111&amp;"_"&amp;$G111,'参考3_排出係数(電気)'!$I:$I,0),1))</f>
        <v/>
      </c>
      <c r="K111" s="1030" t="str">
        <f>IF($E111="電気事業者名を選択","",INDEX('参考3_排出係数(電気)'!$D:$E,MATCH($E111&amp;"_"&amp;$G111,'参考3_排出係数(電気)'!$I:$I,0),2))</f>
        <v/>
      </c>
      <c r="L111" s="376" t="s">
        <v>876</v>
      </c>
      <c r="M111" s="377">
        <f t="shared" si="8"/>
        <v>0</v>
      </c>
      <c r="N111" s="2"/>
      <c r="O111" s="2"/>
      <c r="P111" s="2"/>
      <c r="Q111" s="377">
        <f t="shared" si="9"/>
        <v>0</v>
      </c>
      <c r="R111" s="2"/>
      <c r="S111" s="2"/>
      <c r="T111" s="2"/>
      <c r="U111" s="2"/>
      <c r="V111" s="2"/>
      <c r="W111" s="2"/>
      <c r="X111" s="2"/>
      <c r="Y111" s="2"/>
      <c r="Z111" s="2"/>
      <c r="AA111" s="2"/>
      <c r="AB111" s="2"/>
      <c r="AC111" s="2"/>
      <c r="AD111" s="2"/>
      <c r="AE111" s="389"/>
      <c r="AF111" s="333"/>
      <c r="AG111" s="333"/>
      <c r="AH111" s="390"/>
      <c r="AI111" s="333"/>
    </row>
    <row r="112" spans="1:35" ht="20.100000000000001" hidden="1" customHeight="1">
      <c r="A112" s="369" t="s">
        <v>122</v>
      </c>
      <c r="B112" s="1269"/>
      <c r="C112" s="1265"/>
      <c r="D112" s="398" t="s">
        <v>159</v>
      </c>
      <c r="E112" s="414" t="s">
        <v>2286</v>
      </c>
      <c r="F112" s="382" t="str">
        <f>IF(E112="電気事業者名を選択","",IF(VLOOKUP(E112,'参考3_排出係数(電気)'!K:M,3,FALSE)=1,"メニュー無し","メニュー選択→"))</f>
        <v/>
      </c>
      <c r="G112" s="38"/>
      <c r="H112" s="399" t="s">
        <v>70</v>
      </c>
      <c r="I112" s="380">
        <v>8.64</v>
      </c>
      <c r="J112" s="1030" t="str">
        <f>IF($E112="電気事業者名を選択","",INDEX('参考3_排出係数(電気)'!$D:$E,MATCH($E112&amp;"_"&amp;$G112,'参考3_排出係数(電気)'!$I:$I,0),1))</f>
        <v/>
      </c>
      <c r="K112" s="1030" t="str">
        <f>IF($E112="電気事業者名を選択","",INDEX('参考3_排出係数(電気)'!$D:$E,MATCH($E112&amp;"_"&amp;$G112,'参考3_排出係数(電気)'!$I:$I,0),2))</f>
        <v/>
      </c>
      <c r="L112" s="376" t="s">
        <v>876</v>
      </c>
      <c r="M112" s="377">
        <f t="shared" si="8"/>
        <v>0</v>
      </c>
      <c r="N112" s="2"/>
      <c r="O112" s="2"/>
      <c r="P112" s="2"/>
      <c r="Q112" s="377">
        <f t="shared" si="9"/>
        <v>0</v>
      </c>
      <c r="R112" s="2"/>
      <c r="S112" s="2"/>
      <c r="T112" s="2"/>
      <c r="U112" s="2"/>
      <c r="V112" s="2"/>
      <c r="W112" s="2"/>
      <c r="X112" s="2"/>
      <c r="Y112" s="2"/>
      <c r="Z112" s="2"/>
      <c r="AA112" s="2"/>
      <c r="AB112" s="2"/>
      <c r="AC112" s="2"/>
      <c r="AD112" s="2"/>
      <c r="AE112" s="389"/>
      <c r="AF112" s="333"/>
      <c r="AG112" s="333"/>
      <c r="AH112" s="390"/>
      <c r="AI112" s="333"/>
    </row>
    <row r="113" spans="1:35" ht="20.100000000000001" hidden="1" customHeight="1">
      <c r="A113" s="369" t="s">
        <v>122</v>
      </c>
      <c r="B113" s="1269"/>
      <c r="C113" s="1265"/>
      <c r="D113" s="398" t="s">
        <v>160</v>
      </c>
      <c r="E113" s="414" t="s">
        <v>2286</v>
      </c>
      <c r="F113" s="382" t="str">
        <f>IF(E113="電気事業者名を選択","",IF(VLOOKUP(E113,'参考3_排出係数(電気)'!K:M,3,FALSE)=1,"メニュー無し","メニュー選択→"))</f>
        <v/>
      </c>
      <c r="G113" s="38"/>
      <c r="H113" s="399" t="s">
        <v>70</v>
      </c>
      <c r="I113" s="380">
        <v>8.64</v>
      </c>
      <c r="J113" s="1030" t="str">
        <f>IF($E113="電気事業者名を選択","",INDEX('参考3_排出係数(電気)'!$D:$E,MATCH($E113&amp;"_"&amp;$G113,'参考3_排出係数(電気)'!$I:$I,0),1))</f>
        <v/>
      </c>
      <c r="K113" s="1030" t="str">
        <f>IF($E113="電気事業者名を選択","",INDEX('参考3_排出係数(電気)'!$D:$E,MATCH($E113&amp;"_"&amp;$G113,'参考3_排出係数(電気)'!$I:$I,0),2))</f>
        <v/>
      </c>
      <c r="L113" s="376" t="s">
        <v>876</v>
      </c>
      <c r="M113" s="377">
        <f t="shared" si="8"/>
        <v>0</v>
      </c>
      <c r="N113" s="2"/>
      <c r="O113" s="2"/>
      <c r="P113" s="2"/>
      <c r="Q113" s="377">
        <f t="shared" si="9"/>
        <v>0</v>
      </c>
      <c r="R113" s="2"/>
      <c r="S113" s="2"/>
      <c r="T113" s="2"/>
      <c r="U113" s="2"/>
      <c r="V113" s="2"/>
      <c r="W113" s="2"/>
      <c r="X113" s="2"/>
      <c r="Y113" s="2"/>
      <c r="Z113" s="2"/>
      <c r="AA113" s="2"/>
      <c r="AB113" s="2"/>
      <c r="AC113" s="2"/>
      <c r="AD113" s="2"/>
      <c r="AE113" s="389"/>
      <c r="AF113" s="333"/>
      <c r="AG113" s="333"/>
      <c r="AH113" s="390"/>
      <c r="AI113" s="333"/>
    </row>
    <row r="114" spans="1:35" ht="20.100000000000001" hidden="1" customHeight="1">
      <c r="A114" s="369" t="s">
        <v>122</v>
      </c>
      <c r="B114" s="1269"/>
      <c r="C114" s="1265"/>
      <c r="D114" s="398" t="s">
        <v>161</v>
      </c>
      <c r="E114" s="414" t="s">
        <v>2286</v>
      </c>
      <c r="F114" s="382" t="str">
        <f>IF(E114="電気事業者名を選択","",IF(VLOOKUP(E114,'参考3_排出係数(電気)'!K:M,3,FALSE)=1,"メニュー無し","メニュー選択→"))</f>
        <v/>
      </c>
      <c r="G114" s="38"/>
      <c r="H114" s="399" t="s">
        <v>70</v>
      </c>
      <c r="I114" s="380">
        <v>8.64</v>
      </c>
      <c r="J114" s="1030" t="str">
        <f>IF($E114="電気事業者名を選択","",INDEX('参考3_排出係数(電気)'!$D:$E,MATCH($E114&amp;"_"&amp;$G114,'参考3_排出係数(電気)'!$I:$I,0),1))</f>
        <v/>
      </c>
      <c r="K114" s="1030" t="str">
        <f>IF($E114="電気事業者名を選択","",INDEX('参考3_排出係数(電気)'!$D:$E,MATCH($E114&amp;"_"&amp;$G114,'参考3_排出係数(電気)'!$I:$I,0),2))</f>
        <v/>
      </c>
      <c r="L114" s="376" t="s">
        <v>876</v>
      </c>
      <c r="M114" s="377">
        <f t="shared" si="8"/>
        <v>0</v>
      </c>
      <c r="N114" s="2"/>
      <c r="O114" s="2"/>
      <c r="P114" s="2"/>
      <c r="Q114" s="377">
        <f t="shared" si="9"/>
        <v>0</v>
      </c>
      <c r="R114" s="2"/>
      <c r="S114" s="2"/>
      <c r="T114" s="2"/>
      <c r="U114" s="2"/>
      <c r="V114" s="2"/>
      <c r="W114" s="2"/>
      <c r="X114" s="2"/>
      <c r="Y114" s="2"/>
      <c r="Z114" s="2"/>
      <c r="AA114" s="2"/>
      <c r="AB114" s="2"/>
      <c r="AC114" s="2"/>
      <c r="AD114" s="2"/>
      <c r="AE114" s="389"/>
      <c r="AF114" s="333"/>
      <c r="AG114" s="333"/>
      <c r="AH114" s="390"/>
      <c r="AI114" s="333"/>
    </row>
    <row r="115" spans="1:35" ht="20.100000000000001" hidden="1" customHeight="1">
      <c r="A115" s="369" t="s">
        <v>122</v>
      </c>
      <c r="B115" s="1269"/>
      <c r="C115" s="1265"/>
      <c r="D115" s="398" t="s">
        <v>1486</v>
      </c>
      <c r="E115" s="414" t="s">
        <v>2286</v>
      </c>
      <c r="F115" s="382" t="str">
        <f>IF(E115="電気事業者名を選択","",IF(VLOOKUP(E115,'参考3_排出係数(電気)'!K:M,3,FALSE)=1,"メニュー無し","メニュー選択→"))</f>
        <v/>
      </c>
      <c r="G115" s="38"/>
      <c r="H115" s="399" t="s">
        <v>70</v>
      </c>
      <c r="I115" s="380">
        <v>8.64</v>
      </c>
      <c r="J115" s="1030" t="str">
        <f>IF($E115="電気事業者名を選択","",INDEX('参考3_排出係数(電気)'!$D:$E,MATCH($E115&amp;"_"&amp;$G115,'参考3_排出係数(電気)'!$I:$I,0),1))</f>
        <v/>
      </c>
      <c r="K115" s="1030" t="str">
        <f>IF($E115="電気事業者名を選択","",INDEX('参考3_排出係数(電気)'!$D:$E,MATCH($E115&amp;"_"&amp;$G115,'参考3_排出係数(電気)'!$I:$I,0),2))</f>
        <v/>
      </c>
      <c r="L115" s="376" t="s">
        <v>876</v>
      </c>
      <c r="M115" s="377">
        <f t="shared" ref="M115:M123" si="10">SUM(N115:Q115)</f>
        <v>0</v>
      </c>
      <c r="N115" s="2"/>
      <c r="O115" s="2"/>
      <c r="P115" s="2"/>
      <c r="Q115" s="377">
        <f t="shared" ref="Q115:Q123" si="11">SUM(R115:AD115)</f>
        <v>0</v>
      </c>
      <c r="R115" s="2"/>
      <c r="S115" s="2"/>
      <c r="T115" s="2"/>
      <c r="U115" s="2"/>
      <c r="V115" s="2"/>
      <c r="W115" s="2"/>
      <c r="X115" s="2"/>
      <c r="Y115" s="2"/>
      <c r="Z115" s="2"/>
      <c r="AA115" s="2"/>
      <c r="AB115" s="2"/>
      <c r="AC115" s="2"/>
      <c r="AD115" s="2"/>
      <c r="AE115" s="389"/>
      <c r="AF115" s="333"/>
      <c r="AG115" s="333"/>
      <c r="AH115" s="390"/>
      <c r="AI115" s="333"/>
    </row>
    <row r="116" spans="1:35" ht="20.100000000000001" hidden="1" customHeight="1">
      <c r="A116" s="369" t="s">
        <v>122</v>
      </c>
      <c r="B116" s="1269"/>
      <c r="C116" s="1265"/>
      <c r="D116" s="398" t="s">
        <v>1487</v>
      </c>
      <c r="E116" s="414" t="s">
        <v>2286</v>
      </c>
      <c r="F116" s="382" t="str">
        <f>IF(E116="電気事業者名を選択","",IF(VLOOKUP(E116,'参考3_排出係数(電気)'!K:M,3,FALSE)=1,"メニュー無し","メニュー選択→"))</f>
        <v/>
      </c>
      <c r="G116" s="38"/>
      <c r="H116" s="399" t="s">
        <v>70</v>
      </c>
      <c r="I116" s="380">
        <v>8.64</v>
      </c>
      <c r="J116" s="1030" t="str">
        <f>IF($E116="電気事業者名を選択","",INDEX('参考3_排出係数(電気)'!$D:$E,MATCH($E116&amp;"_"&amp;$G116,'参考3_排出係数(電気)'!$I:$I,0),1))</f>
        <v/>
      </c>
      <c r="K116" s="1030" t="str">
        <f>IF($E116="電気事業者名を選択","",INDEX('参考3_排出係数(電気)'!$D:$E,MATCH($E116&amp;"_"&amp;$G116,'参考3_排出係数(電気)'!$I:$I,0),2))</f>
        <v/>
      </c>
      <c r="L116" s="376" t="s">
        <v>876</v>
      </c>
      <c r="M116" s="377">
        <f t="shared" si="10"/>
        <v>0</v>
      </c>
      <c r="N116" s="2"/>
      <c r="O116" s="2"/>
      <c r="P116" s="2"/>
      <c r="Q116" s="377">
        <f t="shared" si="11"/>
        <v>0</v>
      </c>
      <c r="R116" s="2"/>
      <c r="S116" s="2"/>
      <c r="T116" s="2"/>
      <c r="U116" s="2"/>
      <c r="V116" s="2"/>
      <c r="W116" s="2"/>
      <c r="X116" s="2"/>
      <c r="Y116" s="2"/>
      <c r="Z116" s="2"/>
      <c r="AA116" s="2"/>
      <c r="AB116" s="2"/>
      <c r="AC116" s="2"/>
      <c r="AD116" s="2"/>
      <c r="AE116" s="389"/>
      <c r="AF116" s="333"/>
      <c r="AG116" s="333"/>
      <c r="AH116" s="390"/>
      <c r="AI116" s="333"/>
    </row>
    <row r="117" spans="1:35" ht="20.100000000000001" hidden="1" customHeight="1">
      <c r="A117" s="369" t="s">
        <v>122</v>
      </c>
      <c r="B117" s="1269"/>
      <c r="C117" s="1265"/>
      <c r="D117" s="398" t="s">
        <v>1488</v>
      </c>
      <c r="E117" s="414" t="s">
        <v>2286</v>
      </c>
      <c r="F117" s="382" t="str">
        <f>IF(E117="電気事業者名を選択","",IF(VLOOKUP(E117,'参考3_排出係数(電気)'!K:M,3,FALSE)=1,"メニュー無し","メニュー選択→"))</f>
        <v/>
      </c>
      <c r="G117" s="38"/>
      <c r="H117" s="399" t="s">
        <v>70</v>
      </c>
      <c r="I117" s="380">
        <v>8.64</v>
      </c>
      <c r="J117" s="1030" t="str">
        <f>IF($E117="電気事業者名を選択","",INDEX('参考3_排出係数(電気)'!$D:$E,MATCH($E117&amp;"_"&amp;$G117,'参考3_排出係数(電気)'!$I:$I,0),1))</f>
        <v/>
      </c>
      <c r="K117" s="1030" t="str">
        <f>IF($E117="電気事業者名を選択","",INDEX('参考3_排出係数(電気)'!$D:$E,MATCH($E117&amp;"_"&amp;$G117,'参考3_排出係数(電気)'!$I:$I,0),2))</f>
        <v/>
      </c>
      <c r="L117" s="376" t="s">
        <v>876</v>
      </c>
      <c r="M117" s="377">
        <f t="shared" si="10"/>
        <v>0</v>
      </c>
      <c r="N117" s="2"/>
      <c r="O117" s="2"/>
      <c r="P117" s="2"/>
      <c r="Q117" s="377">
        <f t="shared" si="11"/>
        <v>0</v>
      </c>
      <c r="R117" s="2"/>
      <c r="S117" s="2"/>
      <c r="T117" s="2"/>
      <c r="U117" s="2"/>
      <c r="V117" s="2"/>
      <c r="W117" s="2"/>
      <c r="X117" s="2"/>
      <c r="Y117" s="2"/>
      <c r="Z117" s="2"/>
      <c r="AA117" s="2"/>
      <c r="AB117" s="2"/>
      <c r="AC117" s="2"/>
      <c r="AD117" s="2"/>
      <c r="AE117" s="389"/>
      <c r="AF117" s="333"/>
      <c r="AG117" s="333"/>
      <c r="AH117" s="390"/>
      <c r="AI117" s="333"/>
    </row>
    <row r="118" spans="1:35" ht="20.100000000000001" hidden="1" customHeight="1">
      <c r="A118" s="369" t="s">
        <v>122</v>
      </c>
      <c r="B118" s="1269"/>
      <c r="C118" s="1265"/>
      <c r="D118" s="398" t="s">
        <v>1489</v>
      </c>
      <c r="E118" s="414" t="s">
        <v>2286</v>
      </c>
      <c r="F118" s="382" t="str">
        <f>IF(E118="電気事業者名を選択","",IF(VLOOKUP(E118,'参考3_排出係数(電気)'!K:M,3,FALSE)=1,"メニュー無し","メニュー選択→"))</f>
        <v/>
      </c>
      <c r="G118" s="38"/>
      <c r="H118" s="399" t="s">
        <v>70</v>
      </c>
      <c r="I118" s="380">
        <v>8.64</v>
      </c>
      <c r="J118" s="1030" t="str">
        <f>IF($E118="電気事業者名を選択","",INDEX('参考3_排出係数(電気)'!$D:$E,MATCH($E118&amp;"_"&amp;$G118,'参考3_排出係数(電気)'!$I:$I,0),1))</f>
        <v/>
      </c>
      <c r="K118" s="1030" t="str">
        <f>IF($E118="電気事業者名を選択","",INDEX('参考3_排出係数(電気)'!$D:$E,MATCH($E118&amp;"_"&amp;$G118,'参考3_排出係数(電気)'!$I:$I,0),2))</f>
        <v/>
      </c>
      <c r="L118" s="376" t="s">
        <v>876</v>
      </c>
      <c r="M118" s="377">
        <f t="shared" si="10"/>
        <v>0</v>
      </c>
      <c r="N118" s="2"/>
      <c r="O118" s="2"/>
      <c r="P118" s="2"/>
      <c r="Q118" s="377">
        <f t="shared" si="11"/>
        <v>0</v>
      </c>
      <c r="R118" s="2"/>
      <c r="S118" s="2"/>
      <c r="T118" s="2"/>
      <c r="U118" s="2"/>
      <c r="V118" s="2"/>
      <c r="W118" s="2"/>
      <c r="X118" s="2"/>
      <c r="Y118" s="2"/>
      <c r="Z118" s="2"/>
      <c r="AA118" s="2"/>
      <c r="AB118" s="2"/>
      <c r="AC118" s="2"/>
      <c r="AD118" s="2"/>
      <c r="AE118" s="389"/>
      <c r="AF118" s="333"/>
      <c r="AG118" s="333"/>
      <c r="AH118" s="390"/>
      <c r="AI118" s="333"/>
    </row>
    <row r="119" spans="1:35" ht="20.100000000000001" hidden="1" customHeight="1">
      <c r="A119" s="369" t="s">
        <v>122</v>
      </c>
      <c r="B119" s="1269"/>
      <c r="C119" s="1265"/>
      <c r="D119" s="398" t="s">
        <v>1490</v>
      </c>
      <c r="E119" s="414" t="s">
        <v>2286</v>
      </c>
      <c r="F119" s="382" t="str">
        <f>IF(E119="電気事業者名を選択","",IF(VLOOKUP(E119,'参考3_排出係数(電気)'!K:M,3,FALSE)=1,"メニュー無し","メニュー選択→"))</f>
        <v/>
      </c>
      <c r="G119" s="38"/>
      <c r="H119" s="399" t="s">
        <v>70</v>
      </c>
      <c r="I119" s="380">
        <v>8.64</v>
      </c>
      <c r="J119" s="1030" t="str">
        <f>IF($E119="電気事業者名を選択","",INDEX('参考3_排出係数(電気)'!$D:$E,MATCH($E119&amp;"_"&amp;$G119,'参考3_排出係数(電気)'!$I:$I,0),1))</f>
        <v/>
      </c>
      <c r="K119" s="1030" t="str">
        <f>IF($E119="電気事業者名を選択","",INDEX('参考3_排出係数(電気)'!$D:$E,MATCH($E119&amp;"_"&amp;$G119,'参考3_排出係数(電気)'!$I:$I,0),2))</f>
        <v/>
      </c>
      <c r="L119" s="376" t="s">
        <v>876</v>
      </c>
      <c r="M119" s="377">
        <f t="shared" si="10"/>
        <v>0</v>
      </c>
      <c r="N119" s="2"/>
      <c r="O119" s="2"/>
      <c r="P119" s="2"/>
      <c r="Q119" s="377">
        <f t="shared" si="11"/>
        <v>0</v>
      </c>
      <c r="R119" s="2"/>
      <c r="S119" s="2"/>
      <c r="T119" s="2"/>
      <c r="U119" s="2"/>
      <c r="V119" s="2"/>
      <c r="W119" s="2"/>
      <c r="X119" s="2"/>
      <c r="Y119" s="2"/>
      <c r="Z119" s="2"/>
      <c r="AA119" s="2"/>
      <c r="AB119" s="2"/>
      <c r="AC119" s="2"/>
      <c r="AD119" s="2"/>
      <c r="AE119" s="389"/>
      <c r="AF119" s="333"/>
      <c r="AG119" s="333"/>
      <c r="AH119" s="390"/>
      <c r="AI119" s="333"/>
    </row>
    <row r="120" spans="1:35" ht="20.100000000000001" hidden="1" customHeight="1">
      <c r="A120" s="369" t="s">
        <v>122</v>
      </c>
      <c r="B120" s="1269"/>
      <c r="C120" s="1265"/>
      <c r="D120" s="398" t="s">
        <v>1491</v>
      </c>
      <c r="E120" s="414" t="s">
        <v>2286</v>
      </c>
      <c r="F120" s="382" t="str">
        <f>IF(E120="電気事業者名を選択","",IF(VLOOKUP(E120,'参考3_排出係数(電気)'!K:M,3,FALSE)=1,"メニュー無し","メニュー選択→"))</f>
        <v/>
      </c>
      <c r="G120" s="38"/>
      <c r="H120" s="399" t="s">
        <v>70</v>
      </c>
      <c r="I120" s="380">
        <v>8.64</v>
      </c>
      <c r="J120" s="1030" t="str">
        <f>IF($E120="電気事業者名を選択","",INDEX('参考3_排出係数(電気)'!$D:$E,MATCH($E120&amp;"_"&amp;$G120,'参考3_排出係数(電気)'!$I:$I,0),1))</f>
        <v/>
      </c>
      <c r="K120" s="1030" t="str">
        <f>IF($E120="電気事業者名を選択","",INDEX('参考3_排出係数(電気)'!$D:$E,MATCH($E120&amp;"_"&amp;$G120,'参考3_排出係数(電気)'!$I:$I,0),2))</f>
        <v/>
      </c>
      <c r="L120" s="376" t="s">
        <v>876</v>
      </c>
      <c r="M120" s="377">
        <f t="shared" si="10"/>
        <v>0</v>
      </c>
      <c r="N120" s="2"/>
      <c r="O120" s="2"/>
      <c r="P120" s="2"/>
      <c r="Q120" s="377">
        <f t="shared" si="11"/>
        <v>0</v>
      </c>
      <c r="R120" s="2"/>
      <c r="S120" s="2"/>
      <c r="T120" s="2"/>
      <c r="U120" s="2"/>
      <c r="V120" s="2"/>
      <c r="W120" s="2"/>
      <c r="X120" s="2"/>
      <c r="Y120" s="2"/>
      <c r="Z120" s="2"/>
      <c r="AA120" s="2"/>
      <c r="AB120" s="2"/>
      <c r="AC120" s="2"/>
      <c r="AD120" s="2"/>
      <c r="AE120" s="389"/>
      <c r="AF120" s="333"/>
      <c r="AG120" s="333"/>
      <c r="AH120" s="390"/>
      <c r="AI120" s="333"/>
    </row>
    <row r="121" spans="1:35" ht="20.100000000000001" hidden="1" customHeight="1">
      <c r="A121" s="369" t="s">
        <v>122</v>
      </c>
      <c r="B121" s="1269"/>
      <c r="C121" s="1265"/>
      <c r="D121" s="398" t="s">
        <v>1492</v>
      </c>
      <c r="E121" s="414" t="s">
        <v>2286</v>
      </c>
      <c r="F121" s="382" t="str">
        <f>IF(E121="電気事業者名を選択","",IF(VLOOKUP(E121,'参考3_排出係数(電気)'!K:M,3,FALSE)=1,"メニュー無し","メニュー選択→"))</f>
        <v/>
      </c>
      <c r="G121" s="38"/>
      <c r="H121" s="399" t="s">
        <v>70</v>
      </c>
      <c r="I121" s="380">
        <v>8.64</v>
      </c>
      <c r="J121" s="1030" t="str">
        <f>IF($E121="電気事業者名を選択","",INDEX('参考3_排出係数(電気)'!$D:$E,MATCH($E121&amp;"_"&amp;$G121,'参考3_排出係数(電気)'!$I:$I,0),1))</f>
        <v/>
      </c>
      <c r="K121" s="1030" t="str">
        <f>IF($E121="電気事業者名を選択","",INDEX('参考3_排出係数(電気)'!$D:$E,MATCH($E121&amp;"_"&amp;$G121,'参考3_排出係数(電気)'!$I:$I,0),2))</f>
        <v/>
      </c>
      <c r="L121" s="376" t="s">
        <v>876</v>
      </c>
      <c r="M121" s="377">
        <f t="shared" si="10"/>
        <v>0</v>
      </c>
      <c r="N121" s="2"/>
      <c r="O121" s="2"/>
      <c r="P121" s="2"/>
      <c r="Q121" s="377">
        <f t="shared" si="11"/>
        <v>0</v>
      </c>
      <c r="R121" s="2"/>
      <c r="S121" s="2"/>
      <c r="T121" s="2"/>
      <c r="U121" s="2"/>
      <c r="V121" s="2"/>
      <c r="W121" s="2"/>
      <c r="X121" s="2"/>
      <c r="Y121" s="2"/>
      <c r="Z121" s="2"/>
      <c r="AA121" s="2"/>
      <c r="AB121" s="2"/>
      <c r="AC121" s="2"/>
      <c r="AD121" s="2"/>
      <c r="AE121" s="389"/>
      <c r="AF121" s="333"/>
      <c r="AG121" s="333"/>
      <c r="AH121" s="390"/>
      <c r="AI121" s="333"/>
    </row>
    <row r="122" spans="1:35" ht="20.100000000000001" hidden="1" customHeight="1">
      <c r="A122" s="369" t="s">
        <v>122</v>
      </c>
      <c r="B122" s="1269"/>
      <c r="C122" s="1265"/>
      <c r="D122" s="398" t="s">
        <v>1493</v>
      </c>
      <c r="E122" s="414" t="s">
        <v>2286</v>
      </c>
      <c r="F122" s="382" t="str">
        <f>IF(E122="電気事業者名を選択","",IF(VLOOKUP(E122,'参考3_排出係数(電気)'!K:M,3,FALSE)=1,"メニュー無し","メニュー選択→"))</f>
        <v/>
      </c>
      <c r="G122" s="38"/>
      <c r="H122" s="399" t="s">
        <v>70</v>
      </c>
      <c r="I122" s="380">
        <v>8.64</v>
      </c>
      <c r="J122" s="1030" t="str">
        <f>IF($E122="電気事業者名を選択","",INDEX('参考3_排出係数(電気)'!$D:$E,MATCH($E122&amp;"_"&amp;$G122,'参考3_排出係数(電気)'!$I:$I,0),1))</f>
        <v/>
      </c>
      <c r="K122" s="1030" t="str">
        <f>IF($E122="電気事業者名を選択","",INDEX('参考3_排出係数(電気)'!$D:$E,MATCH($E122&amp;"_"&amp;$G122,'参考3_排出係数(電気)'!$I:$I,0),2))</f>
        <v/>
      </c>
      <c r="L122" s="376" t="s">
        <v>876</v>
      </c>
      <c r="M122" s="377">
        <f t="shared" si="10"/>
        <v>0</v>
      </c>
      <c r="N122" s="2"/>
      <c r="O122" s="2"/>
      <c r="P122" s="2"/>
      <c r="Q122" s="377">
        <f t="shared" si="11"/>
        <v>0</v>
      </c>
      <c r="R122" s="2"/>
      <c r="S122" s="2"/>
      <c r="T122" s="2"/>
      <c r="U122" s="2"/>
      <c r="V122" s="2"/>
      <c r="W122" s="2"/>
      <c r="X122" s="2"/>
      <c r="Y122" s="2"/>
      <c r="Z122" s="2"/>
      <c r="AA122" s="2"/>
      <c r="AB122" s="2"/>
      <c r="AC122" s="2"/>
      <c r="AD122" s="2"/>
      <c r="AE122" s="389"/>
      <c r="AF122" s="333"/>
      <c r="AG122" s="333"/>
      <c r="AH122" s="390"/>
      <c r="AI122" s="333"/>
    </row>
    <row r="123" spans="1:35" ht="20.100000000000001" hidden="1" customHeight="1">
      <c r="A123" s="369" t="s">
        <v>122</v>
      </c>
      <c r="B123" s="1269"/>
      <c r="C123" s="1265"/>
      <c r="D123" s="398" t="s">
        <v>1494</v>
      </c>
      <c r="E123" s="414" t="s">
        <v>2286</v>
      </c>
      <c r="F123" s="382" t="str">
        <f>IF(E123="電気事業者名を選択","",IF(VLOOKUP(E123,'参考3_排出係数(電気)'!K:M,3,FALSE)=1,"メニュー無し","メニュー選択→"))</f>
        <v/>
      </c>
      <c r="G123" s="38"/>
      <c r="H123" s="399" t="s">
        <v>70</v>
      </c>
      <c r="I123" s="380">
        <v>8.64</v>
      </c>
      <c r="J123" s="1030" t="str">
        <f>IF($E123="電気事業者名を選択","",INDEX('参考3_排出係数(電気)'!$D:$E,MATCH($E123&amp;"_"&amp;$G123,'参考3_排出係数(電気)'!$I:$I,0),1))</f>
        <v/>
      </c>
      <c r="K123" s="1030" t="str">
        <f>IF($E123="電気事業者名を選択","",INDEX('参考3_排出係数(電気)'!$D:$E,MATCH($E123&amp;"_"&amp;$G123,'参考3_排出係数(電気)'!$I:$I,0),2))</f>
        <v/>
      </c>
      <c r="L123" s="376" t="s">
        <v>876</v>
      </c>
      <c r="M123" s="377">
        <f t="shared" si="10"/>
        <v>0</v>
      </c>
      <c r="N123" s="2"/>
      <c r="O123" s="2"/>
      <c r="P123" s="2"/>
      <c r="Q123" s="377">
        <f t="shared" si="11"/>
        <v>0</v>
      </c>
      <c r="R123" s="2"/>
      <c r="S123" s="2"/>
      <c r="T123" s="2"/>
      <c r="U123" s="2"/>
      <c r="V123" s="2"/>
      <c r="W123" s="2"/>
      <c r="X123" s="2"/>
      <c r="Y123" s="2"/>
      <c r="Z123" s="2"/>
      <c r="AA123" s="2"/>
      <c r="AB123" s="2"/>
      <c r="AC123" s="2"/>
      <c r="AD123" s="2"/>
      <c r="AE123" s="389"/>
      <c r="AF123" s="333"/>
      <c r="AG123" s="333"/>
      <c r="AH123" s="390"/>
      <c r="AI123" s="333"/>
    </row>
    <row r="124" spans="1:35" ht="20.100000000000001" hidden="1" customHeight="1">
      <c r="A124" s="369" t="s">
        <v>122</v>
      </c>
      <c r="B124" s="1269"/>
      <c r="C124" s="1265"/>
      <c r="D124" s="398" t="s">
        <v>1495</v>
      </c>
      <c r="E124" s="414" t="s">
        <v>2286</v>
      </c>
      <c r="F124" s="382" t="str">
        <f>IF(E124="電気事業者名を選択","",IF(VLOOKUP(E124,'参考3_排出係数(電気)'!K:M,3,FALSE)=1,"メニュー無し","メニュー選択→"))</f>
        <v/>
      </c>
      <c r="G124" s="38"/>
      <c r="H124" s="399" t="s">
        <v>70</v>
      </c>
      <c r="I124" s="380">
        <v>8.64</v>
      </c>
      <c r="J124" s="1030" t="str">
        <f>IF($E124="電気事業者名を選択","",INDEX('参考3_排出係数(電気)'!$D:$E,MATCH($E124&amp;"_"&amp;$G124,'参考3_排出係数(電気)'!$I:$I,0),1))</f>
        <v/>
      </c>
      <c r="K124" s="1030" t="str">
        <f>IF($E124="電気事業者名を選択","",INDEX('参考3_排出係数(電気)'!$D:$E,MATCH($E124&amp;"_"&amp;$G124,'参考3_排出係数(電気)'!$I:$I,0),2))</f>
        <v/>
      </c>
      <c r="L124" s="376" t="s">
        <v>876</v>
      </c>
      <c r="M124" s="377">
        <f t="shared" si="8"/>
        <v>0</v>
      </c>
      <c r="N124" s="2"/>
      <c r="O124" s="2"/>
      <c r="P124" s="2"/>
      <c r="Q124" s="377">
        <f t="shared" si="9"/>
        <v>0</v>
      </c>
      <c r="R124" s="2"/>
      <c r="S124" s="2"/>
      <c r="T124" s="2"/>
      <c r="U124" s="2"/>
      <c r="V124" s="2"/>
      <c r="W124" s="2"/>
      <c r="X124" s="2"/>
      <c r="Y124" s="2"/>
      <c r="Z124" s="2"/>
      <c r="AA124" s="2"/>
      <c r="AB124" s="2"/>
      <c r="AC124" s="2"/>
      <c r="AD124" s="2"/>
      <c r="AE124" s="389"/>
      <c r="AF124" s="333"/>
      <c r="AG124" s="333"/>
      <c r="AH124" s="390"/>
      <c r="AI124" s="333"/>
    </row>
    <row r="125" spans="1:35" ht="20.100000000000001" hidden="1" customHeight="1">
      <c r="A125" s="369" t="s">
        <v>122</v>
      </c>
      <c r="B125" s="1269"/>
      <c r="C125" s="1265"/>
      <c r="D125" s="398" t="s">
        <v>1496</v>
      </c>
      <c r="E125" s="414" t="s">
        <v>2286</v>
      </c>
      <c r="F125" s="382" t="str">
        <f>IF(E125="電気事業者名を選択","",IF(VLOOKUP(E125,'参考3_排出係数(電気)'!K:M,3,FALSE)=1,"メニュー無し","メニュー選択→"))</f>
        <v/>
      </c>
      <c r="G125" s="38"/>
      <c r="H125" s="399" t="s">
        <v>70</v>
      </c>
      <c r="I125" s="380">
        <v>8.64</v>
      </c>
      <c r="J125" s="1030" t="str">
        <f>IF($E125="電気事業者名を選択","",INDEX('参考3_排出係数(電気)'!$D:$E,MATCH($E125&amp;"_"&amp;$G125,'参考3_排出係数(電気)'!$I:$I,0),1))</f>
        <v/>
      </c>
      <c r="K125" s="1030" t="str">
        <f>IF($E125="電気事業者名を選択","",INDEX('参考3_排出係数(電気)'!$D:$E,MATCH($E125&amp;"_"&amp;$G125,'参考3_排出係数(電気)'!$I:$I,0),2))</f>
        <v/>
      </c>
      <c r="L125" s="376" t="s">
        <v>876</v>
      </c>
      <c r="M125" s="377">
        <f t="shared" si="8"/>
        <v>0</v>
      </c>
      <c r="N125" s="2"/>
      <c r="O125" s="2"/>
      <c r="P125" s="2"/>
      <c r="Q125" s="377">
        <f t="shared" si="9"/>
        <v>0</v>
      </c>
      <c r="R125" s="2"/>
      <c r="S125" s="2"/>
      <c r="T125" s="2"/>
      <c r="U125" s="2"/>
      <c r="V125" s="2"/>
      <c r="W125" s="2"/>
      <c r="X125" s="2"/>
      <c r="Y125" s="2"/>
      <c r="Z125" s="2"/>
      <c r="AA125" s="2"/>
      <c r="AB125" s="2"/>
      <c r="AC125" s="2"/>
      <c r="AD125" s="2"/>
      <c r="AE125" s="389"/>
      <c r="AF125" s="333"/>
      <c r="AG125" s="333"/>
      <c r="AH125" s="390"/>
      <c r="AI125" s="333"/>
    </row>
    <row r="126" spans="1:35" ht="20.100000000000001" hidden="1" customHeight="1">
      <c r="A126" s="369" t="s">
        <v>122</v>
      </c>
      <c r="B126" s="1269"/>
      <c r="C126" s="1265"/>
      <c r="D126" s="398" t="s">
        <v>1497</v>
      </c>
      <c r="E126" s="414" t="s">
        <v>2286</v>
      </c>
      <c r="F126" s="382" t="str">
        <f>IF(E126="電気事業者名を選択","",IF(VLOOKUP(E126,'参考3_排出係数(電気)'!K:M,3,FALSE)=1,"メニュー無し","メニュー選択→"))</f>
        <v/>
      </c>
      <c r="G126" s="38"/>
      <c r="H126" s="399" t="s">
        <v>70</v>
      </c>
      <c r="I126" s="380">
        <v>8.64</v>
      </c>
      <c r="J126" s="1030" t="str">
        <f>IF($E126="電気事業者名を選択","",INDEX('参考3_排出係数(電気)'!$D:$E,MATCH($E126&amp;"_"&amp;$G126,'参考3_排出係数(電気)'!$I:$I,0),1))</f>
        <v/>
      </c>
      <c r="K126" s="1030" t="str">
        <f>IF($E126="電気事業者名を選択","",INDEX('参考3_排出係数(電気)'!$D:$E,MATCH($E126&amp;"_"&amp;$G126,'参考3_排出係数(電気)'!$I:$I,0),2))</f>
        <v/>
      </c>
      <c r="L126" s="376" t="s">
        <v>876</v>
      </c>
      <c r="M126" s="377">
        <f t="shared" si="8"/>
        <v>0</v>
      </c>
      <c r="N126" s="2"/>
      <c r="O126" s="2"/>
      <c r="P126" s="2"/>
      <c r="Q126" s="377">
        <f t="shared" si="9"/>
        <v>0</v>
      </c>
      <c r="R126" s="2"/>
      <c r="S126" s="2"/>
      <c r="T126" s="2"/>
      <c r="U126" s="2"/>
      <c r="V126" s="2"/>
      <c r="W126" s="2"/>
      <c r="X126" s="2"/>
      <c r="Y126" s="2"/>
      <c r="Z126" s="2"/>
      <c r="AA126" s="2"/>
      <c r="AB126" s="2"/>
      <c r="AC126" s="2"/>
      <c r="AD126" s="2"/>
      <c r="AE126" s="389"/>
      <c r="AF126" s="333"/>
      <c r="AG126" s="333"/>
      <c r="AH126" s="390"/>
      <c r="AI126" s="333"/>
    </row>
    <row r="127" spans="1:35" ht="20.100000000000001" hidden="1" customHeight="1">
      <c r="A127" s="369" t="s">
        <v>122</v>
      </c>
      <c r="B127" s="1269"/>
      <c r="C127" s="1265"/>
      <c r="D127" s="398" t="s">
        <v>1498</v>
      </c>
      <c r="E127" s="414" t="s">
        <v>2286</v>
      </c>
      <c r="F127" s="382" t="str">
        <f>IF(E127="電気事業者名を選択","",IF(VLOOKUP(E127,'参考3_排出係数(電気)'!K:M,3,FALSE)=1,"メニュー無し","メニュー選択→"))</f>
        <v/>
      </c>
      <c r="G127" s="38"/>
      <c r="H127" s="399" t="s">
        <v>70</v>
      </c>
      <c r="I127" s="380">
        <v>8.64</v>
      </c>
      <c r="J127" s="1030" t="str">
        <f>IF($E127="電気事業者名を選択","",INDEX('参考3_排出係数(電気)'!$D:$E,MATCH($E127&amp;"_"&amp;$G127,'参考3_排出係数(電気)'!$I:$I,0),1))</f>
        <v/>
      </c>
      <c r="K127" s="1030" t="str">
        <f>IF($E127="電気事業者名を選択","",INDEX('参考3_排出係数(電気)'!$D:$E,MATCH($E127&amp;"_"&amp;$G127,'参考3_排出係数(電気)'!$I:$I,0),2))</f>
        <v/>
      </c>
      <c r="L127" s="376" t="s">
        <v>876</v>
      </c>
      <c r="M127" s="377">
        <f t="shared" si="8"/>
        <v>0</v>
      </c>
      <c r="N127" s="2"/>
      <c r="O127" s="2"/>
      <c r="P127" s="2"/>
      <c r="Q127" s="377">
        <f t="shared" si="9"/>
        <v>0</v>
      </c>
      <c r="R127" s="2"/>
      <c r="S127" s="2"/>
      <c r="T127" s="2"/>
      <c r="U127" s="2"/>
      <c r="V127" s="2"/>
      <c r="W127" s="2"/>
      <c r="X127" s="2"/>
      <c r="Y127" s="2"/>
      <c r="Z127" s="2"/>
      <c r="AA127" s="2"/>
      <c r="AB127" s="2"/>
      <c r="AC127" s="2"/>
      <c r="AD127" s="2"/>
      <c r="AE127" s="389"/>
      <c r="AF127" s="333"/>
      <c r="AG127" s="333"/>
      <c r="AH127" s="390"/>
      <c r="AI127" s="333"/>
    </row>
    <row r="128" spans="1:35" ht="20.100000000000001" hidden="1" customHeight="1">
      <c r="A128" s="369" t="s">
        <v>122</v>
      </c>
      <c r="B128" s="1269"/>
      <c r="C128" s="1265"/>
      <c r="D128" s="398" t="s">
        <v>1499</v>
      </c>
      <c r="E128" s="414" t="s">
        <v>2286</v>
      </c>
      <c r="F128" s="382" t="str">
        <f>IF(E128="電気事業者名を選択","",IF(VLOOKUP(E128,'参考3_排出係数(電気)'!K:M,3,FALSE)=1,"メニュー無し","メニュー選択→"))</f>
        <v/>
      </c>
      <c r="G128" s="38"/>
      <c r="H128" s="399" t="s">
        <v>70</v>
      </c>
      <c r="I128" s="380">
        <v>8.64</v>
      </c>
      <c r="J128" s="1030" t="str">
        <f>IF($E128="電気事業者名を選択","",INDEX('参考3_排出係数(電気)'!$D:$E,MATCH($E128&amp;"_"&amp;$G128,'参考3_排出係数(電気)'!$I:$I,0),1))</f>
        <v/>
      </c>
      <c r="K128" s="1030" t="str">
        <f>IF($E128="電気事業者名を選択","",INDEX('参考3_排出係数(電気)'!$D:$E,MATCH($E128&amp;"_"&amp;$G128,'参考3_排出係数(電気)'!$I:$I,0),2))</f>
        <v/>
      </c>
      <c r="L128" s="376" t="s">
        <v>876</v>
      </c>
      <c r="M128" s="377">
        <f t="shared" si="8"/>
        <v>0</v>
      </c>
      <c r="N128" s="2"/>
      <c r="O128" s="2"/>
      <c r="P128" s="2"/>
      <c r="Q128" s="377">
        <f t="shared" si="9"/>
        <v>0</v>
      </c>
      <c r="R128" s="2"/>
      <c r="S128" s="2"/>
      <c r="T128" s="2"/>
      <c r="U128" s="2"/>
      <c r="V128" s="2"/>
      <c r="W128" s="2"/>
      <c r="X128" s="2"/>
      <c r="Y128" s="2"/>
      <c r="Z128" s="2"/>
      <c r="AA128" s="2"/>
      <c r="AB128" s="2"/>
      <c r="AC128" s="2"/>
      <c r="AD128" s="2"/>
      <c r="AE128" s="389"/>
      <c r="AF128" s="333"/>
      <c r="AG128" s="333"/>
      <c r="AH128" s="390"/>
      <c r="AI128" s="333"/>
    </row>
    <row r="129" spans="1:35" ht="20.100000000000001" hidden="1" customHeight="1">
      <c r="A129" s="369" t="s">
        <v>122</v>
      </c>
      <c r="B129" s="1269"/>
      <c r="C129" s="1265"/>
      <c r="D129" s="398" t="s">
        <v>1500</v>
      </c>
      <c r="E129" s="414" t="s">
        <v>2286</v>
      </c>
      <c r="F129" s="382" t="str">
        <f>IF(E129="電気事業者名を選択","",IF(VLOOKUP(E129,'参考3_排出係数(電気)'!K:M,3,FALSE)=1,"メニュー無し","メニュー選択→"))</f>
        <v/>
      </c>
      <c r="G129" s="38"/>
      <c r="H129" s="399" t="s">
        <v>70</v>
      </c>
      <c r="I129" s="380">
        <v>8.64</v>
      </c>
      <c r="J129" s="1030" t="str">
        <f>IF($E129="電気事業者名を選択","",INDEX('参考3_排出係数(電気)'!$D:$E,MATCH($E129&amp;"_"&amp;$G129,'参考3_排出係数(電気)'!$I:$I,0),1))</f>
        <v/>
      </c>
      <c r="K129" s="1030" t="str">
        <f>IF($E129="電気事業者名を選択","",INDEX('参考3_排出係数(電気)'!$D:$E,MATCH($E129&amp;"_"&amp;$G129,'参考3_排出係数(電気)'!$I:$I,0),2))</f>
        <v/>
      </c>
      <c r="L129" s="376" t="s">
        <v>876</v>
      </c>
      <c r="M129" s="377">
        <f t="shared" si="8"/>
        <v>0</v>
      </c>
      <c r="N129" s="2"/>
      <c r="O129" s="2"/>
      <c r="P129" s="2"/>
      <c r="Q129" s="377">
        <f t="shared" si="9"/>
        <v>0</v>
      </c>
      <c r="R129" s="2"/>
      <c r="S129" s="2"/>
      <c r="T129" s="2"/>
      <c r="U129" s="2"/>
      <c r="V129" s="2"/>
      <c r="W129" s="2"/>
      <c r="X129" s="2"/>
      <c r="Y129" s="2"/>
      <c r="Z129" s="2"/>
      <c r="AA129" s="2"/>
      <c r="AB129" s="2"/>
      <c r="AC129" s="2"/>
      <c r="AD129" s="2"/>
      <c r="AE129" s="389"/>
      <c r="AF129" s="333"/>
      <c r="AG129" s="333"/>
      <c r="AH129" s="390"/>
      <c r="AI129" s="333"/>
    </row>
    <row r="130" spans="1:35" ht="20.100000000000001" hidden="1" customHeight="1">
      <c r="A130" s="369" t="s">
        <v>123</v>
      </c>
      <c r="B130" s="1269"/>
      <c r="C130" s="1265" t="s">
        <v>71</v>
      </c>
      <c r="D130" s="394" t="s">
        <v>72</v>
      </c>
      <c r="E130" s="396"/>
      <c r="F130" s="371"/>
      <c r="G130" s="371"/>
      <c r="H130" s="399" t="s">
        <v>70</v>
      </c>
      <c r="I130" s="380">
        <v>3.6</v>
      </c>
      <c r="J130" s="1031"/>
      <c r="K130" s="1031"/>
      <c r="L130" s="376" t="s">
        <v>876</v>
      </c>
      <c r="M130" s="377">
        <f t="shared" si="8"/>
        <v>0</v>
      </c>
      <c r="N130" s="2"/>
      <c r="O130" s="2"/>
      <c r="P130" s="2"/>
      <c r="Q130" s="377">
        <f t="shared" si="9"/>
        <v>0</v>
      </c>
      <c r="R130" s="2"/>
      <c r="S130" s="2"/>
      <c r="T130" s="2"/>
      <c r="U130" s="2"/>
      <c r="V130" s="2"/>
      <c r="W130" s="2"/>
      <c r="X130" s="2"/>
      <c r="Y130" s="2"/>
      <c r="Z130" s="2"/>
      <c r="AA130" s="2"/>
      <c r="AB130" s="2"/>
      <c r="AC130" s="2"/>
      <c r="AD130" s="2"/>
      <c r="AE130" s="389"/>
      <c r="AF130" s="333"/>
      <c r="AG130" s="333"/>
      <c r="AH130" s="390"/>
      <c r="AI130" s="333"/>
    </row>
    <row r="131" spans="1:35" ht="20.100000000000001" hidden="1" customHeight="1">
      <c r="A131" s="369" t="s">
        <v>123</v>
      </c>
      <c r="B131" s="1269"/>
      <c r="C131" s="1265"/>
      <c r="D131" s="397" t="s">
        <v>73</v>
      </c>
      <c r="E131" s="370"/>
      <c r="F131" s="371"/>
      <c r="G131" s="371"/>
      <c r="H131" s="399" t="s">
        <v>70</v>
      </c>
      <c r="I131" s="380">
        <v>3.6</v>
      </c>
      <c r="J131" s="1031"/>
      <c r="K131" s="1031"/>
      <c r="L131" s="376" t="s">
        <v>876</v>
      </c>
      <c r="M131" s="377">
        <f t="shared" si="8"/>
        <v>0</v>
      </c>
      <c r="N131" s="2"/>
      <c r="O131" s="2"/>
      <c r="P131" s="2"/>
      <c r="Q131" s="377">
        <f t="shared" si="9"/>
        <v>0</v>
      </c>
      <c r="R131" s="2"/>
      <c r="S131" s="2"/>
      <c r="T131" s="2"/>
      <c r="U131" s="2"/>
      <c r="V131" s="2"/>
      <c r="W131" s="2"/>
      <c r="X131" s="2"/>
      <c r="Y131" s="2"/>
      <c r="Z131" s="2"/>
      <c r="AA131" s="2"/>
      <c r="AB131" s="2"/>
      <c r="AC131" s="2"/>
      <c r="AD131" s="2"/>
      <c r="AE131" s="389"/>
      <c r="AF131" s="333"/>
      <c r="AG131" s="333"/>
      <c r="AH131" s="390"/>
      <c r="AI131" s="333"/>
    </row>
    <row r="132" spans="1:35" ht="20.100000000000001" hidden="1" customHeight="1">
      <c r="A132" s="369" t="s">
        <v>123</v>
      </c>
      <c r="B132" s="1269"/>
      <c r="C132" s="1265"/>
      <c r="D132" s="397" t="s">
        <v>74</v>
      </c>
      <c r="E132" s="415"/>
      <c r="F132" s="385"/>
      <c r="G132" s="386"/>
      <c r="H132" s="399" t="s">
        <v>70</v>
      </c>
      <c r="I132" s="380">
        <v>8.64</v>
      </c>
      <c r="J132" s="1032"/>
      <c r="K132" s="1033" t="str">
        <f t="shared" ref="K132:K133" si="12">IF(J132="","",J132)</f>
        <v/>
      </c>
      <c r="L132" s="376" t="s">
        <v>876</v>
      </c>
      <c r="M132" s="377">
        <f t="shared" si="8"/>
        <v>0</v>
      </c>
      <c r="N132" s="2"/>
      <c r="O132" s="2"/>
      <c r="P132" s="2"/>
      <c r="Q132" s="377">
        <f t="shared" si="9"/>
        <v>0</v>
      </c>
      <c r="R132" s="2"/>
      <c r="S132" s="2"/>
      <c r="T132" s="2"/>
      <c r="U132" s="2"/>
      <c r="V132" s="2"/>
      <c r="W132" s="2"/>
      <c r="X132" s="2"/>
      <c r="Y132" s="2"/>
      <c r="Z132" s="2"/>
      <c r="AA132" s="2"/>
      <c r="AB132" s="2"/>
      <c r="AC132" s="2"/>
      <c r="AD132" s="2"/>
      <c r="AE132" s="389"/>
      <c r="AF132" s="333"/>
      <c r="AG132" s="324" t="s">
        <v>5232</v>
      </c>
      <c r="AH132" s="390"/>
      <c r="AI132" s="333"/>
    </row>
    <row r="133" spans="1:35" ht="20.100000000000001" hidden="1" customHeight="1">
      <c r="A133" s="369" t="s">
        <v>123</v>
      </c>
      <c r="B133" s="1269"/>
      <c r="C133" s="1265"/>
      <c r="D133" s="400" t="s">
        <v>75</v>
      </c>
      <c r="E133" s="415"/>
      <c r="F133" s="385"/>
      <c r="G133" s="386"/>
      <c r="H133" s="399" t="s">
        <v>70</v>
      </c>
      <c r="I133" s="418">
        <v>8.64</v>
      </c>
      <c r="J133" s="1032"/>
      <c r="K133" s="1033" t="str">
        <f t="shared" si="12"/>
        <v/>
      </c>
      <c r="L133" s="376" t="s">
        <v>876</v>
      </c>
      <c r="M133" s="377">
        <f t="shared" si="8"/>
        <v>0</v>
      </c>
      <c r="N133" s="2"/>
      <c r="O133" s="2"/>
      <c r="P133" s="2"/>
      <c r="Q133" s="377">
        <f t="shared" si="9"/>
        <v>0</v>
      </c>
      <c r="R133" s="2"/>
      <c r="S133" s="2"/>
      <c r="T133" s="2"/>
      <c r="U133" s="2"/>
      <c r="V133" s="2"/>
      <c r="W133" s="2"/>
      <c r="X133" s="2"/>
      <c r="Y133" s="2"/>
      <c r="Z133" s="2"/>
      <c r="AA133" s="2"/>
      <c r="AB133" s="2"/>
      <c r="AC133" s="2"/>
      <c r="AD133" s="2"/>
      <c r="AE133" s="389"/>
      <c r="AF133" s="333"/>
      <c r="AG133" s="324" t="s">
        <v>5232</v>
      </c>
      <c r="AH133" s="390"/>
      <c r="AI133" s="333"/>
    </row>
    <row r="134" spans="1:35" ht="20.100000000000001" customHeight="1">
      <c r="A134" s="365" t="s">
        <v>4</v>
      </c>
      <c r="B134" s="1269"/>
      <c r="C134" s="1265" t="s">
        <v>76</v>
      </c>
      <c r="D134" s="401" t="s">
        <v>2350</v>
      </c>
      <c r="E134" s="402"/>
      <c r="F134" s="402"/>
      <c r="G134" s="403"/>
      <c r="H134" s="399" t="s">
        <v>70</v>
      </c>
      <c r="I134" s="380">
        <v>3.6</v>
      </c>
      <c r="J134" s="1031"/>
      <c r="K134" s="1031"/>
      <c r="L134" s="376" t="s">
        <v>5438</v>
      </c>
      <c r="M134" s="377">
        <f t="shared" si="8"/>
        <v>0</v>
      </c>
      <c r="N134" s="2"/>
      <c r="O134" s="2"/>
      <c r="P134" s="2"/>
      <c r="Q134" s="377">
        <f t="shared" si="9"/>
        <v>0</v>
      </c>
      <c r="R134" s="2"/>
      <c r="S134" s="2"/>
      <c r="T134" s="2"/>
      <c r="U134" s="2"/>
      <c r="V134" s="2"/>
      <c r="W134" s="2"/>
      <c r="X134" s="2"/>
      <c r="Y134" s="2"/>
      <c r="Z134" s="2"/>
      <c r="AA134" s="2"/>
      <c r="AB134" s="2"/>
      <c r="AC134" s="2"/>
      <c r="AD134" s="2"/>
      <c r="AE134" s="389"/>
      <c r="AF134" s="333"/>
      <c r="AG134" s="333"/>
      <c r="AH134" s="390"/>
      <c r="AI134" s="333"/>
    </row>
    <row r="135" spans="1:35" ht="20.100000000000001" customHeight="1">
      <c r="A135" s="365" t="s">
        <v>4</v>
      </c>
      <c r="B135" s="1275"/>
      <c r="C135" s="1265"/>
      <c r="D135" s="404" t="s">
        <v>5244</v>
      </c>
      <c r="E135" s="405"/>
      <c r="F135" s="405"/>
      <c r="G135" s="406"/>
      <c r="H135" s="399" t="s">
        <v>781</v>
      </c>
      <c r="I135" s="367"/>
      <c r="J135" s="367"/>
      <c r="K135" s="367"/>
      <c r="L135" s="367"/>
      <c r="M135" s="377">
        <f t="shared" si="8"/>
        <v>0</v>
      </c>
      <c r="N135" s="2"/>
      <c r="O135" s="2"/>
      <c r="P135" s="2"/>
      <c r="Q135" s="377">
        <f t="shared" si="9"/>
        <v>0</v>
      </c>
      <c r="R135" s="2"/>
      <c r="S135" s="2"/>
      <c r="T135" s="2"/>
      <c r="U135" s="2"/>
      <c r="V135" s="2"/>
      <c r="W135" s="2"/>
      <c r="X135" s="2"/>
      <c r="Y135" s="2"/>
      <c r="Z135" s="2"/>
      <c r="AA135" s="2"/>
      <c r="AB135" s="2"/>
      <c r="AC135" s="2"/>
      <c r="AD135" s="2"/>
      <c r="AE135" s="389"/>
      <c r="AF135" s="333"/>
      <c r="AG135" s="333"/>
      <c r="AH135" s="390"/>
      <c r="AI135" s="333"/>
    </row>
    <row r="136" spans="1:35" ht="20.100000000000001" hidden="1" customHeight="1">
      <c r="A136" s="369" t="s">
        <v>124</v>
      </c>
      <c r="B136" s="1269"/>
      <c r="C136" s="1265"/>
      <c r="D136" s="401" t="s">
        <v>2351</v>
      </c>
      <c r="E136" s="402"/>
      <c r="F136" s="402"/>
      <c r="G136" s="403"/>
      <c r="H136" s="399" t="s">
        <v>70</v>
      </c>
      <c r="I136" s="380">
        <v>3.6</v>
      </c>
      <c r="J136" s="1031"/>
      <c r="K136" s="1031"/>
      <c r="L136" s="376" t="s">
        <v>876</v>
      </c>
      <c r="M136" s="377">
        <f t="shared" si="8"/>
        <v>0</v>
      </c>
      <c r="N136" s="2"/>
      <c r="O136" s="2"/>
      <c r="P136" s="2"/>
      <c r="Q136" s="377">
        <f t="shared" si="9"/>
        <v>0</v>
      </c>
      <c r="R136" s="2"/>
      <c r="S136" s="2"/>
      <c r="T136" s="2"/>
      <c r="U136" s="2"/>
      <c r="V136" s="2"/>
      <c r="W136" s="2"/>
      <c r="X136" s="2"/>
      <c r="Y136" s="2"/>
      <c r="Z136" s="2"/>
      <c r="AA136" s="2"/>
      <c r="AB136" s="2"/>
      <c r="AC136" s="2"/>
      <c r="AD136" s="2"/>
      <c r="AE136" s="389"/>
      <c r="AF136" s="333"/>
      <c r="AG136" s="333"/>
      <c r="AH136" s="390"/>
      <c r="AI136" s="333"/>
    </row>
    <row r="137" spans="1:35" ht="20.100000000000001" hidden="1" customHeight="1">
      <c r="A137" s="369" t="s">
        <v>124</v>
      </c>
      <c r="B137" s="1269"/>
      <c r="C137" s="1265"/>
      <c r="D137" s="404" t="s">
        <v>5244</v>
      </c>
      <c r="E137" s="405"/>
      <c r="F137" s="405"/>
      <c r="G137" s="406"/>
      <c r="H137" s="399" t="s">
        <v>781</v>
      </c>
      <c r="I137" s="367"/>
      <c r="J137" s="367"/>
      <c r="K137" s="367"/>
      <c r="L137" s="367"/>
      <c r="M137" s="377">
        <f t="shared" si="8"/>
        <v>0</v>
      </c>
      <c r="N137" s="2"/>
      <c r="O137" s="2"/>
      <c r="P137" s="2"/>
      <c r="Q137" s="377">
        <f t="shared" si="9"/>
        <v>0</v>
      </c>
      <c r="R137" s="2"/>
      <c r="S137" s="2"/>
      <c r="T137" s="2"/>
      <c r="U137" s="2"/>
      <c r="V137" s="2"/>
      <c r="W137" s="2"/>
      <c r="X137" s="2"/>
      <c r="Y137" s="2"/>
      <c r="Z137" s="2"/>
      <c r="AA137" s="2"/>
      <c r="AB137" s="2"/>
      <c r="AC137" s="2"/>
      <c r="AD137" s="2"/>
      <c r="AE137" s="389"/>
      <c r="AF137" s="333"/>
      <c r="AG137" s="333"/>
      <c r="AH137" s="390"/>
      <c r="AI137" s="333"/>
    </row>
    <row r="138" spans="1:35" ht="20.100000000000001" hidden="1" customHeight="1">
      <c r="A138" s="369" t="s">
        <v>124</v>
      </c>
      <c r="B138" s="1269"/>
      <c r="C138" s="1265"/>
      <c r="D138" s="401" t="s">
        <v>64</v>
      </c>
      <c r="E138" s="402"/>
      <c r="F138" s="402"/>
      <c r="G138" s="403"/>
      <c r="H138" s="399" t="s">
        <v>70</v>
      </c>
      <c r="I138" s="380">
        <v>3.6</v>
      </c>
      <c r="J138" s="1031"/>
      <c r="K138" s="1031"/>
      <c r="L138" s="376" t="s">
        <v>876</v>
      </c>
      <c r="M138" s="377">
        <f t="shared" si="8"/>
        <v>0</v>
      </c>
      <c r="N138" s="2"/>
      <c r="O138" s="2"/>
      <c r="P138" s="2"/>
      <c r="Q138" s="377">
        <f t="shared" si="9"/>
        <v>0</v>
      </c>
      <c r="R138" s="2"/>
      <c r="S138" s="2"/>
      <c r="T138" s="2"/>
      <c r="U138" s="2"/>
      <c r="V138" s="2"/>
      <c r="W138" s="2"/>
      <c r="X138" s="2"/>
      <c r="Y138" s="2"/>
      <c r="Z138" s="2"/>
      <c r="AA138" s="2"/>
      <c r="AB138" s="2"/>
      <c r="AC138" s="2"/>
      <c r="AD138" s="2"/>
      <c r="AE138" s="389"/>
      <c r="AF138" s="333"/>
      <c r="AG138" s="333"/>
      <c r="AH138" s="390"/>
      <c r="AI138" s="333"/>
    </row>
    <row r="139" spans="1:35" ht="20.100000000000001" hidden="1" customHeight="1">
      <c r="A139" s="369" t="s">
        <v>124</v>
      </c>
      <c r="B139" s="1269"/>
      <c r="C139" s="1265"/>
      <c r="D139" s="404" t="s">
        <v>5244</v>
      </c>
      <c r="E139" s="405"/>
      <c r="F139" s="405"/>
      <c r="G139" s="406"/>
      <c r="H139" s="399" t="s">
        <v>781</v>
      </c>
      <c r="I139" s="367"/>
      <c r="J139" s="367"/>
      <c r="K139" s="367"/>
      <c r="L139" s="367"/>
      <c r="M139" s="377">
        <f t="shared" si="8"/>
        <v>0</v>
      </c>
      <c r="N139" s="2"/>
      <c r="O139" s="2"/>
      <c r="P139" s="2"/>
      <c r="Q139" s="377">
        <f t="shared" si="9"/>
        <v>0</v>
      </c>
      <c r="R139" s="2"/>
      <c r="S139" s="2"/>
      <c r="T139" s="2"/>
      <c r="U139" s="2"/>
      <c r="V139" s="2"/>
      <c r="W139" s="2"/>
      <c r="X139" s="2"/>
      <c r="Y139" s="2"/>
      <c r="Z139" s="2"/>
      <c r="AA139" s="2"/>
      <c r="AB139" s="2"/>
      <c r="AC139" s="2"/>
      <c r="AD139" s="2"/>
      <c r="AE139" s="389"/>
      <c r="AF139" s="333"/>
      <c r="AG139" s="333"/>
      <c r="AH139" s="390"/>
      <c r="AI139" s="333"/>
    </row>
    <row r="140" spans="1:35" ht="20.100000000000001" hidden="1" customHeight="1">
      <c r="A140" s="369" t="s">
        <v>124</v>
      </c>
      <c r="B140" s="1269"/>
      <c r="C140" s="1265"/>
      <c r="D140" s="401" t="s">
        <v>2352</v>
      </c>
      <c r="E140" s="402"/>
      <c r="F140" s="402"/>
      <c r="G140" s="403"/>
      <c r="H140" s="399" t="s">
        <v>70</v>
      </c>
      <c r="I140" s="380">
        <v>3.6</v>
      </c>
      <c r="J140" s="1031"/>
      <c r="K140" s="1031"/>
      <c r="L140" s="376" t="s">
        <v>876</v>
      </c>
      <c r="M140" s="377">
        <f t="shared" si="8"/>
        <v>0</v>
      </c>
      <c r="N140" s="2"/>
      <c r="O140" s="2"/>
      <c r="P140" s="2"/>
      <c r="Q140" s="377">
        <f t="shared" si="9"/>
        <v>0</v>
      </c>
      <c r="R140" s="2"/>
      <c r="S140" s="2"/>
      <c r="T140" s="2"/>
      <c r="U140" s="2"/>
      <c r="V140" s="2"/>
      <c r="W140" s="2"/>
      <c r="X140" s="2"/>
      <c r="Y140" s="2"/>
      <c r="Z140" s="2"/>
      <c r="AA140" s="2"/>
      <c r="AB140" s="2"/>
      <c r="AC140" s="2"/>
      <c r="AD140" s="2"/>
      <c r="AE140" s="389"/>
      <c r="AF140" s="333"/>
      <c r="AG140" s="333"/>
      <c r="AH140" s="390"/>
      <c r="AI140" s="333"/>
    </row>
    <row r="141" spans="1:35" ht="20.100000000000001" hidden="1" customHeight="1">
      <c r="A141" s="369" t="s">
        <v>124</v>
      </c>
      <c r="B141" s="1269"/>
      <c r="C141" s="1265"/>
      <c r="D141" s="404" t="s">
        <v>5244</v>
      </c>
      <c r="E141" s="405"/>
      <c r="F141" s="405"/>
      <c r="G141" s="406"/>
      <c r="H141" s="399" t="s">
        <v>781</v>
      </c>
      <c r="I141" s="367"/>
      <c r="J141" s="367"/>
      <c r="K141" s="367"/>
      <c r="L141" s="367"/>
      <c r="M141" s="377">
        <f t="shared" si="8"/>
        <v>0</v>
      </c>
      <c r="N141" s="2"/>
      <c r="O141" s="2"/>
      <c r="P141" s="2"/>
      <c r="Q141" s="377">
        <f t="shared" si="9"/>
        <v>0</v>
      </c>
      <c r="R141" s="2"/>
      <c r="S141" s="2"/>
      <c r="T141" s="2"/>
      <c r="U141" s="2"/>
      <c r="V141" s="2"/>
      <c r="W141" s="2"/>
      <c r="X141" s="2"/>
      <c r="Y141" s="2"/>
      <c r="Z141" s="2"/>
      <c r="AA141" s="2"/>
      <c r="AB141" s="2"/>
      <c r="AC141" s="2"/>
      <c r="AD141" s="2"/>
      <c r="AE141" s="389"/>
      <c r="AF141" s="333"/>
      <c r="AG141" s="333"/>
      <c r="AH141" s="390"/>
      <c r="AI141" s="333"/>
    </row>
    <row r="142" spans="1:35" ht="20.100000000000001" hidden="1" customHeight="1">
      <c r="A142" s="369" t="s">
        <v>124</v>
      </c>
      <c r="B142" s="1269"/>
      <c r="C142" s="1265"/>
      <c r="D142" s="1271" t="s">
        <v>175</v>
      </c>
      <c r="E142" s="1272"/>
      <c r="F142" s="402"/>
      <c r="G142" s="403"/>
      <c r="H142" s="399" t="s">
        <v>70</v>
      </c>
      <c r="I142" s="418">
        <v>3.6</v>
      </c>
      <c r="J142" s="1032"/>
      <c r="K142" s="1033" t="str">
        <f t="shared" ref="K142:K149" si="13">IF(J142="","",J142)</f>
        <v/>
      </c>
      <c r="L142" s="376" t="s">
        <v>876</v>
      </c>
      <c r="M142" s="377">
        <f t="shared" si="8"/>
        <v>0</v>
      </c>
      <c r="N142" s="2"/>
      <c r="O142" s="2"/>
      <c r="P142" s="2"/>
      <c r="Q142" s="377">
        <f t="shared" si="9"/>
        <v>0</v>
      </c>
      <c r="R142" s="2"/>
      <c r="S142" s="2"/>
      <c r="T142" s="2"/>
      <c r="U142" s="2"/>
      <c r="V142" s="2"/>
      <c r="W142" s="2"/>
      <c r="X142" s="2"/>
      <c r="Y142" s="2"/>
      <c r="Z142" s="2"/>
      <c r="AA142" s="2"/>
      <c r="AB142" s="2"/>
      <c r="AC142" s="2"/>
      <c r="AD142" s="2"/>
      <c r="AE142" s="389"/>
      <c r="AF142" s="333"/>
      <c r="AG142" s="324" t="s">
        <v>5232</v>
      </c>
      <c r="AH142" s="390"/>
      <c r="AI142" s="333"/>
    </row>
    <row r="143" spans="1:35" ht="20.100000000000001" hidden="1" customHeight="1">
      <c r="A143" s="369" t="s">
        <v>124</v>
      </c>
      <c r="B143" s="1269"/>
      <c r="C143" s="1265"/>
      <c r="D143" s="1271"/>
      <c r="E143" s="1273"/>
      <c r="F143" s="405"/>
      <c r="G143" s="406"/>
      <c r="H143" s="399" t="s">
        <v>781</v>
      </c>
      <c r="I143" s="367"/>
      <c r="J143" s="367"/>
      <c r="K143" s="367"/>
      <c r="L143" s="367"/>
      <c r="M143" s="377">
        <f t="shared" si="8"/>
        <v>0</v>
      </c>
      <c r="N143" s="2"/>
      <c r="O143" s="2"/>
      <c r="P143" s="2"/>
      <c r="Q143" s="377">
        <f t="shared" si="9"/>
        <v>0</v>
      </c>
      <c r="R143" s="2"/>
      <c r="S143" s="2"/>
      <c r="T143" s="2"/>
      <c r="U143" s="2"/>
      <c r="V143" s="2"/>
      <c r="W143" s="2"/>
      <c r="X143" s="2"/>
      <c r="Y143" s="2"/>
      <c r="Z143" s="2"/>
      <c r="AA143" s="2"/>
      <c r="AB143" s="2"/>
      <c r="AC143" s="2"/>
      <c r="AD143" s="2"/>
      <c r="AE143" s="389"/>
      <c r="AF143" s="333"/>
      <c r="AG143" s="333"/>
      <c r="AH143" s="390"/>
      <c r="AI143" s="333"/>
    </row>
    <row r="144" spans="1:35" ht="20.100000000000001" hidden="1" customHeight="1">
      <c r="A144" s="369" t="s">
        <v>124</v>
      </c>
      <c r="B144" s="1269"/>
      <c r="C144" s="1265"/>
      <c r="D144" s="1271" t="s">
        <v>176</v>
      </c>
      <c r="E144" s="1272"/>
      <c r="F144" s="402"/>
      <c r="G144" s="403"/>
      <c r="H144" s="399" t="s">
        <v>70</v>
      </c>
      <c r="I144" s="418">
        <v>3.6</v>
      </c>
      <c r="J144" s="1032"/>
      <c r="K144" s="1033" t="str">
        <f t="shared" si="13"/>
        <v/>
      </c>
      <c r="L144" s="376" t="s">
        <v>876</v>
      </c>
      <c r="M144" s="377">
        <f t="shared" si="8"/>
        <v>0</v>
      </c>
      <c r="N144" s="2"/>
      <c r="O144" s="2"/>
      <c r="P144" s="2"/>
      <c r="Q144" s="377">
        <f t="shared" si="9"/>
        <v>0</v>
      </c>
      <c r="R144" s="2"/>
      <c r="S144" s="2"/>
      <c r="T144" s="2"/>
      <c r="U144" s="2"/>
      <c r="V144" s="2"/>
      <c r="W144" s="2"/>
      <c r="X144" s="2"/>
      <c r="Y144" s="2"/>
      <c r="Z144" s="2"/>
      <c r="AA144" s="2"/>
      <c r="AB144" s="2"/>
      <c r="AC144" s="2"/>
      <c r="AD144" s="2"/>
      <c r="AE144" s="389"/>
      <c r="AF144" s="333"/>
      <c r="AG144" s="324" t="s">
        <v>5232</v>
      </c>
      <c r="AH144" s="390"/>
      <c r="AI144" s="333"/>
    </row>
    <row r="145" spans="1:35" ht="20.100000000000001" hidden="1" customHeight="1">
      <c r="A145" s="369" t="s">
        <v>124</v>
      </c>
      <c r="B145" s="1269"/>
      <c r="C145" s="1265"/>
      <c r="D145" s="1271"/>
      <c r="E145" s="1273"/>
      <c r="F145" s="405"/>
      <c r="G145" s="406"/>
      <c r="H145" s="399" t="s">
        <v>781</v>
      </c>
      <c r="I145" s="367"/>
      <c r="J145" s="367"/>
      <c r="K145" s="367"/>
      <c r="L145" s="367"/>
      <c r="M145" s="377">
        <f t="shared" si="8"/>
        <v>0</v>
      </c>
      <c r="N145" s="2"/>
      <c r="O145" s="2"/>
      <c r="P145" s="2"/>
      <c r="Q145" s="377">
        <f t="shared" si="9"/>
        <v>0</v>
      </c>
      <c r="R145" s="2"/>
      <c r="S145" s="2"/>
      <c r="T145" s="2"/>
      <c r="U145" s="2"/>
      <c r="V145" s="2"/>
      <c r="W145" s="2"/>
      <c r="X145" s="2"/>
      <c r="Y145" s="2"/>
      <c r="Z145" s="2"/>
      <c r="AA145" s="2"/>
      <c r="AB145" s="2"/>
      <c r="AC145" s="2"/>
      <c r="AD145" s="2"/>
      <c r="AE145" s="389"/>
      <c r="AF145" s="333"/>
      <c r="AG145" s="333"/>
      <c r="AH145" s="390"/>
      <c r="AI145" s="333"/>
    </row>
    <row r="146" spans="1:35" ht="20.100000000000001" hidden="1" customHeight="1">
      <c r="A146" s="369" t="s">
        <v>124</v>
      </c>
      <c r="B146" s="1269"/>
      <c r="C146" s="1265"/>
      <c r="D146" s="407" t="s">
        <v>77</v>
      </c>
      <c r="E146" s="415"/>
      <c r="F146" s="408"/>
      <c r="G146" s="409" t="s">
        <v>78</v>
      </c>
      <c r="H146" s="399" t="s">
        <v>70</v>
      </c>
      <c r="I146" s="380">
        <v>8.64</v>
      </c>
      <c r="J146" s="1032"/>
      <c r="K146" s="1033" t="str">
        <f t="shared" si="13"/>
        <v/>
      </c>
      <c r="L146" s="376" t="s">
        <v>876</v>
      </c>
      <c r="M146" s="377">
        <f t="shared" si="8"/>
        <v>0</v>
      </c>
      <c r="N146" s="2"/>
      <c r="O146" s="2"/>
      <c r="P146" s="2"/>
      <c r="Q146" s="377">
        <f t="shared" si="9"/>
        <v>0</v>
      </c>
      <c r="R146" s="2"/>
      <c r="S146" s="2"/>
      <c r="T146" s="2"/>
      <c r="U146" s="2"/>
      <c r="V146" s="2"/>
      <c r="W146" s="2"/>
      <c r="X146" s="2"/>
      <c r="Y146" s="2"/>
      <c r="Z146" s="2"/>
      <c r="AA146" s="2"/>
      <c r="AB146" s="2"/>
      <c r="AC146" s="2"/>
      <c r="AD146" s="2"/>
      <c r="AE146" s="389"/>
      <c r="AF146" s="333"/>
      <c r="AG146" s="324" t="s">
        <v>5231</v>
      </c>
      <c r="AH146" s="390"/>
      <c r="AI146" s="333"/>
    </row>
    <row r="147" spans="1:35" ht="20.100000000000001" hidden="1" customHeight="1">
      <c r="A147" s="369" t="s">
        <v>124</v>
      </c>
      <c r="B147" s="1269"/>
      <c r="C147" s="1265"/>
      <c r="D147" s="407" t="s">
        <v>79</v>
      </c>
      <c r="E147" s="415"/>
      <c r="F147" s="410"/>
      <c r="G147" s="411" t="s">
        <v>80</v>
      </c>
      <c r="H147" s="399" t="s">
        <v>70</v>
      </c>
      <c r="I147" s="380">
        <v>8.64</v>
      </c>
      <c r="J147" s="1032"/>
      <c r="K147" s="1033" t="str">
        <f t="shared" si="13"/>
        <v/>
      </c>
      <c r="L147" s="376" t="s">
        <v>876</v>
      </c>
      <c r="M147" s="377">
        <f t="shared" si="8"/>
        <v>0</v>
      </c>
      <c r="N147" s="2"/>
      <c r="O147" s="2"/>
      <c r="P147" s="2"/>
      <c r="Q147" s="377">
        <f t="shared" si="9"/>
        <v>0</v>
      </c>
      <c r="R147" s="2"/>
      <c r="S147" s="2"/>
      <c r="T147" s="2"/>
      <c r="U147" s="2"/>
      <c r="V147" s="2"/>
      <c r="W147" s="2"/>
      <c r="X147" s="2"/>
      <c r="Y147" s="2"/>
      <c r="Z147" s="2"/>
      <c r="AA147" s="2"/>
      <c r="AB147" s="2"/>
      <c r="AC147" s="2"/>
      <c r="AD147" s="2"/>
      <c r="AE147" s="389"/>
      <c r="AF147" s="333"/>
      <c r="AG147" s="324" t="s">
        <v>5231</v>
      </c>
      <c r="AH147" s="390"/>
      <c r="AI147" s="333"/>
    </row>
    <row r="148" spans="1:35" ht="20.100000000000001" hidden="1" customHeight="1">
      <c r="A148" s="369" t="s">
        <v>124</v>
      </c>
      <c r="B148" s="1269"/>
      <c r="C148" s="1265"/>
      <c r="D148" s="407" t="s">
        <v>81</v>
      </c>
      <c r="E148" s="415"/>
      <c r="F148" s="410"/>
      <c r="G148" s="411" t="s">
        <v>82</v>
      </c>
      <c r="H148" s="399" t="s">
        <v>70</v>
      </c>
      <c r="I148" s="380">
        <v>8.64</v>
      </c>
      <c r="J148" s="1032"/>
      <c r="K148" s="1033" t="str">
        <f t="shared" si="13"/>
        <v/>
      </c>
      <c r="L148" s="376" t="s">
        <v>876</v>
      </c>
      <c r="M148" s="377">
        <f t="shared" si="8"/>
        <v>0</v>
      </c>
      <c r="N148" s="2"/>
      <c r="O148" s="2"/>
      <c r="P148" s="2"/>
      <c r="Q148" s="377">
        <f t="shared" si="9"/>
        <v>0</v>
      </c>
      <c r="R148" s="2"/>
      <c r="S148" s="2"/>
      <c r="T148" s="2"/>
      <c r="U148" s="2"/>
      <c r="V148" s="2"/>
      <c r="W148" s="2"/>
      <c r="X148" s="2"/>
      <c r="Y148" s="2"/>
      <c r="Z148" s="2"/>
      <c r="AA148" s="2"/>
      <c r="AB148" s="2"/>
      <c r="AC148" s="2"/>
      <c r="AD148" s="2"/>
      <c r="AE148" s="389"/>
      <c r="AF148" s="333"/>
      <c r="AG148" s="324" t="s">
        <v>5231</v>
      </c>
      <c r="AH148" s="390"/>
      <c r="AI148" s="333"/>
    </row>
    <row r="149" spans="1:35" ht="20.100000000000001" hidden="1" customHeight="1">
      <c r="A149" s="369" t="s">
        <v>124</v>
      </c>
      <c r="B149" s="1275"/>
      <c r="C149" s="1265"/>
      <c r="D149" s="407" t="s">
        <v>83</v>
      </c>
      <c r="E149" s="415"/>
      <c r="F149" s="410"/>
      <c r="G149" s="411" t="s">
        <v>84</v>
      </c>
      <c r="H149" s="399" t="s">
        <v>70</v>
      </c>
      <c r="I149" s="380">
        <v>8.64</v>
      </c>
      <c r="J149" s="1032"/>
      <c r="K149" s="1033" t="str">
        <f t="shared" si="13"/>
        <v/>
      </c>
      <c r="L149" s="376" t="s">
        <v>876</v>
      </c>
      <c r="M149" s="377">
        <f t="shared" si="8"/>
        <v>0</v>
      </c>
      <c r="N149" s="2"/>
      <c r="O149" s="2"/>
      <c r="P149" s="2"/>
      <c r="Q149" s="377">
        <f t="shared" si="9"/>
        <v>0</v>
      </c>
      <c r="R149" s="2"/>
      <c r="S149" s="2"/>
      <c r="T149" s="2"/>
      <c r="U149" s="2"/>
      <c r="V149" s="2"/>
      <c r="W149" s="2"/>
      <c r="X149" s="2"/>
      <c r="Y149" s="2"/>
      <c r="Z149" s="2"/>
      <c r="AA149" s="2"/>
      <c r="AB149" s="2"/>
      <c r="AC149" s="2"/>
      <c r="AD149" s="2"/>
      <c r="AE149" s="389"/>
      <c r="AF149" s="333"/>
      <c r="AG149" s="324" t="s">
        <v>5231</v>
      </c>
      <c r="AH149" s="390"/>
      <c r="AI149" s="333"/>
    </row>
  </sheetData>
  <sheetProtection algorithmName="SHA-512" hashValue="Y6X9wv5eZpbDoYrSLZbieTMsMD7Z32LgD2ORdXpLXYAi+9PK1ATBQtJB/eUYZvCXmcYvY1MBdQZhjGGBBHmP+Q==" saltValue="ZD4ktCLFuQ7x3qMwnA4jfA==" spinCount="100000"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3" priority="48">
      <formula>ISERROR(J100)</formula>
    </cfRule>
  </conditionalFormatting>
  <conditionalFormatting sqref="J53:K62">
    <cfRule type="containsErrors" dxfId="112" priority="46">
      <formula>ISERROR(J53)</formula>
    </cfRule>
  </conditionalFormatting>
  <conditionalFormatting sqref="J84:K92">
    <cfRule type="containsErrors" dxfId="111" priority="47">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7">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8">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9">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6">
      <formula>AND($E63="",$M63&gt;0)</formula>
    </cfRule>
  </conditionalFormatting>
  <conditionalFormatting sqref="I53:I62">
    <cfRule type="cellIs" dxfId="90" priority="25" operator="notEqual">
      <formula>45</formula>
    </cfRule>
  </conditionalFormatting>
  <conditionalFormatting sqref="J63 J81:J82 J93 J98:J99 J132:J133 J142 J144">
    <cfRule type="expression" dxfId="89" priority="24">
      <formula>AND($E63="",$M63&gt;0)</formula>
    </cfRule>
  </conditionalFormatting>
  <conditionalFormatting sqref="I93:I99 I133 I142 I144 I53:I62">
    <cfRule type="expression" dxfId="88" priority="23">
      <formula>AND($I53="",$M53&gt;0)</formula>
    </cfRule>
  </conditionalFormatting>
  <conditionalFormatting sqref="I133">
    <cfRule type="cellIs" dxfId="87" priority="22" operator="notEqual">
      <formula>8.64</formula>
    </cfRule>
  </conditionalFormatting>
  <conditionalFormatting sqref="I142 I144">
    <cfRule type="cellIs" dxfId="86" priority="21" operator="notEqual">
      <formula>3.6</formula>
    </cfRule>
  </conditionalFormatting>
  <conditionalFormatting sqref="J146:J149">
    <cfRule type="expression" dxfId="85" priority="20">
      <formula>AND($E146="",$M146&gt;0)</formula>
    </cfRule>
  </conditionalFormatting>
  <conditionalFormatting sqref="AD19:AD149">
    <cfRule type="expression" dxfId="84" priority="49">
      <formula>OR($F$6&lt;10,$F$6="")</formula>
    </cfRule>
  </conditionalFormatting>
  <conditionalFormatting sqref="AC19:AC149">
    <cfRule type="expression" dxfId="83" priority="50">
      <formula>OR($F$6&lt;9,$F$6="")</formula>
    </cfRule>
  </conditionalFormatting>
  <conditionalFormatting sqref="AB19:AB149">
    <cfRule type="expression" dxfId="82" priority="51">
      <formula>OR($F$6&lt;8,$F$6="")</formula>
    </cfRule>
  </conditionalFormatting>
  <conditionalFormatting sqref="AA19:AA149">
    <cfRule type="expression" dxfId="81" priority="52">
      <formula>OR($F$6&lt;7,$F$6="")</formula>
    </cfRule>
  </conditionalFormatting>
  <conditionalFormatting sqref="Z19:Z149">
    <cfRule type="expression" dxfId="80" priority="53">
      <formula>OR($F$6&lt;6,$F$6="")</formula>
    </cfRule>
  </conditionalFormatting>
  <conditionalFormatting sqref="Y19:Y149">
    <cfRule type="expression" dxfId="79" priority="54">
      <formula>OR($F$6&lt;5,$F$6="")</formula>
    </cfRule>
  </conditionalFormatting>
  <conditionalFormatting sqref="X19:X149">
    <cfRule type="expression" dxfId="78" priority="55">
      <formula>OR($F$6&lt;4,$F$6="")</formula>
    </cfRule>
  </conditionalFormatting>
  <conditionalFormatting sqref="W19:W149">
    <cfRule type="expression" dxfId="77" priority="56">
      <formula>OR($F$6&lt;3,$F$6="")</formula>
    </cfRule>
  </conditionalFormatting>
  <conditionalFormatting sqref="V19:V149">
    <cfRule type="expression" dxfId="76" priority="57">
      <formula>OR($F$6&lt;2,$F$6="")</formula>
    </cfRule>
  </conditionalFormatting>
  <conditionalFormatting sqref="U19:U149">
    <cfRule type="expression" dxfId="75" priority="8">
      <formula>OR($F$6&lt;1,$F$6="")</formula>
    </cfRule>
  </conditionalFormatting>
  <conditionalFormatting sqref="R19:T149">
    <cfRule type="expression" dxfId="74" priority="59">
      <formula>$F$7&lt;1</formula>
    </cfRule>
  </conditionalFormatting>
  <conditionalFormatting sqref="N18:P149">
    <cfRule type="expression" dxfId="73" priority="60">
      <formula>$F$8&lt;1</formula>
    </cfRule>
  </conditionalFormatting>
  <conditionalFormatting sqref="K12:M15">
    <cfRule type="expression" dxfId="72" priority="13">
      <formula>AND($B$12="単一の指標を設定",K12&lt;&gt;"")</formula>
    </cfRule>
    <cfRule type="expression" dxfId="71" priority="19">
      <formula>$B$12="単一の指標を設定"</formula>
    </cfRule>
  </conditionalFormatting>
  <conditionalFormatting sqref="O20:O149 S20:S149">
    <cfRule type="expression" dxfId="70" priority="61">
      <formula>$K$12=""</formula>
    </cfRule>
  </conditionalFormatting>
  <conditionalFormatting sqref="E21:AD21 E24:AD24">
    <cfRule type="expression" dxfId="69" priority="18">
      <formula>$B$12="複数の指標を設定（寄与度で評価）"</formula>
    </cfRule>
  </conditionalFormatting>
  <conditionalFormatting sqref="I13:M13">
    <cfRule type="expression" dxfId="68" priority="17">
      <formula>I$12&lt;&gt;"その他"</formula>
    </cfRule>
  </conditionalFormatting>
  <conditionalFormatting sqref="I15:M15">
    <cfRule type="expression" dxfId="67" priority="16">
      <formula>I$14&lt;&gt;"その他"</formula>
    </cfRule>
  </conditionalFormatting>
  <conditionalFormatting sqref="E25:AD25 E22:AD22">
    <cfRule type="expression" dxfId="66" priority="15">
      <formula>$B$12="単一の指標を設定"</formula>
    </cfRule>
  </conditionalFormatting>
  <conditionalFormatting sqref="P20:P149 T20:T149">
    <cfRule type="expression" dxfId="65" priority="14">
      <formula>$M$12=""</formula>
    </cfRule>
  </conditionalFormatting>
  <conditionalFormatting sqref="I14:M14">
    <cfRule type="expression" dxfId="64" priority="12">
      <formula>I$12=""</formula>
    </cfRule>
  </conditionalFormatting>
  <conditionalFormatting sqref="U22:AD22">
    <cfRule type="expression" dxfId="63" priority="11">
      <formula>AND($B$12="単一の指標を設定",U22&lt;&gt;"")</formula>
    </cfRule>
  </conditionalFormatting>
  <conditionalFormatting sqref="F7:F8 I12:J12 B12:D12 E53:E63 J63 E70 E81:E82 J81:J82 E84:E93 I93:J93 I94:I99 J98:J99 E98:E129 E132:E133 J132:J133 J142 J144 J146:J149 E142:E149">
    <cfRule type="expression" dxfId="62" priority="10">
      <formula>$A$2="（入力不要）"</formula>
    </cfRule>
  </conditionalFormatting>
  <conditionalFormatting sqref="R22">
    <cfRule type="expression" dxfId="61" priority="7">
      <formula>$K$12=""</formula>
    </cfRule>
  </conditionalFormatting>
  <conditionalFormatting sqref="I63">
    <cfRule type="expression" dxfId="60" priority="6">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3">
      <formula>AND($E$81="",$M$81&gt;0)</formula>
    </cfRule>
  </conditionalFormatting>
  <conditionalFormatting sqref="I82">
    <cfRule type="expression" dxfId="56" priority="4">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AE1EC2-E070-4058-B0EB-1010A4738C6F}">
            <xm:f>'1.はじめに'!$B$11="新規"</xm:f>
            <x14:dxf>
              <fill>
                <patternFill>
                  <bgColor theme="9" tint="0.79998168889431442"/>
                </patternFill>
              </fill>
            </x14:dxf>
          </x14:cfRule>
          <xm:sqref>F6</xm:sqref>
        </x14:conditionalFormatting>
        <x14:conditionalFormatting xmlns:xm="http://schemas.microsoft.com/office/excel/2006/main">
          <x14:cfRule type="expression" priority="58" id="{576435D4-35C1-4899-8D52-6B35EEF3491A}">
            <xm:f>'\\kfs01\s0522new\04_計画書審査Ｇ\01_計画書審査（計画書審査G）\01_事業活動温暖化対策計画書制度\01_制度運用\様式、手引き等の改訂\01 様式更新\新様式（2025年度用）\[エネルギー使用量等入力ファイル（大規模用）20250502_r5.xlsx]1.はじめに'!#REF!="新規"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INDIRECT(非表示_リスト!$F$10)</xm:f>
          </x14:formula1>
          <xm:sqref>K14:L14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INDIRECT(非表示_リスト!$F$9)</xm:f>
          </x14:formula1>
          <xm:sqref>I14:J14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INDIRECT(非表示_リスト!$F$11)</xm:f>
          </x14:formula1>
          <xm:sqref>M14</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非表示_リスト!$G$7:$M$7</xm:f>
          </x14:formula1>
          <xm:sqref>M12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OFFSET('参考2_排出係数(熱)'!$K$28,0,0,'参考2_排出係数(熱)'!$L$28+1,1)</xm:f>
          </x14:formula1>
          <xm:sqref>E85:E92</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非表示_リスト!$G$6:$H$6</xm:f>
          </x14:formula1>
          <xm:sqref>B12:D12</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非表示_リスト!$G$7:$M$7</xm:f>
          </x14:formula1>
          <xm:sqref>I12:L12</xm:sqref>
        </x14:dataValidation>
        <x14:dataValidation type="list" allowBlank="1" showInputMessage="1" showErrorMessage="1">
          <x14:formula1>
            <xm:f>OFFSET('参考2_排出係数(熱)'!$K$28,0,0,'参考2_排出係数(熱)'!$L$28+1,1)</xm:f>
          </x14:formula1>
          <xm:sqref>E84</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0" customWidth="1"/>
    <col min="2" max="2" width="4" style="420" customWidth="1"/>
    <col min="3" max="3" width="11.59765625" style="420" customWidth="1"/>
    <col min="4" max="4" width="21.59765625" style="420" customWidth="1"/>
    <col min="5" max="5" width="26.59765625" style="420" customWidth="1"/>
    <col min="6" max="6" width="11.59765625" style="420" customWidth="1"/>
    <col min="7" max="12" width="8.09765625" style="420" customWidth="1"/>
    <col min="13" max="63" width="7.5" style="420" customWidth="1"/>
    <col min="64" max="64" width="6.59765625" style="420" customWidth="1"/>
    <col min="65" max="65" width="29.3984375" style="420" hidden="1" customWidth="1" outlineLevel="1"/>
    <col min="66" max="66" width="16.8984375" style="420" hidden="1" customWidth="1" outlineLevel="1"/>
    <col min="67" max="67" width="31.69921875" style="420" hidden="1" customWidth="1" outlineLevel="1"/>
    <col min="68" max="68" width="9" style="420" collapsed="1"/>
    <col min="69" max="16384" width="9" style="420"/>
  </cols>
  <sheetData>
    <row r="1" spans="1:67" ht="30" customHeight="1" thickBot="1">
      <c r="A1" s="419" t="s">
        <v>2364</v>
      </c>
      <c r="B1" s="318"/>
      <c r="C1" s="318"/>
      <c r="D1" s="318"/>
      <c r="E1" s="318"/>
      <c r="F1" s="318"/>
      <c r="G1" s="318"/>
      <c r="I1" s="310" t="s">
        <v>4246</v>
      </c>
      <c r="J1" s="311" t="s">
        <v>4247</v>
      </c>
      <c r="K1" s="312" t="s">
        <v>4249</v>
      </c>
      <c r="L1" s="313" t="s">
        <v>4248</v>
      </c>
      <c r="N1" s="1097" t="s">
        <v>5320</v>
      </c>
      <c r="O1" s="317" t="str">
        <f>IF('1.はじめに'!$E$15="",'1.はじめに'!$D$15,'1.はじめに'!$E$15)</f>
        <v/>
      </c>
      <c r="R1" s="318"/>
      <c r="S1" s="318"/>
      <c r="T1" s="314"/>
      <c r="U1" s="318"/>
      <c r="V1" s="318"/>
      <c r="X1" s="318"/>
      <c r="Y1" s="1044"/>
      <c r="Z1" s="1044"/>
      <c r="AA1" s="1044"/>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1" t="s">
        <v>817</v>
      </c>
      <c r="BN1" s="422" t="s">
        <v>1</v>
      </c>
      <c r="BO1" s="423" t="s">
        <v>818</v>
      </c>
    </row>
    <row r="2" spans="1:67" ht="30" customHeight="1" thickBot="1">
      <c r="A2" s="1244" t="str">
        <f>IF('1.はじめに'!F42="要","要入力","（入力不要）")</f>
        <v>（入力不要）</v>
      </c>
      <c r="B2" s="1245"/>
      <c r="C2" s="1246"/>
      <c r="D2" s="1091"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4265</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40" t="s">
        <v>5368</v>
      </c>
      <c r="BN2" s="422"/>
      <c r="BO2" s="423"/>
    </row>
    <row r="3" spans="1:67" ht="20.100000000000001" customHeight="1">
      <c r="A3" s="321" t="s">
        <v>843</v>
      </c>
      <c r="B3" s="424"/>
      <c r="C3" s="425"/>
      <c r="D3" s="426"/>
      <c r="E3" s="426"/>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318"/>
      <c r="BM3" s="427"/>
      <c r="BN3" s="428"/>
      <c r="BO3" s="333"/>
    </row>
    <row r="4" spans="1:67" ht="20.100000000000001" customHeight="1">
      <c r="A4" s="318"/>
      <c r="B4" s="1022">
        <v>1</v>
      </c>
      <c r="C4" s="440" t="s">
        <v>128</v>
      </c>
      <c r="D4" s="495" t="s">
        <v>129</v>
      </c>
      <c r="E4" s="1014"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27"/>
      <c r="BN4" s="428"/>
      <c r="BO4" s="333"/>
    </row>
    <row r="5" spans="1:67" ht="20.100000000000001" customHeight="1">
      <c r="A5" s="318"/>
      <c r="B5" s="1023"/>
      <c r="C5" s="450"/>
      <c r="D5" s="1015"/>
      <c r="E5" s="1016"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27"/>
      <c r="BN5" s="428"/>
      <c r="BO5" s="333"/>
    </row>
    <row r="6" spans="1:67" ht="20.100000000000001" customHeight="1">
      <c r="A6" s="318"/>
      <c r="B6" s="1024"/>
      <c r="C6" s="459"/>
      <c r="D6" s="1017" t="s">
        <v>130</v>
      </c>
      <c r="E6" s="1018"/>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27"/>
      <c r="BN6" s="428"/>
      <c r="BO6" s="333"/>
    </row>
    <row r="7" spans="1:67" ht="20.100000000000001" customHeight="1">
      <c r="A7" s="318"/>
      <c r="B7" s="1025">
        <v>2</v>
      </c>
      <c r="C7" s="1019" t="s">
        <v>840</v>
      </c>
      <c r="D7" s="1020"/>
      <c r="E7" s="1021"/>
      <c r="F7" s="39" t="s">
        <v>1661</v>
      </c>
      <c r="G7" s="429"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27" t="s">
        <v>5251</v>
      </c>
      <c r="BN7" s="428"/>
      <c r="BO7" s="333"/>
    </row>
    <row r="8" spans="1:67" ht="20.100000000000001" customHeight="1">
      <c r="A8" s="318"/>
      <c r="B8" s="1025">
        <v>3</v>
      </c>
      <c r="C8" s="1019" t="s">
        <v>841</v>
      </c>
      <c r="D8" s="1020"/>
      <c r="E8" s="1021"/>
      <c r="F8" s="39" t="s">
        <v>1661</v>
      </c>
      <c r="G8" s="429"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27"/>
      <c r="BN8" s="428"/>
      <c r="BO8" s="333"/>
    </row>
    <row r="9" spans="1:67" ht="20.100000000000001" customHeight="1">
      <c r="A9" s="318"/>
      <c r="B9" s="1025">
        <v>4</v>
      </c>
      <c r="C9" s="1019" t="s">
        <v>842</v>
      </c>
      <c r="D9" s="1020"/>
      <c r="E9" s="1021"/>
      <c r="F9" s="39" t="s">
        <v>1661</v>
      </c>
      <c r="G9" s="429"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27"/>
      <c r="BN9" s="428"/>
      <c r="BO9" s="333"/>
    </row>
    <row r="10" spans="1:67" ht="20.100000000000001" customHeight="1">
      <c r="A10" s="318"/>
      <c r="B10" s="430"/>
      <c r="C10" s="431"/>
      <c r="D10" s="432"/>
      <c r="E10" s="433"/>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27"/>
      <c r="BN10" s="428"/>
      <c r="BO10" s="333"/>
    </row>
    <row r="11" spans="1:67" ht="20.100000000000001" customHeight="1">
      <c r="A11" s="434" t="s">
        <v>821</v>
      </c>
      <c r="B11" s="435"/>
      <c r="C11" s="425"/>
      <c r="D11" s="436"/>
      <c r="E11" s="436"/>
      <c r="F11" s="426"/>
      <c r="G11" s="426"/>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0"/>
      <c r="BM11" s="437"/>
      <c r="BN11" s="438"/>
      <c r="BO11" s="437"/>
    </row>
    <row r="12" spans="1:67" ht="20.100000000000001" customHeight="1">
      <c r="A12" s="439"/>
      <c r="B12" s="334" t="s">
        <v>90</v>
      </c>
      <c r="C12" s="440"/>
      <c r="D12" s="441"/>
      <c r="E12" s="441"/>
      <c r="F12" s="442"/>
      <c r="G12" s="338" t="s">
        <v>3</v>
      </c>
      <c r="H12" s="443" t="s">
        <v>822</v>
      </c>
      <c r="I12" s="444"/>
      <c r="J12" s="1279" t="s">
        <v>825</v>
      </c>
      <c r="K12" s="1280"/>
      <c r="L12" s="1280"/>
      <c r="M12" s="445" t="s">
        <v>1501</v>
      </c>
      <c r="N12" s="446"/>
      <c r="O12" s="446"/>
      <c r="P12" s="1283"/>
      <c r="Q12" s="1283"/>
      <c r="R12" s="1283"/>
      <c r="S12" s="1283"/>
      <c r="T12" s="1283"/>
      <c r="U12" s="1292"/>
      <c r="V12" s="447" t="s">
        <v>146</v>
      </c>
      <c r="W12" s="446"/>
      <c r="X12" s="446"/>
      <c r="Y12" s="1281"/>
      <c r="Z12" s="1281"/>
      <c r="AA12" s="1281"/>
      <c r="AB12" s="1281"/>
      <c r="AC12" s="1281"/>
      <c r="AD12" s="1281"/>
      <c r="AE12" s="1281"/>
      <c r="AF12" s="1281"/>
      <c r="AG12" s="1281"/>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439"/>
      <c r="BM12" s="427"/>
      <c r="BN12" s="428"/>
      <c r="BO12" s="333"/>
    </row>
    <row r="13" spans="1:67" ht="20.100000000000001" customHeight="1">
      <c r="A13" s="318"/>
      <c r="B13" s="343"/>
      <c r="C13" s="448"/>
      <c r="D13" s="449"/>
      <c r="E13" s="450"/>
      <c r="F13" s="451"/>
      <c r="G13" s="452"/>
      <c r="H13" s="453" t="s">
        <v>823</v>
      </c>
      <c r="I13" s="453"/>
      <c r="J13" s="1287"/>
      <c r="K13" s="1288"/>
      <c r="L13" s="1288"/>
      <c r="M13" s="1287"/>
      <c r="N13" s="1288"/>
      <c r="O13" s="1288"/>
      <c r="P13" s="1288"/>
      <c r="Q13" s="1288"/>
      <c r="R13" s="1288"/>
      <c r="S13" s="1296"/>
      <c r="T13" s="1296"/>
      <c r="U13" s="1297"/>
      <c r="V13" s="453" t="s">
        <v>145</v>
      </c>
      <c r="W13" s="454"/>
      <c r="X13" s="454"/>
      <c r="Y13" s="334" t="str">
        <f>"指定工場等以外の工場等の合計("&amp;F5&amp;"件)"</f>
        <v>指定工場等以外の工場等の合計(0件)</v>
      </c>
      <c r="Z13" s="440"/>
      <c r="AA13" s="440"/>
      <c r="AB13" s="440"/>
      <c r="AC13" s="440"/>
      <c r="AD13" s="440"/>
      <c r="AE13" s="440"/>
      <c r="AF13" s="440"/>
      <c r="AG13" s="455"/>
      <c r="AH13" s="1243" t="s">
        <v>826</v>
      </c>
      <c r="AI13" s="1243"/>
      <c r="AJ13" s="1243"/>
      <c r="AK13" s="1243" t="s">
        <v>827</v>
      </c>
      <c r="AL13" s="1243"/>
      <c r="AM13" s="1243"/>
      <c r="AN13" s="1243" t="s">
        <v>828</v>
      </c>
      <c r="AO13" s="1243"/>
      <c r="AP13" s="1243"/>
      <c r="AQ13" s="1243" t="s">
        <v>829</v>
      </c>
      <c r="AR13" s="1243"/>
      <c r="AS13" s="1243"/>
      <c r="AT13" s="1243" t="s">
        <v>830</v>
      </c>
      <c r="AU13" s="1243"/>
      <c r="AV13" s="1243"/>
      <c r="AW13" s="1243" t="s">
        <v>831</v>
      </c>
      <c r="AX13" s="1243"/>
      <c r="AY13" s="1243"/>
      <c r="AZ13" s="1243" t="s">
        <v>832</v>
      </c>
      <c r="BA13" s="1243"/>
      <c r="BB13" s="1243"/>
      <c r="BC13" s="1243" t="s">
        <v>833</v>
      </c>
      <c r="BD13" s="1243"/>
      <c r="BE13" s="1243"/>
      <c r="BF13" s="1243" t="s">
        <v>834</v>
      </c>
      <c r="BG13" s="1243"/>
      <c r="BH13" s="1243"/>
      <c r="BI13" s="1243" t="s">
        <v>835</v>
      </c>
      <c r="BJ13" s="1243"/>
      <c r="BK13" s="1243"/>
      <c r="BL13" s="318"/>
      <c r="BM13" s="427"/>
      <c r="BN13" s="428"/>
      <c r="BO13" s="333"/>
    </row>
    <row r="14" spans="1:67" ht="20.100000000000001" customHeight="1">
      <c r="A14" s="318"/>
      <c r="B14" s="456"/>
      <c r="C14" s="450"/>
      <c r="D14" s="449"/>
      <c r="E14" s="450"/>
      <c r="F14" s="451"/>
      <c r="G14" s="452"/>
      <c r="H14" s="453" t="s">
        <v>800</v>
      </c>
      <c r="I14" s="453"/>
      <c r="J14" s="1289">
        <f>SUM(F4:F6)</f>
        <v>0</v>
      </c>
      <c r="K14" s="1290"/>
      <c r="L14" s="1290"/>
      <c r="M14" s="1285" t="s">
        <v>1502</v>
      </c>
      <c r="N14" s="1286"/>
      <c r="O14" s="1286"/>
      <c r="P14" s="1285" t="s">
        <v>1503</v>
      </c>
      <c r="Q14" s="1286"/>
      <c r="R14" s="1286"/>
      <c r="S14" s="1285" t="s">
        <v>1504</v>
      </c>
      <c r="T14" s="1286"/>
      <c r="U14" s="1295"/>
      <c r="V14" s="1289">
        <f>SUM(F4:F5)</f>
        <v>0</v>
      </c>
      <c r="W14" s="1290"/>
      <c r="X14" s="1290"/>
      <c r="Y14" s="1285" t="s">
        <v>1502</v>
      </c>
      <c r="Z14" s="1286"/>
      <c r="AA14" s="1286"/>
      <c r="AB14" s="1285" t="s">
        <v>1503</v>
      </c>
      <c r="AC14" s="1286"/>
      <c r="AD14" s="1286"/>
      <c r="AE14" s="1285" t="s">
        <v>1504</v>
      </c>
      <c r="AF14" s="1286"/>
      <c r="AG14" s="1295"/>
      <c r="AH14" s="1237" t="str">
        <f>'2.入力_使用量(1,2号)'!$U$20</f>
        <v/>
      </c>
      <c r="AI14" s="1291"/>
      <c r="AJ14" s="1238"/>
      <c r="AK14" s="1237" t="str">
        <f>'2.入力_使用量(1,2号)'!$V$20</f>
        <v/>
      </c>
      <c r="AL14" s="1291"/>
      <c r="AM14" s="1238"/>
      <c r="AN14" s="1237" t="str">
        <f>'2.入力_使用量(1,2号)'!$W$20</f>
        <v/>
      </c>
      <c r="AO14" s="1291"/>
      <c r="AP14" s="1238"/>
      <c r="AQ14" s="1237" t="str">
        <f>'2.入力_使用量(1,2号)'!$X$20</f>
        <v/>
      </c>
      <c r="AR14" s="1291"/>
      <c r="AS14" s="1238"/>
      <c r="AT14" s="1237" t="str">
        <f>'2.入力_使用量(1,2号)'!$Y$20</f>
        <v/>
      </c>
      <c r="AU14" s="1291"/>
      <c r="AV14" s="1238"/>
      <c r="AW14" s="1237" t="str">
        <f>'2.入力_使用量(1,2号)'!$Z$20</f>
        <v/>
      </c>
      <c r="AX14" s="1291"/>
      <c r="AY14" s="1238"/>
      <c r="AZ14" s="1237" t="str">
        <f>'2.入力_使用量(1,2号)'!$AA$20</f>
        <v/>
      </c>
      <c r="BA14" s="1291"/>
      <c r="BB14" s="1238"/>
      <c r="BC14" s="1237" t="str">
        <f>'2.入力_使用量(1,2号)'!$AB$20</f>
        <v/>
      </c>
      <c r="BD14" s="1291"/>
      <c r="BE14" s="1238"/>
      <c r="BF14" s="1237" t="str">
        <f>'2.入力_使用量(1,2号)'!$AC$20</f>
        <v/>
      </c>
      <c r="BG14" s="1291"/>
      <c r="BH14" s="1238"/>
      <c r="BI14" s="1237" t="str">
        <f>'2.入力_使用量(1,2号)'!$AD$20</f>
        <v/>
      </c>
      <c r="BJ14" s="1291"/>
      <c r="BK14" s="1238"/>
      <c r="BL14" s="318"/>
      <c r="BM14" s="427" t="s">
        <v>5263</v>
      </c>
      <c r="BN14" s="428"/>
      <c r="BO14" s="333"/>
    </row>
    <row r="15" spans="1:67" ht="20.100000000000001" customHeight="1">
      <c r="A15" s="457"/>
      <c r="B15" s="458"/>
      <c r="C15" s="459"/>
      <c r="D15" s="460"/>
      <c r="E15" s="460"/>
      <c r="F15" s="461"/>
      <c r="G15" s="462"/>
      <c r="H15" s="463" t="s">
        <v>125</v>
      </c>
      <c r="I15" s="464" t="s">
        <v>824</v>
      </c>
      <c r="J15" s="463" t="s">
        <v>126</v>
      </c>
      <c r="K15" s="464" t="s">
        <v>819</v>
      </c>
      <c r="L15" s="464" t="s">
        <v>820</v>
      </c>
      <c r="M15" s="464" t="s">
        <v>126</v>
      </c>
      <c r="N15" s="464" t="s">
        <v>819</v>
      </c>
      <c r="O15" s="464" t="s">
        <v>820</v>
      </c>
      <c r="P15" s="464" t="s">
        <v>126</v>
      </c>
      <c r="Q15" s="464" t="s">
        <v>819</v>
      </c>
      <c r="R15" s="464" t="s">
        <v>820</v>
      </c>
      <c r="S15" s="464" t="s">
        <v>126</v>
      </c>
      <c r="T15" s="464" t="s">
        <v>819</v>
      </c>
      <c r="U15" s="464" t="s">
        <v>820</v>
      </c>
      <c r="V15" s="464" t="s">
        <v>126</v>
      </c>
      <c r="W15" s="464" t="s">
        <v>819</v>
      </c>
      <c r="X15" s="464" t="s">
        <v>820</v>
      </c>
      <c r="Y15" s="464" t="s">
        <v>126</v>
      </c>
      <c r="Z15" s="464" t="s">
        <v>819</v>
      </c>
      <c r="AA15" s="464" t="s">
        <v>820</v>
      </c>
      <c r="AB15" s="464" t="s">
        <v>126</v>
      </c>
      <c r="AC15" s="464" t="s">
        <v>819</v>
      </c>
      <c r="AD15" s="464" t="s">
        <v>820</v>
      </c>
      <c r="AE15" s="464" t="s">
        <v>126</v>
      </c>
      <c r="AF15" s="464" t="s">
        <v>819</v>
      </c>
      <c r="AG15" s="464" t="s">
        <v>820</v>
      </c>
      <c r="AH15" s="464" t="s">
        <v>126</v>
      </c>
      <c r="AI15" s="464" t="s">
        <v>819</v>
      </c>
      <c r="AJ15" s="464" t="s">
        <v>820</v>
      </c>
      <c r="AK15" s="464" t="s">
        <v>126</v>
      </c>
      <c r="AL15" s="464" t="s">
        <v>819</v>
      </c>
      <c r="AM15" s="464" t="s">
        <v>820</v>
      </c>
      <c r="AN15" s="464" t="s">
        <v>126</v>
      </c>
      <c r="AO15" s="464" t="s">
        <v>819</v>
      </c>
      <c r="AP15" s="464" t="s">
        <v>820</v>
      </c>
      <c r="AQ15" s="464" t="s">
        <v>126</v>
      </c>
      <c r="AR15" s="464" t="s">
        <v>819</v>
      </c>
      <c r="AS15" s="464" t="s">
        <v>820</v>
      </c>
      <c r="AT15" s="464" t="s">
        <v>126</v>
      </c>
      <c r="AU15" s="464" t="s">
        <v>819</v>
      </c>
      <c r="AV15" s="464" t="s">
        <v>820</v>
      </c>
      <c r="AW15" s="464" t="s">
        <v>126</v>
      </c>
      <c r="AX15" s="464" t="s">
        <v>819</v>
      </c>
      <c r="AY15" s="464" t="s">
        <v>820</v>
      </c>
      <c r="AZ15" s="464" t="s">
        <v>126</v>
      </c>
      <c r="BA15" s="464" t="s">
        <v>819</v>
      </c>
      <c r="BB15" s="464" t="s">
        <v>820</v>
      </c>
      <c r="BC15" s="464" t="s">
        <v>126</v>
      </c>
      <c r="BD15" s="464" t="s">
        <v>819</v>
      </c>
      <c r="BE15" s="464" t="s">
        <v>820</v>
      </c>
      <c r="BF15" s="464" t="s">
        <v>126</v>
      </c>
      <c r="BG15" s="464" t="s">
        <v>819</v>
      </c>
      <c r="BH15" s="464" t="s">
        <v>820</v>
      </c>
      <c r="BI15" s="464" t="s">
        <v>126</v>
      </c>
      <c r="BJ15" s="464" t="s">
        <v>819</v>
      </c>
      <c r="BK15" s="464" t="s">
        <v>820</v>
      </c>
      <c r="BL15" s="457"/>
      <c r="BM15" s="427" t="s">
        <v>5259</v>
      </c>
      <c r="BN15" s="428"/>
      <c r="BO15" s="333"/>
    </row>
    <row r="16" spans="1:67" s="475" customFormat="1" ht="20.100000000000001" hidden="1" customHeight="1" outlineLevel="1">
      <c r="A16" s="465" t="s">
        <v>2345</v>
      </c>
      <c r="B16" s="466"/>
      <c r="C16" s="467"/>
      <c r="D16" s="468"/>
      <c r="E16" s="468"/>
      <c r="F16" s="469"/>
      <c r="G16" s="470"/>
      <c r="H16" s="471"/>
      <c r="I16" s="471"/>
      <c r="J16" s="471"/>
      <c r="K16" s="471"/>
      <c r="L16" s="471"/>
      <c r="M16" s="471"/>
      <c r="N16" s="472"/>
      <c r="O16" s="471"/>
      <c r="P16" s="471"/>
      <c r="Q16" s="472"/>
      <c r="R16" s="471"/>
      <c r="S16" s="471"/>
      <c r="T16" s="472"/>
      <c r="U16" s="471"/>
      <c r="V16" s="471"/>
      <c r="W16" s="471"/>
      <c r="X16" s="471"/>
      <c r="Y16" s="471"/>
      <c r="Z16" s="472"/>
      <c r="AA16" s="471"/>
      <c r="AB16" s="471"/>
      <c r="AC16" s="472"/>
      <c r="AD16" s="471"/>
      <c r="AE16" s="471"/>
      <c r="AF16" s="472"/>
      <c r="AG16" s="471"/>
      <c r="AH16" s="471"/>
      <c r="AI16" s="472"/>
      <c r="AJ16" s="471"/>
      <c r="AK16" s="471"/>
      <c r="AL16" s="472"/>
      <c r="AM16" s="471"/>
      <c r="AN16" s="471"/>
      <c r="AO16" s="472"/>
      <c r="AP16" s="471"/>
      <c r="AQ16" s="471"/>
      <c r="AR16" s="472"/>
      <c r="AS16" s="471"/>
      <c r="AT16" s="471"/>
      <c r="AU16" s="472"/>
      <c r="AV16" s="471"/>
      <c r="AW16" s="471"/>
      <c r="AX16" s="472"/>
      <c r="AY16" s="471"/>
      <c r="AZ16" s="471"/>
      <c r="BA16" s="472"/>
      <c r="BB16" s="471"/>
      <c r="BC16" s="471"/>
      <c r="BD16" s="472"/>
      <c r="BE16" s="471"/>
      <c r="BF16" s="471"/>
      <c r="BG16" s="472"/>
      <c r="BH16" s="471"/>
      <c r="BI16" s="471"/>
      <c r="BJ16" s="472"/>
      <c r="BK16" s="471"/>
      <c r="BL16" s="473"/>
      <c r="BM16" s="427"/>
      <c r="BN16" s="474"/>
      <c r="BO16" s="333"/>
    </row>
    <row r="17" spans="1:67" s="475" customFormat="1" ht="20.100000000000001" hidden="1" customHeight="1" outlineLevel="1">
      <c r="A17" s="465" t="s">
        <v>2345</v>
      </c>
      <c r="B17" s="466"/>
      <c r="C17" s="467"/>
      <c r="D17" s="468"/>
      <c r="E17" s="468"/>
      <c r="F17" s="469"/>
      <c r="G17" s="470"/>
      <c r="H17" s="471"/>
      <c r="I17" s="471"/>
      <c r="J17" s="471"/>
      <c r="K17" s="471"/>
      <c r="L17" s="471"/>
      <c r="M17" s="471"/>
      <c r="N17" s="472"/>
      <c r="O17" s="471"/>
      <c r="P17" s="471"/>
      <c r="Q17" s="472"/>
      <c r="R17" s="471"/>
      <c r="S17" s="471"/>
      <c r="T17" s="472"/>
      <c r="U17" s="471"/>
      <c r="V17" s="471"/>
      <c r="W17" s="471"/>
      <c r="X17" s="471"/>
      <c r="Y17" s="471"/>
      <c r="Z17" s="472"/>
      <c r="AA17" s="471"/>
      <c r="AB17" s="471"/>
      <c r="AC17" s="472"/>
      <c r="AD17" s="471"/>
      <c r="AE17" s="471"/>
      <c r="AF17" s="472"/>
      <c r="AG17" s="471"/>
      <c r="AH17" s="471"/>
      <c r="AI17" s="472"/>
      <c r="AJ17" s="471"/>
      <c r="AK17" s="471"/>
      <c r="AL17" s="472"/>
      <c r="AM17" s="471"/>
      <c r="AN17" s="471"/>
      <c r="AO17" s="472"/>
      <c r="AP17" s="471"/>
      <c r="AQ17" s="471"/>
      <c r="AR17" s="472"/>
      <c r="AS17" s="471"/>
      <c r="AT17" s="471"/>
      <c r="AU17" s="472"/>
      <c r="AV17" s="471"/>
      <c r="AW17" s="471"/>
      <c r="AX17" s="472"/>
      <c r="AY17" s="471"/>
      <c r="AZ17" s="471"/>
      <c r="BA17" s="472"/>
      <c r="BB17" s="471"/>
      <c r="BC17" s="471"/>
      <c r="BD17" s="472"/>
      <c r="BE17" s="471"/>
      <c r="BF17" s="471"/>
      <c r="BG17" s="472"/>
      <c r="BH17" s="471"/>
      <c r="BI17" s="471"/>
      <c r="BJ17" s="472"/>
      <c r="BK17" s="471"/>
      <c r="BL17" s="473"/>
      <c r="BM17" s="427"/>
      <c r="BN17" s="474"/>
      <c r="BO17" s="333"/>
    </row>
    <row r="18" spans="1:67" ht="20.100000000000001" customHeight="1" collapsed="1">
      <c r="A18" s="318"/>
      <c r="B18" s="1269" t="s">
        <v>6</v>
      </c>
      <c r="C18" s="1284" t="s">
        <v>7</v>
      </c>
      <c r="D18" s="476" t="s">
        <v>8</v>
      </c>
      <c r="E18" s="476"/>
      <c r="F18" s="477"/>
      <c r="G18" s="373" t="s">
        <v>5432</v>
      </c>
      <c r="H18" s="478">
        <f>'2.入力_使用量(1,2号)'!M26</f>
        <v>0</v>
      </c>
      <c r="I18" s="478">
        <f>'2.入力_使用量(1,2号)'!Q26</f>
        <v>0</v>
      </c>
      <c r="J18" s="478">
        <f>M18+P18+S18+V18</f>
        <v>0</v>
      </c>
      <c r="K18" s="478">
        <f>N18+Q18+T18+W18</f>
        <v>0</v>
      </c>
      <c r="L18" s="479"/>
      <c r="M18" s="13"/>
      <c r="N18" s="4"/>
      <c r="O18" s="479"/>
      <c r="P18" s="13"/>
      <c r="Q18" s="4"/>
      <c r="R18" s="479"/>
      <c r="S18" s="13"/>
      <c r="T18" s="4"/>
      <c r="U18" s="479"/>
      <c r="V18" s="478">
        <f>Y18+AB18+AE18+AH18+AK18+AN18+AQ18+AT18+AW18+AZ18+BC18+BF18+BI18</f>
        <v>0</v>
      </c>
      <c r="W18" s="478">
        <f>Z18+AC18+AF18+AI18+AL18+AO18+AR18+AU18+AX18+BA18+BD18+BG18+BJ18</f>
        <v>0</v>
      </c>
      <c r="X18" s="479"/>
      <c r="Y18" s="13"/>
      <c r="Z18" s="4"/>
      <c r="AA18" s="479"/>
      <c r="AB18" s="13"/>
      <c r="AC18" s="4"/>
      <c r="AD18" s="479"/>
      <c r="AE18" s="13"/>
      <c r="AF18" s="4"/>
      <c r="AG18" s="479"/>
      <c r="AH18" s="13"/>
      <c r="AI18" s="4"/>
      <c r="AJ18" s="479"/>
      <c r="AK18" s="13"/>
      <c r="AL18" s="4"/>
      <c r="AM18" s="479"/>
      <c r="AN18" s="13"/>
      <c r="AO18" s="4"/>
      <c r="AP18" s="479"/>
      <c r="AQ18" s="13"/>
      <c r="AR18" s="4"/>
      <c r="AS18" s="479"/>
      <c r="AT18" s="13"/>
      <c r="AU18" s="4"/>
      <c r="AV18" s="479"/>
      <c r="AW18" s="13"/>
      <c r="AX18" s="4"/>
      <c r="AY18" s="479"/>
      <c r="AZ18" s="13"/>
      <c r="BA18" s="4"/>
      <c r="BB18" s="479"/>
      <c r="BC18" s="13"/>
      <c r="BD18" s="4"/>
      <c r="BE18" s="479"/>
      <c r="BF18" s="13"/>
      <c r="BG18" s="4"/>
      <c r="BH18" s="479"/>
      <c r="BI18" s="13"/>
      <c r="BJ18" s="4"/>
      <c r="BK18" s="479"/>
      <c r="BL18" s="318"/>
      <c r="BM18" s="427" t="s">
        <v>5258</v>
      </c>
      <c r="BN18" s="428"/>
      <c r="BO18" s="333"/>
    </row>
    <row r="19" spans="1:67" ht="20.100000000000001" customHeight="1">
      <c r="A19" s="318"/>
      <c r="B19" s="1269"/>
      <c r="C19" s="1265"/>
      <c r="D19" s="370" t="s">
        <v>9</v>
      </c>
      <c r="E19" s="370"/>
      <c r="F19" s="372"/>
      <c r="G19" s="373" t="s">
        <v>5432</v>
      </c>
      <c r="H19" s="478">
        <f>'2.入力_使用量(1,2号)'!M27</f>
        <v>0</v>
      </c>
      <c r="I19" s="478">
        <f>'2.入力_使用量(1,2号)'!Q27</f>
        <v>0</v>
      </c>
      <c r="J19" s="478">
        <f t="shared" ref="J19:K75" si="0">M19+P19+S19+V19</f>
        <v>0</v>
      </c>
      <c r="K19" s="478">
        <f t="shared" ref="K19:K74" si="1">N19+Q19+T19+W19</f>
        <v>0</v>
      </c>
      <c r="L19" s="479"/>
      <c r="M19" s="13"/>
      <c r="N19" s="4"/>
      <c r="O19" s="479"/>
      <c r="P19" s="13"/>
      <c r="Q19" s="4"/>
      <c r="R19" s="479"/>
      <c r="S19" s="13"/>
      <c r="T19" s="4"/>
      <c r="U19" s="479"/>
      <c r="V19" s="478">
        <f t="shared" ref="V19:V74" si="2">Y19+AB19+AE19+AH19+AK19+AN19+AQ19+AT19+AW19+AZ19+BC19+BF19+BI19</f>
        <v>0</v>
      </c>
      <c r="W19" s="478">
        <f t="shared" ref="W19:W89" si="3">Z19+AC19+AF19+AI19+AL19+AO19+AR19+AU19+AX19+BA19+BD19+BG19+BJ19</f>
        <v>0</v>
      </c>
      <c r="X19" s="479"/>
      <c r="Y19" s="13"/>
      <c r="Z19" s="4"/>
      <c r="AA19" s="479"/>
      <c r="AB19" s="13"/>
      <c r="AC19" s="4"/>
      <c r="AD19" s="479"/>
      <c r="AE19" s="13"/>
      <c r="AF19" s="4"/>
      <c r="AG19" s="479"/>
      <c r="AH19" s="13"/>
      <c r="AI19" s="4"/>
      <c r="AJ19" s="479"/>
      <c r="AK19" s="13"/>
      <c r="AL19" s="4"/>
      <c r="AM19" s="479"/>
      <c r="AN19" s="13"/>
      <c r="AO19" s="4"/>
      <c r="AP19" s="479"/>
      <c r="AQ19" s="13"/>
      <c r="AR19" s="4"/>
      <c r="AS19" s="479"/>
      <c r="AT19" s="13"/>
      <c r="AU19" s="4"/>
      <c r="AV19" s="479"/>
      <c r="AW19" s="13"/>
      <c r="AX19" s="4"/>
      <c r="AY19" s="479"/>
      <c r="AZ19" s="13"/>
      <c r="BA19" s="4"/>
      <c r="BB19" s="479"/>
      <c r="BC19" s="13"/>
      <c r="BD19" s="4"/>
      <c r="BE19" s="479"/>
      <c r="BF19" s="13"/>
      <c r="BG19" s="4"/>
      <c r="BH19" s="479"/>
      <c r="BI19" s="13"/>
      <c r="BJ19" s="4"/>
      <c r="BK19" s="479"/>
      <c r="BL19" s="318"/>
      <c r="BM19" s="427" t="s">
        <v>5257</v>
      </c>
      <c r="BN19" s="428"/>
      <c r="BO19" s="333"/>
    </row>
    <row r="20" spans="1:67" ht="20.100000000000001" customHeight="1">
      <c r="A20" s="318"/>
      <c r="B20" s="1270"/>
      <c r="C20" s="1265"/>
      <c r="D20" s="370" t="s">
        <v>10</v>
      </c>
      <c r="E20" s="370"/>
      <c r="F20" s="372"/>
      <c r="G20" s="373" t="s">
        <v>5432</v>
      </c>
      <c r="H20" s="478">
        <f>'2.入力_使用量(1,2号)'!M28</f>
        <v>0</v>
      </c>
      <c r="I20" s="478">
        <f>'2.入力_使用量(1,2号)'!Q28</f>
        <v>0</v>
      </c>
      <c r="J20" s="478">
        <f t="shared" si="0"/>
        <v>0</v>
      </c>
      <c r="K20" s="478">
        <f t="shared" si="1"/>
        <v>0</v>
      </c>
      <c r="L20" s="479"/>
      <c r="M20" s="13"/>
      <c r="N20" s="4"/>
      <c r="O20" s="479"/>
      <c r="P20" s="13"/>
      <c r="Q20" s="4"/>
      <c r="R20" s="479"/>
      <c r="S20" s="13"/>
      <c r="T20" s="4"/>
      <c r="U20" s="479"/>
      <c r="V20" s="478">
        <f t="shared" si="2"/>
        <v>0</v>
      </c>
      <c r="W20" s="478">
        <f t="shared" si="3"/>
        <v>0</v>
      </c>
      <c r="X20" s="479"/>
      <c r="Y20" s="13"/>
      <c r="Z20" s="4"/>
      <c r="AA20" s="479"/>
      <c r="AB20" s="13"/>
      <c r="AC20" s="4"/>
      <c r="AD20" s="479"/>
      <c r="AE20" s="13"/>
      <c r="AF20" s="4"/>
      <c r="AG20" s="479"/>
      <c r="AH20" s="13"/>
      <c r="AI20" s="4"/>
      <c r="AJ20" s="479"/>
      <c r="AK20" s="13"/>
      <c r="AL20" s="4"/>
      <c r="AM20" s="479"/>
      <c r="AN20" s="13"/>
      <c r="AO20" s="4"/>
      <c r="AP20" s="479"/>
      <c r="AQ20" s="13"/>
      <c r="AR20" s="4"/>
      <c r="AS20" s="479"/>
      <c r="AT20" s="13"/>
      <c r="AU20" s="4"/>
      <c r="AV20" s="479"/>
      <c r="AW20" s="13"/>
      <c r="AX20" s="4"/>
      <c r="AY20" s="479"/>
      <c r="AZ20" s="13"/>
      <c r="BA20" s="4"/>
      <c r="BB20" s="479"/>
      <c r="BC20" s="13"/>
      <c r="BD20" s="4"/>
      <c r="BE20" s="479"/>
      <c r="BF20" s="13"/>
      <c r="BG20" s="4"/>
      <c r="BH20" s="479"/>
      <c r="BI20" s="13"/>
      <c r="BJ20" s="4"/>
      <c r="BK20" s="479"/>
      <c r="BL20" s="318"/>
      <c r="BM20" s="427" t="s">
        <v>5260</v>
      </c>
      <c r="BN20" s="428"/>
      <c r="BO20" s="333"/>
    </row>
    <row r="21" spans="1:67" ht="20.100000000000001" customHeight="1">
      <c r="A21" s="318"/>
      <c r="B21" s="1269"/>
      <c r="C21" s="1265"/>
      <c r="D21" s="370" t="s">
        <v>11</v>
      </c>
      <c r="E21" s="370"/>
      <c r="F21" s="372"/>
      <c r="G21" s="373" t="s">
        <v>5432</v>
      </c>
      <c r="H21" s="478">
        <f>'2.入力_使用量(1,2号)'!M29</f>
        <v>0</v>
      </c>
      <c r="I21" s="478">
        <f>'2.入力_使用量(1,2号)'!Q29</f>
        <v>0</v>
      </c>
      <c r="J21" s="478">
        <f t="shared" si="0"/>
        <v>0</v>
      </c>
      <c r="K21" s="478">
        <f t="shared" si="1"/>
        <v>0</v>
      </c>
      <c r="L21" s="479"/>
      <c r="M21" s="13"/>
      <c r="N21" s="4"/>
      <c r="O21" s="479"/>
      <c r="P21" s="13"/>
      <c r="Q21" s="4"/>
      <c r="R21" s="479"/>
      <c r="S21" s="13"/>
      <c r="T21" s="4"/>
      <c r="U21" s="479"/>
      <c r="V21" s="478">
        <f t="shared" si="2"/>
        <v>0</v>
      </c>
      <c r="W21" s="478">
        <f t="shared" si="3"/>
        <v>0</v>
      </c>
      <c r="X21" s="479"/>
      <c r="Y21" s="13"/>
      <c r="Z21" s="4"/>
      <c r="AA21" s="479"/>
      <c r="AB21" s="13"/>
      <c r="AC21" s="4"/>
      <c r="AD21" s="479"/>
      <c r="AE21" s="13"/>
      <c r="AF21" s="4"/>
      <c r="AG21" s="479"/>
      <c r="AH21" s="13"/>
      <c r="AI21" s="4"/>
      <c r="AJ21" s="479"/>
      <c r="AK21" s="13"/>
      <c r="AL21" s="4"/>
      <c r="AM21" s="479"/>
      <c r="AN21" s="13"/>
      <c r="AO21" s="4"/>
      <c r="AP21" s="479"/>
      <c r="AQ21" s="13"/>
      <c r="AR21" s="4"/>
      <c r="AS21" s="479"/>
      <c r="AT21" s="13"/>
      <c r="AU21" s="4"/>
      <c r="AV21" s="479"/>
      <c r="AW21" s="13"/>
      <c r="AX21" s="4"/>
      <c r="AY21" s="479"/>
      <c r="AZ21" s="13"/>
      <c r="BA21" s="4"/>
      <c r="BB21" s="479"/>
      <c r="BC21" s="13"/>
      <c r="BD21" s="4"/>
      <c r="BE21" s="479"/>
      <c r="BF21" s="13"/>
      <c r="BG21" s="4"/>
      <c r="BH21" s="479"/>
      <c r="BI21" s="13"/>
      <c r="BJ21" s="4"/>
      <c r="BK21" s="479"/>
      <c r="BL21" s="318"/>
      <c r="BM21" s="427" t="s">
        <v>5269</v>
      </c>
      <c r="BN21" s="428"/>
      <c r="BO21" s="333"/>
    </row>
    <row r="22" spans="1:67" ht="20.100000000000001" customHeight="1">
      <c r="A22" s="318"/>
      <c r="B22" s="1269"/>
      <c r="C22" s="1265"/>
      <c r="D22" s="370" t="s">
        <v>12</v>
      </c>
      <c r="E22" s="370"/>
      <c r="F22" s="372"/>
      <c r="G22" s="373" t="s">
        <v>5432</v>
      </c>
      <c r="H22" s="478">
        <f>'2.入力_使用量(1,2号)'!M30</f>
        <v>0</v>
      </c>
      <c r="I22" s="478">
        <f>'2.入力_使用量(1,2号)'!Q30</f>
        <v>0</v>
      </c>
      <c r="J22" s="478">
        <f t="shared" si="0"/>
        <v>0</v>
      </c>
      <c r="K22" s="478">
        <f t="shared" si="1"/>
        <v>0</v>
      </c>
      <c r="L22" s="479"/>
      <c r="M22" s="13"/>
      <c r="N22" s="4"/>
      <c r="O22" s="479"/>
      <c r="P22" s="13"/>
      <c r="Q22" s="4"/>
      <c r="R22" s="479"/>
      <c r="S22" s="13"/>
      <c r="T22" s="4"/>
      <c r="U22" s="479"/>
      <c r="V22" s="478">
        <f t="shared" si="2"/>
        <v>0</v>
      </c>
      <c r="W22" s="478">
        <f t="shared" si="3"/>
        <v>0</v>
      </c>
      <c r="X22" s="479"/>
      <c r="Y22" s="13"/>
      <c r="Z22" s="4"/>
      <c r="AA22" s="479"/>
      <c r="AB22" s="13"/>
      <c r="AC22" s="4"/>
      <c r="AD22" s="479"/>
      <c r="AE22" s="13"/>
      <c r="AF22" s="4"/>
      <c r="AG22" s="479"/>
      <c r="AH22" s="13"/>
      <c r="AI22" s="4"/>
      <c r="AJ22" s="479"/>
      <c r="AK22" s="13"/>
      <c r="AL22" s="4"/>
      <c r="AM22" s="479"/>
      <c r="AN22" s="13"/>
      <c r="AO22" s="4"/>
      <c r="AP22" s="479"/>
      <c r="AQ22" s="13"/>
      <c r="AR22" s="4"/>
      <c r="AS22" s="479"/>
      <c r="AT22" s="13"/>
      <c r="AU22" s="4"/>
      <c r="AV22" s="479"/>
      <c r="AW22" s="13"/>
      <c r="AX22" s="4"/>
      <c r="AY22" s="479"/>
      <c r="AZ22" s="13"/>
      <c r="BA22" s="4"/>
      <c r="BB22" s="479"/>
      <c r="BC22" s="13"/>
      <c r="BD22" s="4"/>
      <c r="BE22" s="479"/>
      <c r="BF22" s="13"/>
      <c r="BG22" s="4"/>
      <c r="BH22" s="479"/>
      <c r="BI22" s="13"/>
      <c r="BJ22" s="4"/>
      <c r="BK22" s="479"/>
      <c r="BL22" s="318"/>
      <c r="BM22" s="427" t="s">
        <v>5270</v>
      </c>
      <c r="BN22" s="428"/>
      <c r="BO22" s="333"/>
    </row>
    <row r="23" spans="1:67" ht="20.100000000000001" customHeight="1">
      <c r="A23" s="318"/>
      <c r="B23" s="1270"/>
      <c r="C23" s="1265"/>
      <c r="D23" s="370" t="s">
        <v>13</v>
      </c>
      <c r="E23" s="370"/>
      <c r="F23" s="372"/>
      <c r="G23" s="373" t="s">
        <v>5432</v>
      </c>
      <c r="H23" s="478">
        <f>'2.入力_使用量(1,2号)'!M31</f>
        <v>0</v>
      </c>
      <c r="I23" s="478">
        <f>'2.入力_使用量(1,2号)'!Q31</f>
        <v>0</v>
      </c>
      <c r="J23" s="478">
        <f t="shared" si="0"/>
        <v>0</v>
      </c>
      <c r="K23" s="478">
        <f t="shared" si="1"/>
        <v>0</v>
      </c>
      <c r="L23" s="479"/>
      <c r="M23" s="13"/>
      <c r="N23" s="4"/>
      <c r="O23" s="479"/>
      <c r="P23" s="13"/>
      <c r="Q23" s="4"/>
      <c r="R23" s="479"/>
      <c r="S23" s="13"/>
      <c r="T23" s="4"/>
      <c r="U23" s="479"/>
      <c r="V23" s="478">
        <f t="shared" si="2"/>
        <v>0</v>
      </c>
      <c r="W23" s="478">
        <f t="shared" si="3"/>
        <v>0</v>
      </c>
      <c r="X23" s="479"/>
      <c r="Y23" s="13"/>
      <c r="Z23" s="4"/>
      <c r="AA23" s="479"/>
      <c r="AB23" s="13"/>
      <c r="AC23" s="4"/>
      <c r="AD23" s="479"/>
      <c r="AE23" s="13"/>
      <c r="AF23" s="4"/>
      <c r="AG23" s="479"/>
      <c r="AH23" s="13"/>
      <c r="AI23" s="4"/>
      <c r="AJ23" s="479"/>
      <c r="AK23" s="13"/>
      <c r="AL23" s="4"/>
      <c r="AM23" s="479"/>
      <c r="AN23" s="13"/>
      <c r="AO23" s="4"/>
      <c r="AP23" s="479"/>
      <c r="AQ23" s="13"/>
      <c r="AR23" s="4"/>
      <c r="AS23" s="479"/>
      <c r="AT23" s="13"/>
      <c r="AU23" s="4"/>
      <c r="AV23" s="479"/>
      <c r="AW23" s="13"/>
      <c r="AX23" s="4"/>
      <c r="AY23" s="479"/>
      <c r="AZ23" s="13"/>
      <c r="BA23" s="4"/>
      <c r="BB23" s="479"/>
      <c r="BC23" s="13"/>
      <c r="BD23" s="4"/>
      <c r="BE23" s="479"/>
      <c r="BF23" s="13"/>
      <c r="BG23" s="4"/>
      <c r="BH23" s="479"/>
      <c r="BI23" s="13"/>
      <c r="BJ23" s="4"/>
      <c r="BK23" s="479"/>
      <c r="BL23" s="318"/>
      <c r="BM23" s="427" t="s">
        <v>5271</v>
      </c>
      <c r="BN23" s="428"/>
      <c r="BO23" s="333"/>
    </row>
    <row r="24" spans="1:67" ht="20.100000000000001" customHeight="1">
      <c r="A24" s="318"/>
      <c r="B24" s="1270"/>
      <c r="C24" s="1265"/>
      <c r="D24" s="370" t="s">
        <v>14</v>
      </c>
      <c r="E24" s="370"/>
      <c r="F24" s="372"/>
      <c r="G24" s="373" t="s">
        <v>5432</v>
      </c>
      <c r="H24" s="478">
        <f>'2.入力_使用量(1,2号)'!M32</f>
        <v>0</v>
      </c>
      <c r="I24" s="478">
        <f>'2.入力_使用量(1,2号)'!Q32</f>
        <v>0</v>
      </c>
      <c r="J24" s="478">
        <f t="shared" si="0"/>
        <v>0</v>
      </c>
      <c r="K24" s="478">
        <f t="shared" si="1"/>
        <v>0</v>
      </c>
      <c r="L24" s="479"/>
      <c r="M24" s="13"/>
      <c r="N24" s="4"/>
      <c r="O24" s="479"/>
      <c r="P24" s="13"/>
      <c r="Q24" s="4"/>
      <c r="R24" s="479"/>
      <c r="S24" s="13"/>
      <c r="T24" s="4"/>
      <c r="U24" s="479"/>
      <c r="V24" s="478">
        <f t="shared" si="2"/>
        <v>0</v>
      </c>
      <c r="W24" s="478">
        <f t="shared" si="3"/>
        <v>0</v>
      </c>
      <c r="X24" s="479"/>
      <c r="Y24" s="13"/>
      <c r="Z24" s="4"/>
      <c r="AA24" s="479"/>
      <c r="AB24" s="13"/>
      <c r="AC24" s="4"/>
      <c r="AD24" s="479"/>
      <c r="AE24" s="13"/>
      <c r="AF24" s="4"/>
      <c r="AG24" s="479"/>
      <c r="AH24" s="13"/>
      <c r="AI24" s="4"/>
      <c r="AJ24" s="479"/>
      <c r="AK24" s="13"/>
      <c r="AL24" s="4"/>
      <c r="AM24" s="479"/>
      <c r="AN24" s="13"/>
      <c r="AO24" s="4"/>
      <c r="AP24" s="479"/>
      <c r="AQ24" s="13"/>
      <c r="AR24" s="4"/>
      <c r="AS24" s="479"/>
      <c r="AT24" s="13"/>
      <c r="AU24" s="4"/>
      <c r="AV24" s="479"/>
      <c r="AW24" s="13"/>
      <c r="AX24" s="4"/>
      <c r="AY24" s="479"/>
      <c r="AZ24" s="13"/>
      <c r="BA24" s="4"/>
      <c r="BB24" s="479"/>
      <c r="BC24" s="13"/>
      <c r="BD24" s="4"/>
      <c r="BE24" s="479"/>
      <c r="BF24" s="13"/>
      <c r="BG24" s="4"/>
      <c r="BH24" s="479"/>
      <c r="BI24" s="13"/>
      <c r="BJ24" s="4"/>
      <c r="BK24" s="479"/>
      <c r="BL24" s="318"/>
      <c r="BM24" s="427"/>
      <c r="BN24" s="428"/>
      <c r="BO24" s="333"/>
    </row>
    <row r="25" spans="1:67" ht="20.100000000000001" customHeight="1">
      <c r="A25" s="318"/>
      <c r="B25" s="1269"/>
      <c r="C25" s="1265"/>
      <c r="D25" s="370" t="s">
        <v>15</v>
      </c>
      <c r="E25" s="370"/>
      <c r="F25" s="372"/>
      <c r="G25" s="373" t="s">
        <v>5432</v>
      </c>
      <c r="H25" s="478">
        <f>'2.入力_使用量(1,2号)'!M33</f>
        <v>0</v>
      </c>
      <c r="I25" s="478">
        <f>'2.入力_使用量(1,2号)'!Q33</f>
        <v>0</v>
      </c>
      <c r="J25" s="478">
        <f t="shared" si="0"/>
        <v>0</v>
      </c>
      <c r="K25" s="478">
        <f t="shared" si="1"/>
        <v>0</v>
      </c>
      <c r="L25" s="479"/>
      <c r="M25" s="13"/>
      <c r="N25" s="4"/>
      <c r="O25" s="479"/>
      <c r="P25" s="13"/>
      <c r="Q25" s="4"/>
      <c r="R25" s="479"/>
      <c r="S25" s="13"/>
      <c r="T25" s="4"/>
      <c r="U25" s="479"/>
      <c r="V25" s="478">
        <f t="shared" si="2"/>
        <v>0</v>
      </c>
      <c r="W25" s="478">
        <f t="shared" si="3"/>
        <v>0</v>
      </c>
      <c r="X25" s="479"/>
      <c r="Y25" s="13"/>
      <c r="Z25" s="4"/>
      <c r="AA25" s="479"/>
      <c r="AB25" s="13"/>
      <c r="AC25" s="4"/>
      <c r="AD25" s="479"/>
      <c r="AE25" s="13"/>
      <c r="AF25" s="4"/>
      <c r="AG25" s="479"/>
      <c r="AH25" s="13"/>
      <c r="AI25" s="4"/>
      <c r="AJ25" s="479"/>
      <c r="AK25" s="13"/>
      <c r="AL25" s="4"/>
      <c r="AM25" s="479"/>
      <c r="AN25" s="13"/>
      <c r="AO25" s="4"/>
      <c r="AP25" s="479"/>
      <c r="AQ25" s="13"/>
      <c r="AR25" s="4"/>
      <c r="AS25" s="479"/>
      <c r="AT25" s="13"/>
      <c r="AU25" s="4"/>
      <c r="AV25" s="479"/>
      <c r="AW25" s="13"/>
      <c r="AX25" s="4"/>
      <c r="AY25" s="479"/>
      <c r="AZ25" s="13"/>
      <c r="BA25" s="4"/>
      <c r="BB25" s="479"/>
      <c r="BC25" s="13"/>
      <c r="BD25" s="4"/>
      <c r="BE25" s="479"/>
      <c r="BF25" s="13"/>
      <c r="BG25" s="4"/>
      <c r="BH25" s="479"/>
      <c r="BI25" s="13"/>
      <c r="BJ25" s="4"/>
      <c r="BK25" s="479"/>
      <c r="BL25" s="318"/>
      <c r="BM25" s="427"/>
      <c r="BN25" s="428"/>
      <c r="BO25" s="333"/>
    </row>
    <row r="26" spans="1:67" ht="20.100000000000001" customHeight="1">
      <c r="A26" s="318"/>
      <c r="B26" s="1269"/>
      <c r="C26" s="1265"/>
      <c r="D26" s="370" t="s">
        <v>16</v>
      </c>
      <c r="E26" s="361"/>
      <c r="F26" s="372"/>
      <c r="G26" s="373" t="s">
        <v>17</v>
      </c>
      <c r="H26" s="478">
        <f>'2.入力_使用量(1,2号)'!M34</f>
        <v>0</v>
      </c>
      <c r="I26" s="478">
        <f>'2.入力_使用量(1,2号)'!Q34</f>
        <v>0</v>
      </c>
      <c r="J26" s="478">
        <f t="shared" si="0"/>
        <v>0</v>
      </c>
      <c r="K26" s="478">
        <f t="shared" si="1"/>
        <v>0</v>
      </c>
      <c r="L26" s="479"/>
      <c r="M26" s="13"/>
      <c r="N26" s="4"/>
      <c r="O26" s="479"/>
      <c r="P26" s="13"/>
      <c r="Q26" s="4"/>
      <c r="R26" s="479"/>
      <c r="S26" s="13"/>
      <c r="T26" s="4"/>
      <c r="U26" s="479"/>
      <c r="V26" s="478">
        <f t="shared" si="2"/>
        <v>0</v>
      </c>
      <c r="W26" s="478">
        <f t="shared" si="3"/>
        <v>0</v>
      </c>
      <c r="X26" s="479"/>
      <c r="Y26" s="13"/>
      <c r="Z26" s="4"/>
      <c r="AA26" s="479"/>
      <c r="AB26" s="13"/>
      <c r="AC26" s="4"/>
      <c r="AD26" s="479"/>
      <c r="AE26" s="13"/>
      <c r="AF26" s="4"/>
      <c r="AG26" s="479"/>
      <c r="AH26" s="13"/>
      <c r="AI26" s="4"/>
      <c r="AJ26" s="479"/>
      <c r="AK26" s="13"/>
      <c r="AL26" s="4"/>
      <c r="AM26" s="479"/>
      <c r="AN26" s="13"/>
      <c r="AO26" s="4"/>
      <c r="AP26" s="479"/>
      <c r="AQ26" s="13"/>
      <c r="AR26" s="4"/>
      <c r="AS26" s="479"/>
      <c r="AT26" s="13"/>
      <c r="AU26" s="4"/>
      <c r="AV26" s="479"/>
      <c r="AW26" s="13"/>
      <c r="AX26" s="4"/>
      <c r="AY26" s="479"/>
      <c r="AZ26" s="13"/>
      <c r="BA26" s="4"/>
      <c r="BB26" s="479"/>
      <c r="BC26" s="13"/>
      <c r="BD26" s="4"/>
      <c r="BE26" s="479"/>
      <c r="BF26" s="13"/>
      <c r="BG26" s="4"/>
      <c r="BH26" s="479"/>
      <c r="BI26" s="13"/>
      <c r="BJ26" s="4"/>
      <c r="BK26" s="479"/>
      <c r="BL26" s="318"/>
      <c r="BM26" s="427"/>
      <c r="BN26" s="428"/>
      <c r="BO26" s="333"/>
    </row>
    <row r="27" spans="1:67" ht="20.100000000000001" customHeight="1">
      <c r="A27" s="318"/>
      <c r="B27" s="1269"/>
      <c r="C27" s="1265"/>
      <c r="D27" s="370" t="s">
        <v>18</v>
      </c>
      <c r="E27" s="370"/>
      <c r="F27" s="372"/>
      <c r="G27" s="373" t="s">
        <v>17</v>
      </c>
      <c r="H27" s="478">
        <f>'2.入力_使用量(1,2号)'!M35</f>
        <v>0</v>
      </c>
      <c r="I27" s="478">
        <f>'2.入力_使用量(1,2号)'!Q35</f>
        <v>0</v>
      </c>
      <c r="J27" s="478">
        <f t="shared" si="0"/>
        <v>0</v>
      </c>
      <c r="K27" s="478">
        <f t="shared" si="1"/>
        <v>0</v>
      </c>
      <c r="L27" s="479"/>
      <c r="M27" s="13"/>
      <c r="N27" s="4"/>
      <c r="O27" s="479"/>
      <c r="P27" s="13"/>
      <c r="Q27" s="4"/>
      <c r="R27" s="479"/>
      <c r="S27" s="13"/>
      <c r="T27" s="4"/>
      <c r="U27" s="479"/>
      <c r="V27" s="478">
        <f t="shared" si="2"/>
        <v>0</v>
      </c>
      <c r="W27" s="478">
        <f t="shared" si="3"/>
        <v>0</v>
      </c>
      <c r="X27" s="479"/>
      <c r="Y27" s="13"/>
      <c r="Z27" s="4"/>
      <c r="AA27" s="479"/>
      <c r="AB27" s="13"/>
      <c r="AC27" s="4"/>
      <c r="AD27" s="479"/>
      <c r="AE27" s="13"/>
      <c r="AF27" s="4"/>
      <c r="AG27" s="479"/>
      <c r="AH27" s="13"/>
      <c r="AI27" s="4"/>
      <c r="AJ27" s="479"/>
      <c r="AK27" s="13"/>
      <c r="AL27" s="4"/>
      <c r="AM27" s="479"/>
      <c r="AN27" s="13"/>
      <c r="AO27" s="4"/>
      <c r="AP27" s="479"/>
      <c r="AQ27" s="13"/>
      <c r="AR27" s="4"/>
      <c r="AS27" s="479"/>
      <c r="AT27" s="13"/>
      <c r="AU27" s="4"/>
      <c r="AV27" s="479"/>
      <c r="AW27" s="13"/>
      <c r="AX27" s="4"/>
      <c r="AY27" s="479"/>
      <c r="AZ27" s="13"/>
      <c r="BA27" s="4"/>
      <c r="BB27" s="479"/>
      <c r="BC27" s="13"/>
      <c r="BD27" s="4"/>
      <c r="BE27" s="479"/>
      <c r="BF27" s="13"/>
      <c r="BG27" s="4"/>
      <c r="BH27" s="479"/>
      <c r="BI27" s="13"/>
      <c r="BJ27" s="4"/>
      <c r="BK27" s="479"/>
      <c r="BL27" s="318"/>
      <c r="BM27" s="427"/>
      <c r="BN27" s="428"/>
      <c r="BO27" s="333"/>
    </row>
    <row r="28" spans="1:67" ht="20.100000000000001" customHeight="1">
      <c r="A28" s="318"/>
      <c r="B28" s="1269"/>
      <c r="C28" s="1265"/>
      <c r="D28" s="370" t="s">
        <v>19</v>
      </c>
      <c r="E28" s="370"/>
      <c r="F28" s="372"/>
      <c r="G28" s="373" t="s">
        <v>17</v>
      </c>
      <c r="H28" s="478">
        <f>'2.入力_使用量(1,2号)'!M36</f>
        <v>0</v>
      </c>
      <c r="I28" s="478">
        <f>'2.入力_使用量(1,2号)'!Q36</f>
        <v>0</v>
      </c>
      <c r="J28" s="478">
        <f t="shared" si="0"/>
        <v>0</v>
      </c>
      <c r="K28" s="478">
        <f t="shared" si="1"/>
        <v>0</v>
      </c>
      <c r="L28" s="479"/>
      <c r="M28" s="13"/>
      <c r="N28" s="4"/>
      <c r="O28" s="479"/>
      <c r="P28" s="13"/>
      <c r="Q28" s="4"/>
      <c r="R28" s="479"/>
      <c r="S28" s="13"/>
      <c r="T28" s="4"/>
      <c r="U28" s="479"/>
      <c r="V28" s="478">
        <f t="shared" si="2"/>
        <v>0</v>
      </c>
      <c r="W28" s="478">
        <f t="shared" si="3"/>
        <v>0</v>
      </c>
      <c r="X28" s="479"/>
      <c r="Y28" s="13"/>
      <c r="Z28" s="4"/>
      <c r="AA28" s="479"/>
      <c r="AB28" s="13"/>
      <c r="AC28" s="4"/>
      <c r="AD28" s="479"/>
      <c r="AE28" s="13"/>
      <c r="AF28" s="4"/>
      <c r="AG28" s="479"/>
      <c r="AH28" s="13"/>
      <c r="AI28" s="4"/>
      <c r="AJ28" s="479"/>
      <c r="AK28" s="13"/>
      <c r="AL28" s="4"/>
      <c r="AM28" s="479"/>
      <c r="AN28" s="13"/>
      <c r="AO28" s="4"/>
      <c r="AP28" s="479"/>
      <c r="AQ28" s="13"/>
      <c r="AR28" s="4"/>
      <c r="AS28" s="479"/>
      <c r="AT28" s="13"/>
      <c r="AU28" s="4"/>
      <c r="AV28" s="479"/>
      <c r="AW28" s="13"/>
      <c r="AX28" s="4"/>
      <c r="AY28" s="479"/>
      <c r="AZ28" s="13"/>
      <c r="BA28" s="4"/>
      <c r="BB28" s="479"/>
      <c r="BC28" s="13"/>
      <c r="BD28" s="4"/>
      <c r="BE28" s="479"/>
      <c r="BF28" s="13"/>
      <c r="BG28" s="4"/>
      <c r="BH28" s="479"/>
      <c r="BI28" s="13"/>
      <c r="BJ28" s="4"/>
      <c r="BK28" s="479"/>
      <c r="BL28" s="318"/>
      <c r="BM28" s="427"/>
      <c r="BN28" s="428"/>
      <c r="BO28" s="333"/>
    </row>
    <row r="29" spans="1:67" ht="20.100000000000001" customHeight="1">
      <c r="A29" s="318"/>
      <c r="B29" s="1270"/>
      <c r="C29" s="1265"/>
      <c r="D29" s="370" t="s">
        <v>20</v>
      </c>
      <c r="E29" s="370"/>
      <c r="F29" s="372"/>
      <c r="G29" s="373" t="s">
        <v>17</v>
      </c>
      <c r="H29" s="478">
        <f>'2.入力_使用量(1,2号)'!M37</f>
        <v>0</v>
      </c>
      <c r="I29" s="478">
        <f>'2.入力_使用量(1,2号)'!Q37</f>
        <v>0</v>
      </c>
      <c r="J29" s="478">
        <f t="shared" si="0"/>
        <v>0</v>
      </c>
      <c r="K29" s="478">
        <f t="shared" si="1"/>
        <v>0</v>
      </c>
      <c r="L29" s="479"/>
      <c r="M29" s="13"/>
      <c r="N29" s="4"/>
      <c r="O29" s="479"/>
      <c r="P29" s="13"/>
      <c r="Q29" s="4"/>
      <c r="R29" s="479"/>
      <c r="S29" s="13"/>
      <c r="T29" s="4"/>
      <c r="U29" s="479"/>
      <c r="V29" s="478">
        <f t="shared" si="2"/>
        <v>0</v>
      </c>
      <c r="W29" s="478">
        <f t="shared" si="3"/>
        <v>0</v>
      </c>
      <c r="X29" s="479"/>
      <c r="Y29" s="13"/>
      <c r="Z29" s="4"/>
      <c r="AA29" s="479"/>
      <c r="AB29" s="13"/>
      <c r="AC29" s="4"/>
      <c r="AD29" s="479"/>
      <c r="AE29" s="13"/>
      <c r="AF29" s="4"/>
      <c r="AG29" s="479"/>
      <c r="AH29" s="13"/>
      <c r="AI29" s="4"/>
      <c r="AJ29" s="479"/>
      <c r="AK29" s="13"/>
      <c r="AL29" s="4"/>
      <c r="AM29" s="479"/>
      <c r="AN29" s="13"/>
      <c r="AO29" s="4"/>
      <c r="AP29" s="479"/>
      <c r="AQ29" s="13"/>
      <c r="AR29" s="4"/>
      <c r="AS29" s="479"/>
      <c r="AT29" s="13"/>
      <c r="AU29" s="4"/>
      <c r="AV29" s="479"/>
      <c r="AW29" s="13"/>
      <c r="AX29" s="4"/>
      <c r="AY29" s="479"/>
      <c r="AZ29" s="13"/>
      <c r="BA29" s="4"/>
      <c r="BB29" s="479"/>
      <c r="BC29" s="13"/>
      <c r="BD29" s="4"/>
      <c r="BE29" s="479"/>
      <c r="BF29" s="13"/>
      <c r="BG29" s="4"/>
      <c r="BH29" s="479"/>
      <c r="BI29" s="13"/>
      <c r="BJ29" s="4"/>
      <c r="BK29" s="479"/>
      <c r="BL29" s="318"/>
      <c r="BM29" s="427"/>
      <c r="BN29" s="428"/>
      <c r="BO29" s="333"/>
    </row>
    <row r="30" spans="1:67" ht="20.100000000000001" customHeight="1">
      <c r="A30" s="318"/>
      <c r="B30" s="1269"/>
      <c r="C30" s="1265"/>
      <c r="D30" s="370" t="s">
        <v>21</v>
      </c>
      <c r="E30" s="370"/>
      <c r="F30" s="480" t="s">
        <v>4259</v>
      </c>
      <c r="G30" s="373" t="s">
        <v>22</v>
      </c>
      <c r="H30" s="478">
        <f>'2.入力_使用量(1,2号)'!M38</f>
        <v>0</v>
      </c>
      <c r="I30" s="478">
        <f>'2.入力_使用量(1,2号)'!Q38</f>
        <v>0</v>
      </c>
      <c r="J30" s="478">
        <f t="shared" si="0"/>
        <v>0</v>
      </c>
      <c r="K30" s="478">
        <f t="shared" si="1"/>
        <v>0</v>
      </c>
      <c r="L30" s="479"/>
      <c r="M30" s="13"/>
      <c r="N30" s="4"/>
      <c r="O30" s="479"/>
      <c r="P30" s="13"/>
      <c r="Q30" s="4"/>
      <c r="R30" s="479"/>
      <c r="S30" s="13"/>
      <c r="T30" s="4"/>
      <c r="U30" s="479"/>
      <c r="V30" s="478">
        <f t="shared" si="2"/>
        <v>0</v>
      </c>
      <c r="W30" s="478">
        <f t="shared" si="3"/>
        <v>0</v>
      </c>
      <c r="X30" s="479"/>
      <c r="Y30" s="13"/>
      <c r="Z30" s="4"/>
      <c r="AA30" s="479"/>
      <c r="AB30" s="13"/>
      <c r="AC30" s="4"/>
      <c r="AD30" s="479"/>
      <c r="AE30" s="13"/>
      <c r="AF30" s="4"/>
      <c r="AG30" s="479"/>
      <c r="AH30" s="13"/>
      <c r="AI30" s="4"/>
      <c r="AJ30" s="479"/>
      <c r="AK30" s="13"/>
      <c r="AL30" s="4"/>
      <c r="AM30" s="479"/>
      <c r="AN30" s="13"/>
      <c r="AO30" s="4"/>
      <c r="AP30" s="479"/>
      <c r="AQ30" s="13"/>
      <c r="AR30" s="4"/>
      <c r="AS30" s="479"/>
      <c r="AT30" s="13"/>
      <c r="AU30" s="4"/>
      <c r="AV30" s="479"/>
      <c r="AW30" s="13"/>
      <c r="AX30" s="4"/>
      <c r="AY30" s="479"/>
      <c r="AZ30" s="13"/>
      <c r="BA30" s="4"/>
      <c r="BB30" s="479"/>
      <c r="BC30" s="13"/>
      <c r="BD30" s="4"/>
      <c r="BE30" s="479"/>
      <c r="BF30" s="13"/>
      <c r="BG30" s="4"/>
      <c r="BH30" s="479"/>
      <c r="BI30" s="13"/>
      <c r="BJ30" s="4"/>
      <c r="BK30" s="479"/>
      <c r="BL30" s="318"/>
      <c r="BM30" s="427"/>
      <c r="BN30" s="428"/>
      <c r="BO30" s="333"/>
    </row>
    <row r="31" spans="1:67" ht="20.100000000000001" customHeight="1">
      <c r="A31" s="318"/>
      <c r="B31" s="1270"/>
      <c r="C31" s="1265"/>
      <c r="D31" s="370" t="s">
        <v>23</v>
      </c>
      <c r="E31" s="361"/>
      <c r="F31" s="372"/>
      <c r="G31" s="373" t="s">
        <v>17</v>
      </c>
      <c r="H31" s="478">
        <f>'2.入力_使用量(1,2号)'!M39</f>
        <v>0</v>
      </c>
      <c r="I31" s="478">
        <f>'2.入力_使用量(1,2号)'!Q39</f>
        <v>0</v>
      </c>
      <c r="J31" s="478">
        <f t="shared" si="0"/>
        <v>0</v>
      </c>
      <c r="K31" s="478">
        <f t="shared" si="1"/>
        <v>0</v>
      </c>
      <c r="L31" s="479"/>
      <c r="M31" s="13"/>
      <c r="N31" s="4"/>
      <c r="O31" s="479"/>
      <c r="P31" s="13"/>
      <c r="Q31" s="4"/>
      <c r="R31" s="479"/>
      <c r="S31" s="13"/>
      <c r="T31" s="4"/>
      <c r="U31" s="479"/>
      <c r="V31" s="478">
        <f t="shared" si="2"/>
        <v>0</v>
      </c>
      <c r="W31" s="478">
        <f t="shared" si="3"/>
        <v>0</v>
      </c>
      <c r="X31" s="479"/>
      <c r="Y31" s="13"/>
      <c r="Z31" s="4"/>
      <c r="AA31" s="479"/>
      <c r="AB31" s="13"/>
      <c r="AC31" s="4"/>
      <c r="AD31" s="479"/>
      <c r="AE31" s="13"/>
      <c r="AF31" s="4"/>
      <c r="AG31" s="479"/>
      <c r="AH31" s="13"/>
      <c r="AI31" s="4"/>
      <c r="AJ31" s="479"/>
      <c r="AK31" s="13"/>
      <c r="AL31" s="4"/>
      <c r="AM31" s="479"/>
      <c r="AN31" s="13"/>
      <c r="AO31" s="4"/>
      <c r="AP31" s="479"/>
      <c r="AQ31" s="13"/>
      <c r="AR31" s="4"/>
      <c r="AS31" s="479"/>
      <c r="AT31" s="13"/>
      <c r="AU31" s="4"/>
      <c r="AV31" s="479"/>
      <c r="AW31" s="13"/>
      <c r="AX31" s="4"/>
      <c r="AY31" s="479"/>
      <c r="AZ31" s="13"/>
      <c r="BA31" s="4"/>
      <c r="BB31" s="479"/>
      <c r="BC31" s="13"/>
      <c r="BD31" s="4"/>
      <c r="BE31" s="479"/>
      <c r="BF31" s="13"/>
      <c r="BG31" s="4"/>
      <c r="BH31" s="479"/>
      <c r="BI31" s="13"/>
      <c r="BJ31" s="4"/>
      <c r="BK31" s="479"/>
      <c r="BL31" s="318"/>
      <c r="BM31" s="427"/>
      <c r="BN31" s="428"/>
      <c r="BO31" s="333"/>
    </row>
    <row r="32" spans="1:67" ht="20.100000000000001" customHeight="1">
      <c r="A32" s="318"/>
      <c r="B32" s="1269"/>
      <c r="C32" s="1265"/>
      <c r="D32" s="370" t="s">
        <v>24</v>
      </c>
      <c r="E32" s="370"/>
      <c r="F32" s="480" t="s">
        <v>4259</v>
      </c>
      <c r="G32" s="373" t="s">
        <v>22</v>
      </c>
      <c r="H32" s="478">
        <f>'2.入力_使用量(1,2号)'!M40</f>
        <v>0</v>
      </c>
      <c r="I32" s="478">
        <f>'2.入力_使用量(1,2号)'!Q40</f>
        <v>0</v>
      </c>
      <c r="J32" s="478">
        <f t="shared" si="0"/>
        <v>0</v>
      </c>
      <c r="K32" s="478">
        <f t="shared" si="1"/>
        <v>0</v>
      </c>
      <c r="L32" s="479"/>
      <c r="M32" s="13"/>
      <c r="N32" s="4"/>
      <c r="O32" s="479"/>
      <c r="P32" s="13"/>
      <c r="Q32" s="4"/>
      <c r="R32" s="479"/>
      <c r="S32" s="13"/>
      <c r="T32" s="4"/>
      <c r="U32" s="479"/>
      <c r="V32" s="478">
        <f t="shared" si="2"/>
        <v>0</v>
      </c>
      <c r="W32" s="478">
        <f t="shared" si="3"/>
        <v>0</v>
      </c>
      <c r="X32" s="479"/>
      <c r="Y32" s="13"/>
      <c r="Z32" s="4"/>
      <c r="AA32" s="479"/>
      <c r="AB32" s="13"/>
      <c r="AC32" s="4"/>
      <c r="AD32" s="479"/>
      <c r="AE32" s="13"/>
      <c r="AF32" s="4"/>
      <c r="AG32" s="479"/>
      <c r="AH32" s="13"/>
      <c r="AI32" s="4"/>
      <c r="AJ32" s="479"/>
      <c r="AK32" s="13"/>
      <c r="AL32" s="4"/>
      <c r="AM32" s="479"/>
      <c r="AN32" s="13"/>
      <c r="AO32" s="4"/>
      <c r="AP32" s="479"/>
      <c r="AQ32" s="13"/>
      <c r="AR32" s="4"/>
      <c r="AS32" s="479"/>
      <c r="AT32" s="13"/>
      <c r="AU32" s="4"/>
      <c r="AV32" s="479"/>
      <c r="AW32" s="13"/>
      <c r="AX32" s="4"/>
      <c r="AY32" s="479"/>
      <c r="AZ32" s="13"/>
      <c r="BA32" s="4"/>
      <c r="BB32" s="479"/>
      <c r="BC32" s="13"/>
      <c r="BD32" s="4"/>
      <c r="BE32" s="479"/>
      <c r="BF32" s="13"/>
      <c r="BG32" s="4"/>
      <c r="BH32" s="479"/>
      <c r="BI32" s="13"/>
      <c r="BJ32" s="4"/>
      <c r="BK32" s="479"/>
      <c r="BL32" s="318"/>
      <c r="BM32" s="427"/>
      <c r="BN32" s="428"/>
      <c r="BO32" s="333"/>
    </row>
    <row r="33" spans="1:67" ht="20.100000000000001" customHeight="1">
      <c r="A33" s="318"/>
      <c r="B33" s="1269"/>
      <c r="C33" s="1265"/>
      <c r="D33" s="370" t="s">
        <v>25</v>
      </c>
      <c r="E33" s="370"/>
      <c r="F33" s="372"/>
      <c r="G33" s="373" t="s">
        <v>17</v>
      </c>
      <c r="H33" s="478">
        <f>'2.入力_使用量(1,2号)'!M41</f>
        <v>0</v>
      </c>
      <c r="I33" s="478">
        <f>'2.入力_使用量(1,2号)'!Q41</f>
        <v>0</v>
      </c>
      <c r="J33" s="478">
        <f t="shared" si="0"/>
        <v>0</v>
      </c>
      <c r="K33" s="478">
        <f t="shared" si="1"/>
        <v>0</v>
      </c>
      <c r="L33" s="479"/>
      <c r="M33" s="13"/>
      <c r="N33" s="4"/>
      <c r="O33" s="479"/>
      <c r="P33" s="13"/>
      <c r="Q33" s="4"/>
      <c r="R33" s="479"/>
      <c r="S33" s="13"/>
      <c r="T33" s="4"/>
      <c r="U33" s="479"/>
      <c r="V33" s="478">
        <f t="shared" si="2"/>
        <v>0</v>
      </c>
      <c r="W33" s="478">
        <f t="shared" si="3"/>
        <v>0</v>
      </c>
      <c r="X33" s="479"/>
      <c r="Y33" s="13"/>
      <c r="Z33" s="4"/>
      <c r="AA33" s="479"/>
      <c r="AB33" s="13"/>
      <c r="AC33" s="4"/>
      <c r="AD33" s="479"/>
      <c r="AE33" s="13"/>
      <c r="AF33" s="4"/>
      <c r="AG33" s="479"/>
      <c r="AH33" s="13"/>
      <c r="AI33" s="4"/>
      <c r="AJ33" s="479"/>
      <c r="AK33" s="13"/>
      <c r="AL33" s="4"/>
      <c r="AM33" s="479"/>
      <c r="AN33" s="13"/>
      <c r="AO33" s="4"/>
      <c r="AP33" s="479"/>
      <c r="AQ33" s="13"/>
      <c r="AR33" s="4"/>
      <c r="AS33" s="479"/>
      <c r="AT33" s="13"/>
      <c r="AU33" s="4"/>
      <c r="AV33" s="479"/>
      <c r="AW33" s="13"/>
      <c r="AX33" s="4"/>
      <c r="AY33" s="479"/>
      <c r="AZ33" s="13"/>
      <c r="BA33" s="4"/>
      <c r="BB33" s="479"/>
      <c r="BC33" s="13"/>
      <c r="BD33" s="4"/>
      <c r="BE33" s="479"/>
      <c r="BF33" s="13"/>
      <c r="BG33" s="4"/>
      <c r="BH33" s="479"/>
      <c r="BI33" s="13"/>
      <c r="BJ33" s="4"/>
      <c r="BK33" s="479"/>
      <c r="BL33" s="318"/>
      <c r="BM33" s="427"/>
      <c r="BN33" s="428"/>
      <c r="BO33" s="333"/>
    </row>
    <row r="34" spans="1:67" ht="20.100000000000001" customHeight="1">
      <c r="A34" s="318"/>
      <c r="B34" s="1269"/>
      <c r="C34" s="1265"/>
      <c r="D34" s="370" t="s">
        <v>26</v>
      </c>
      <c r="E34" s="361"/>
      <c r="F34" s="372"/>
      <c r="G34" s="373" t="s">
        <v>17</v>
      </c>
      <c r="H34" s="478">
        <f>'2.入力_使用量(1,2号)'!M42</f>
        <v>0</v>
      </c>
      <c r="I34" s="478">
        <f>'2.入力_使用量(1,2号)'!Q42</f>
        <v>0</v>
      </c>
      <c r="J34" s="478">
        <f t="shared" si="0"/>
        <v>0</v>
      </c>
      <c r="K34" s="478">
        <f t="shared" si="1"/>
        <v>0</v>
      </c>
      <c r="L34" s="479"/>
      <c r="M34" s="13"/>
      <c r="N34" s="4"/>
      <c r="O34" s="479"/>
      <c r="P34" s="13"/>
      <c r="Q34" s="4"/>
      <c r="R34" s="479"/>
      <c r="S34" s="13"/>
      <c r="T34" s="4"/>
      <c r="U34" s="479"/>
      <c r="V34" s="478">
        <f t="shared" si="2"/>
        <v>0</v>
      </c>
      <c r="W34" s="478">
        <f t="shared" si="3"/>
        <v>0</v>
      </c>
      <c r="X34" s="479"/>
      <c r="Y34" s="13"/>
      <c r="Z34" s="4"/>
      <c r="AA34" s="479"/>
      <c r="AB34" s="13"/>
      <c r="AC34" s="4"/>
      <c r="AD34" s="479"/>
      <c r="AE34" s="13"/>
      <c r="AF34" s="4"/>
      <c r="AG34" s="479"/>
      <c r="AH34" s="13"/>
      <c r="AI34" s="4"/>
      <c r="AJ34" s="479"/>
      <c r="AK34" s="13"/>
      <c r="AL34" s="4"/>
      <c r="AM34" s="479"/>
      <c r="AN34" s="13"/>
      <c r="AO34" s="4"/>
      <c r="AP34" s="479"/>
      <c r="AQ34" s="13"/>
      <c r="AR34" s="4"/>
      <c r="AS34" s="479"/>
      <c r="AT34" s="13"/>
      <c r="AU34" s="4"/>
      <c r="AV34" s="479"/>
      <c r="AW34" s="13"/>
      <c r="AX34" s="4"/>
      <c r="AY34" s="479"/>
      <c r="AZ34" s="13"/>
      <c r="BA34" s="4"/>
      <c r="BB34" s="479"/>
      <c r="BC34" s="13"/>
      <c r="BD34" s="4"/>
      <c r="BE34" s="479"/>
      <c r="BF34" s="13"/>
      <c r="BG34" s="4"/>
      <c r="BH34" s="479"/>
      <c r="BI34" s="13"/>
      <c r="BJ34" s="4"/>
      <c r="BK34" s="479"/>
      <c r="BL34" s="318"/>
      <c r="BM34" s="427"/>
      <c r="BN34" s="428"/>
      <c r="BO34" s="333"/>
    </row>
    <row r="35" spans="1:67" ht="20.100000000000001" customHeight="1">
      <c r="A35" s="318"/>
      <c r="B35" s="1269"/>
      <c r="C35" s="1265"/>
      <c r="D35" s="370" t="s">
        <v>27</v>
      </c>
      <c r="E35" s="370"/>
      <c r="F35" s="372"/>
      <c r="G35" s="373" t="s">
        <v>17</v>
      </c>
      <c r="H35" s="478">
        <f>'2.入力_使用量(1,2号)'!M43</f>
        <v>0</v>
      </c>
      <c r="I35" s="478">
        <f>'2.入力_使用量(1,2号)'!Q43</f>
        <v>0</v>
      </c>
      <c r="J35" s="478">
        <f t="shared" si="0"/>
        <v>0</v>
      </c>
      <c r="K35" s="478">
        <f t="shared" si="1"/>
        <v>0</v>
      </c>
      <c r="L35" s="479"/>
      <c r="M35" s="13"/>
      <c r="N35" s="4"/>
      <c r="O35" s="479"/>
      <c r="P35" s="13"/>
      <c r="Q35" s="4"/>
      <c r="R35" s="479"/>
      <c r="S35" s="13"/>
      <c r="T35" s="4"/>
      <c r="U35" s="479"/>
      <c r="V35" s="478">
        <f t="shared" si="2"/>
        <v>0</v>
      </c>
      <c r="W35" s="478">
        <f t="shared" si="3"/>
        <v>0</v>
      </c>
      <c r="X35" s="479"/>
      <c r="Y35" s="13"/>
      <c r="Z35" s="4"/>
      <c r="AA35" s="479"/>
      <c r="AB35" s="13"/>
      <c r="AC35" s="4"/>
      <c r="AD35" s="479"/>
      <c r="AE35" s="13"/>
      <c r="AF35" s="4"/>
      <c r="AG35" s="479"/>
      <c r="AH35" s="13"/>
      <c r="AI35" s="4"/>
      <c r="AJ35" s="479"/>
      <c r="AK35" s="13"/>
      <c r="AL35" s="4"/>
      <c r="AM35" s="479"/>
      <c r="AN35" s="13"/>
      <c r="AO35" s="4"/>
      <c r="AP35" s="479"/>
      <c r="AQ35" s="13"/>
      <c r="AR35" s="4"/>
      <c r="AS35" s="479"/>
      <c r="AT35" s="13"/>
      <c r="AU35" s="4"/>
      <c r="AV35" s="479"/>
      <c r="AW35" s="13"/>
      <c r="AX35" s="4"/>
      <c r="AY35" s="479"/>
      <c r="AZ35" s="13"/>
      <c r="BA35" s="4"/>
      <c r="BB35" s="479"/>
      <c r="BC35" s="13"/>
      <c r="BD35" s="4"/>
      <c r="BE35" s="479"/>
      <c r="BF35" s="13"/>
      <c r="BG35" s="4"/>
      <c r="BH35" s="479"/>
      <c r="BI35" s="13"/>
      <c r="BJ35" s="4"/>
      <c r="BK35" s="479"/>
      <c r="BL35" s="318"/>
      <c r="BM35" s="427"/>
      <c r="BN35" s="428"/>
      <c r="BO35" s="333"/>
    </row>
    <row r="36" spans="1:67" ht="20.100000000000001" customHeight="1">
      <c r="A36" s="318"/>
      <c r="B36" s="1269"/>
      <c r="C36" s="1265"/>
      <c r="D36" s="370" t="s">
        <v>28</v>
      </c>
      <c r="E36" s="370"/>
      <c r="F36" s="372"/>
      <c r="G36" s="373" t="s">
        <v>17</v>
      </c>
      <c r="H36" s="478">
        <f>'2.入力_使用量(1,2号)'!M44</f>
        <v>0</v>
      </c>
      <c r="I36" s="478">
        <f>'2.入力_使用量(1,2号)'!Q44</f>
        <v>0</v>
      </c>
      <c r="J36" s="478">
        <f t="shared" si="0"/>
        <v>0</v>
      </c>
      <c r="K36" s="478">
        <f t="shared" si="1"/>
        <v>0</v>
      </c>
      <c r="L36" s="479"/>
      <c r="M36" s="13"/>
      <c r="N36" s="4"/>
      <c r="O36" s="479"/>
      <c r="P36" s="13"/>
      <c r="Q36" s="4"/>
      <c r="R36" s="479"/>
      <c r="S36" s="13"/>
      <c r="T36" s="4"/>
      <c r="U36" s="479"/>
      <c r="V36" s="478">
        <f t="shared" si="2"/>
        <v>0</v>
      </c>
      <c r="W36" s="478">
        <f t="shared" si="3"/>
        <v>0</v>
      </c>
      <c r="X36" s="479"/>
      <c r="Y36" s="13"/>
      <c r="Z36" s="4"/>
      <c r="AA36" s="479"/>
      <c r="AB36" s="13"/>
      <c r="AC36" s="4"/>
      <c r="AD36" s="479"/>
      <c r="AE36" s="13"/>
      <c r="AF36" s="4"/>
      <c r="AG36" s="479"/>
      <c r="AH36" s="13"/>
      <c r="AI36" s="4"/>
      <c r="AJ36" s="479"/>
      <c r="AK36" s="13"/>
      <c r="AL36" s="4"/>
      <c r="AM36" s="479"/>
      <c r="AN36" s="13"/>
      <c r="AO36" s="4"/>
      <c r="AP36" s="479"/>
      <c r="AQ36" s="13"/>
      <c r="AR36" s="4"/>
      <c r="AS36" s="479"/>
      <c r="AT36" s="13"/>
      <c r="AU36" s="4"/>
      <c r="AV36" s="479"/>
      <c r="AW36" s="13"/>
      <c r="AX36" s="4"/>
      <c r="AY36" s="479"/>
      <c r="AZ36" s="13"/>
      <c r="BA36" s="4"/>
      <c r="BB36" s="479"/>
      <c r="BC36" s="13"/>
      <c r="BD36" s="4"/>
      <c r="BE36" s="479"/>
      <c r="BF36" s="13"/>
      <c r="BG36" s="4"/>
      <c r="BH36" s="479"/>
      <c r="BI36" s="13"/>
      <c r="BJ36" s="4"/>
      <c r="BK36" s="479"/>
      <c r="BL36" s="318"/>
      <c r="BM36" s="427"/>
      <c r="BN36" s="428"/>
      <c r="BO36" s="333"/>
    </row>
    <row r="37" spans="1:67" ht="20.100000000000001" customHeight="1">
      <c r="A37" s="318"/>
      <c r="B37" s="1269"/>
      <c r="C37" s="1265"/>
      <c r="D37" s="370" t="s">
        <v>29</v>
      </c>
      <c r="E37" s="370"/>
      <c r="F37" s="372"/>
      <c r="G37" s="373" t="s">
        <v>17</v>
      </c>
      <c r="H37" s="478">
        <f>'2.入力_使用量(1,2号)'!M45</f>
        <v>0</v>
      </c>
      <c r="I37" s="478">
        <f>'2.入力_使用量(1,2号)'!Q45</f>
        <v>0</v>
      </c>
      <c r="J37" s="478">
        <f t="shared" si="0"/>
        <v>0</v>
      </c>
      <c r="K37" s="478">
        <f t="shared" si="1"/>
        <v>0</v>
      </c>
      <c r="L37" s="479"/>
      <c r="M37" s="13"/>
      <c r="N37" s="4"/>
      <c r="O37" s="479"/>
      <c r="P37" s="13"/>
      <c r="Q37" s="4"/>
      <c r="R37" s="479"/>
      <c r="S37" s="13"/>
      <c r="T37" s="4"/>
      <c r="U37" s="479"/>
      <c r="V37" s="478">
        <f t="shared" si="2"/>
        <v>0</v>
      </c>
      <c r="W37" s="478">
        <f t="shared" si="3"/>
        <v>0</v>
      </c>
      <c r="X37" s="479"/>
      <c r="Y37" s="13"/>
      <c r="Z37" s="4"/>
      <c r="AA37" s="479"/>
      <c r="AB37" s="13"/>
      <c r="AC37" s="4"/>
      <c r="AD37" s="479"/>
      <c r="AE37" s="13"/>
      <c r="AF37" s="4"/>
      <c r="AG37" s="479"/>
      <c r="AH37" s="13"/>
      <c r="AI37" s="4"/>
      <c r="AJ37" s="479"/>
      <c r="AK37" s="13"/>
      <c r="AL37" s="4"/>
      <c r="AM37" s="479"/>
      <c r="AN37" s="13"/>
      <c r="AO37" s="4"/>
      <c r="AP37" s="479"/>
      <c r="AQ37" s="13"/>
      <c r="AR37" s="4"/>
      <c r="AS37" s="479"/>
      <c r="AT37" s="13"/>
      <c r="AU37" s="4"/>
      <c r="AV37" s="479"/>
      <c r="AW37" s="13"/>
      <c r="AX37" s="4"/>
      <c r="AY37" s="479"/>
      <c r="AZ37" s="13"/>
      <c r="BA37" s="4"/>
      <c r="BB37" s="479"/>
      <c r="BC37" s="13"/>
      <c r="BD37" s="4"/>
      <c r="BE37" s="479"/>
      <c r="BF37" s="13"/>
      <c r="BG37" s="4"/>
      <c r="BH37" s="479"/>
      <c r="BI37" s="13"/>
      <c r="BJ37" s="4"/>
      <c r="BK37" s="479"/>
      <c r="BL37" s="318"/>
      <c r="BM37" s="481"/>
      <c r="BN37" s="320"/>
      <c r="BO37" s="481"/>
    </row>
    <row r="38" spans="1:67" ht="20.100000000000001" customHeight="1">
      <c r="A38" s="318"/>
      <c r="B38" s="1269"/>
      <c r="C38" s="1265"/>
      <c r="D38" s="370" t="s">
        <v>30</v>
      </c>
      <c r="E38" s="370"/>
      <c r="F38" s="372"/>
      <c r="G38" s="373" t="s">
        <v>17</v>
      </c>
      <c r="H38" s="478">
        <f>'2.入力_使用量(1,2号)'!M46</f>
        <v>0</v>
      </c>
      <c r="I38" s="478">
        <f>'2.入力_使用量(1,2号)'!Q46</f>
        <v>0</v>
      </c>
      <c r="J38" s="478">
        <f t="shared" si="0"/>
        <v>0</v>
      </c>
      <c r="K38" s="478">
        <f t="shared" si="1"/>
        <v>0</v>
      </c>
      <c r="L38" s="479"/>
      <c r="M38" s="13"/>
      <c r="N38" s="4"/>
      <c r="O38" s="479"/>
      <c r="P38" s="13"/>
      <c r="Q38" s="4"/>
      <c r="R38" s="479"/>
      <c r="S38" s="13"/>
      <c r="T38" s="4"/>
      <c r="U38" s="479"/>
      <c r="V38" s="478">
        <f t="shared" si="2"/>
        <v>0</v>
      </c>
      <c r="W38" s="478">
        <f t="shared" si="3"/>
        <v>0</v>
      </c>
      <c r="X38" s="479"/>
      <c r="Y38" s="13"/>
      <c r="Z38" s="4"/>
      <c r="AA38" s="479"/>
      <c r="AB38" s="13"/>
      <c r="AC38" s="4"/>
      <c r="AD38" s="479"/>
      <c r="AE38" s="13"/>
      <c r="AF38" s="4"/>
      <c r="AG38" s="479"/>
      <c r="AH38" s="13"/>
      <c r="AI38" s="4"/>
      <c r="AJ38" s="479"/>
      <c r="AK38" s="13"/>
      <c r="AL38" s="4"/>
      <c r="AM38" s="479"/>
      <c r="AN38" s="13"/>
      <c r="AO38" s="4"/>
      <c r="AP38" s="479"/>
      <c r="AQ38" s="13"/>
      <c r="AR38" s="4"/>
      <c r="AS38" s="479"/>
      <c r="AT38" s="13"/>
      <c r="AU38" s="4"/>
      <c r="AV38" s="479"/>
      <c r="AW38" s="13"/>
      <c r="AX38" s="4"/>
      <c r="AY38" s="479"/>
      <c r="AZ38" s="13"/>
      <c r="BA38" s="4"/>
      <c r="BB38" s="479"/>
      <c r="BC38" s="13"/>
      <c r="BD38" s="4"/>
      <c r="BE38" s="479"/>
      <c r="BF38" s="13"/>
      <c r="BG38" s="4"/>
      <c r="BH38" s="479"/>
      <c r="BI38" s="13"/>
      <c r="BJ38" s="4"/>
      <c r="BK38" s="479"/>
      <c r="BL38" s="318"/>
      <c r="BM38" s="427"/>
      <c r="BN38" s="428"/>
      <c r="BO38" s="333"/>
    </row>
    <row r="39" spans="1:67" ht="20.100000000000001" customHeight="1">
      <c r="A39" s="318"/>
      <c r="B39" s="1269"/>
      <c r="C39" s="1265"/>
      <c r="D39" s="370" t="s">
        <v>31</v>
      </c>
      <c r="E39" s="370"/>
      <c r="F39" s="372"/>
      <c r="G39" s="373" t="s">
        <v>17</v>
      </c>
      <c r="H39" s="478">
        <f>'2.入力_使用量(1,2号)'!M47</f>
        <v>0</v>
      </c>
      <c r="I39" s="478">
        <f>'2.入力_使用量(1,2号)'!Q47</f>
        <v>0</v>
      </c>
      <c r="J39" s="478">
        <f t="shared" si="0"/>
        <v>0</v>
      </c>
      <c r="K39" s="478">
        <f t="shared" si="1"/>
        <v>0</v>
      </c>
      <c r="L39" s="479"/>
      <c r="M39" s="13"/>
      <c r="N39" s="4"/>
      <c r="O39" s="479"/>
      <c r="P39" s="13"/>
      <c r="Q39" s="4"/>
      <c r="R39" s="479"/>
      <c r="S39" s="13"/>
      <c r="T39" s="4"/>
      <c r="U39" s="479"/>
      <c r="V39" s="478">
        <f t="shared" si="2"/>
        <v>0</v>
      </c>
      <c r="W39" s="478">
        <f t="shared" si="3"/>
        <v>0</v>
      </c>
      <c r="X39" s="479"/>
      <c r="Y39" s="13"/>
      <c r="Z39" s="4"/>
      <c r="AA39" s="479"/>
      <c r="AB39" s="13"/>
      <c r="AC39" s="4"/>
      <c r="AD39" s="479"/>
      <c r="AE39" s="13"/>
      <c r="AF39" s="4"/>
      <c r="AG39" s="479"/>
      <c r="AH39" s="13"/>
      <c r="AI39" s="4"/>
      <c r="AJ39" s="479"/>
      <c r="AK39" s="13"/>
      <c r="AL39" s="4"/>
      <c r="AM39" s="479"/>
      <c r="AN39" s="13"/>
      <c r="AO39" s="4"/>
      <c r="AP39" s="479"/>
      <c r="AQ39" s="13"/>
      <c r="AR39" s="4"/>
      <c r="AS39" s="479"/>
      <c r="AT39" s="13"/>
      <c r="AU39" s="4"/>
      <c r="AV39" s="479"/>
      <c r="AW39" s="13"/>
      <c r="AX39" s="4"/>
      <c r="AY39" s="479"/>
      <c r="AZ39" s="13"/>
      <c r="BA39" s="4"/>
      <c r="BB39" s="479"/>
      <c r="BC39" s="13"/>
      <c r="BD39" s="4"/>
      <c r="BE39" s="479"/>
      <c r="BF39" s="13"/>
      <c r="BG39" s="4"/>
      <c r="BH39" s="479"/>
      <c r="BI39" s="13"/>
      <c r="BJ39" s="4"/>
      <c r="BK39" s="479"/>
      <c r="BL39" s="318"/>
      <c r="BM39" s="427"/>
      <c r="BN39" s="428"/>
      <c r="BO39" s="333"/>
    </row>
    <row r="40" spans="1:67" ht="20.100000000000001" customHeight="1">
      <c r="A40" s="318"/>
      <c r="B40" s="1269"/>
      <c r="C40" s="1265"/>
      <c r="D40" s="370" t="s">
        <v>32</v>
      </c>
      <c r="E40" s="361"/>
      <c r="F40" s="372"/>
      <c r="G40" s="373" t="s">
        <v>17</v>
      </c>
      <c r="H40" s="478">
        <f>'2.入力_使用量(1,2号)'!M48</f>
        <v>0</v>
      </c>
      <c r="I40" s="478">
        <f>'2.入力_使用量(1,2号)'!Q48</f>
        <v>0</v>
      </c>
      <c r="J40" s="478">
        <f t="shared" si="0"/>
        <v>0</v>
      </c>
      <c r="K40" s="478">
        <f t="shared" si="1"/>
        <v>0</v>
      </c>
      <c r="L40" s="479"/>
      <c r="M40" s="13"/>
      <c r="N40" s="4"/>
      <c r="O40" s="479"/>
      <c r="P40" s="13"/>
      <c r="Q40" s="4"/>
      <c r="R40" s="479"/>
      <c r="S40" s="13"/>
      <c r="T40" s="4"/>
      <c r="U40" s="479"/>
      <c r="V40" s="478">
        <f t="shared" si="2"/>
        <v>0</v>
      </c>
      <c r="W40" s="478">
        <f t="shared" si="3"/>
        <v>0</v>
      </c>
      <c r="X40" s="479"/>
      <c r="Y40" s="13"/>
      <c r="Z40" s="4"/>
      <c r="AA40" s="479"/>
      <c r="AB40" s="13"/>
      <c r="AC40" s="4"/>
      <c r="AD40" s="479"/>
      <c r="AE40" s="13"/>
      <c r="AF40" s="4"/>
      <c r="AG40" s="479"/>
      <c r="AH40" s="13"/>
      <c r="AI40" s="4"/>
      <c r="AJ40" s="479"/>
      <c r="AK40" s="13"/>
      <c r="AL40" s="4"/>
      <c r="AM40" s="479"/>
      <c r="AN40" s="13"/>
      <c r="AO40" s="4"/>
      <c r="AP40" s="479"/>
      <c r="AQ40" s="13"/>
      <c r="AR40" s="4"/>
      <c r="AS40" s="479"/>
      <c r="AT40" s="13"/>
      <c r="AU40" s="4"/>
      <c r="AV40" s="479"/>
      <c r="AW40" s="13"/>
      <c r="AX40" s="4"/>
      <c r="AY40" s="479"/>
      <c r="AZ40" s="13"/>
      <c r="BA40" s="4"/>
      <c r="BB40" s="479"/>
      <c r="BC40" s="13"/>
      <c r="BD40" s="4"/>
      <c r="BE40" s="479"/>
      <c r="BF40" s="13"/>
      <c r="BG40" s="4"/>
      <c r="BH40" s="479"/>
      <c r="BI40" s="13"/>
      <c r="BJ40" s="4"/>
      <c r="BK40" s="479"/>
      <c r="BL40" s="318"/>
      <c r="BM40" s="427"/>
      <c r="BN40" s="428"/>
      <c r="BO40" s="333"/>
    </row>
    <row r="41" spans="1:67" ht="20.100000000000001" customHeight="1">
      <c r="A41" s="318"/>
      <c r="B41" s="1269"/>
      <c r="C41" s="1265"/>
      <c r="D41" s="370" t="s">
        <v>33</v>
      </c>
      <c r="E41" s="370"/>
      <c r="F41" s="480" t="s">
        <v>4259</v>
      </c>
      <c r="G41" s="373" t="s">
        <v>22</v>
      </c>
      <c r="H41" s="478">
        <f>'2.入力_使用量(1,2号)'!M49</f>
        <v>0</v>
      </c>
      <c r="I41" s="478">
        <f>'2.入力_使用量(1,2号)'!Q49</f>
        <v>0</v>
      </c>
      <c r="J41" s="478">
        <f t="shared" si="0"/>
        <v>0</v>
      </c>
      <c r="K41" s="478">
        <f t="shared" si="1"/>
        <v>0</v>
      </c>
      <c r="L41" s="479"/>
      <c r="M41" s="13"/>
      <c r="N41" s="4"/>
      <c r="O41" s="479"/>
      <c r="P41" s="13"/>
      <c r="Q41" s="4"/>
      <c r="R41" s="479"/>
      <c r="S41" s="13"/>
      <c r="T41" s="4"/>
      <c r="U41" s="479"/>
      <c r="V41" s="478">
        <f t="shared" si="2"/>
        <v>0</v>
      </c>
      <c r="W41" s="478">
        <f t="shared" si="3"/>
        <v>0</v>
      </c>
      <c r="X41" s="479"/>
      <c r="Y41" s="13"/>
      <c r="Z41" s="4"/>
      <c r="AA41" s="479"/>
      <c r="AB41" s="13"/>
      <c r="AC41" s="4"/>
      <c r="AD41" s="479"/>
      <c r="AE41" s="13"/>
      <c r="AF41" s="4"/>
      <c r="AG41" s="479"/>
      <c r="AH41" s="13"/>
      <c r="AI41" s="4"/>
      <c r="AJ41" s="479"/>
      <c r="AK41" s="13"/>
      <c r="AL41" s="4"/>
      <c r="AM41" s="479"/>
      <c r="AN41" s="13"/>
      <c r="AO41" s="4"/>
      <c r="AP41" s="479"/>
      <c r="AQ41" s="13"/>
      <c r="AR41" s="4"/>
      <c r="AS41" s="479"/>
      <c r="AT41" s="13"/>
      <c r="AU41" s="4"/>
      <c r="AV41" s="479"/>
      <c r="AW41" s="13"/>
      <c r="AX41" s="4"/>
      <c r="AY41" s="479"/>
      <c r="AZ41" s="13"/>
      <c r="BA41" s="4"/>
      <c r="BB41" s="479"/>
      <c r="BC41" s="13"/>
      <c r="BD41" s="4"/>
      <c r="BE41" s="479"/>
      <c r="BF41" s="13"/>
      <c r="BG41" s="4"/>
      <c r="BH41" s="479"/>
      <c r="BI41" s="13"/>
      <c r="BJ41" s="4"/>
      <c r="BK41" s="479"/>
      <c r="BL41" s="318"/>
      <c r="BM41" s="427"/>
      <c r="BN41" s="428"/>
      <c r="BO41" s="333"/>
    </row>
    <row r="42" spans="1:67" ht="20.100000000000001" customHeight="1">
      <c r="A42" s="318"/>
      <c r="B42" s="1269"/>
      <c r="C42" s="1265"/>
      <c r="D42" s="370" t="s">
        <v>34</v>
      </c>
      <c r="E42" s="370"/>
      <c r="F42" s="480" t="s">
        <v>4259</v>
      </c>
      <c r="G42" s="373" t="s">
        <v>22</v>
      </c>
      <c r="H42" s="478">
        <f>'2.入力_使用量(1,2号)'!M50</f>
        <v>0</v>
      </c>
      <c r="I42" s="478">
        <f>'2.入力_使用量(1,2号)'!Q50</f>
        <v>0</v>
      </c>
      <c r="J42" s="478">
        <f t="shared" si="0"/>
        <v>0</v>
      </c>
      <c r="K42" s="478">
        <f t="shared" si="1"/>
        <v>0</v>
      </c>
      <c r="L42" s="479"/>
      <c r="M42" s="13"/>
      <c r="N42" s="4"/>
      <c r="O42" s="479"/>
      <c r="P42" s="13"/>
      <c r="Q42" s="4"/>
      <c r="R42" s="479"/>
      <c r="S42" s="13"/>
      <c r="T42" s="4"/>
      <c r="U42" s="479"/>
      <c r="V42" s="478">
        <f t="shared" si="2"/>
        <v>0</v>
      </c>
      <c r="W42" s="478">
        <f t="shared" si="3"/>
        <v>0</v>
      </c>
      <c r="X42" s="479"/>
      <c r="Y42" s="13"/>
      <c r="Z42" s="4"/>
      <c r="AA42" s="479"/>
      <c r="AB42" s="13"/>
      <c r="AC42" s="4"/>
      <c r="AD42" s="479"/>
      <c r="AE42" s="13"/>
      <c r="AF42" s="4"/>
      <c r="AG42" s="479"/>
      <c r="AH42" s="13"/>
      <c r="AI42" s="4"/>
      <c r="AJ42" s="479"/>
      <c r="AK42" s="13"/>
      <c r="AL42" s="4"/>
      <c r="AM42" s="479"/>
      <c r="AN42" s="13"/>
      <c r="AO42" s="4"/>
      <c r="AP42" s="479"/>
      <c r="AQ42" s="13"/>
      <c r="AR42" s="4"/>
      <c r="AS42" s="479"/>
      <c r="AT42" s="13"/>
      <c r="AU42" s="4"/>
      <c r="AV42" s="479"/>
      <c r="AW42" s="13"/>
      <c r="AX42" s="4"/>
      <c r="AY42" s="479"/>
      <c r="AZ42" s="13"/>
      <c r="BA42" s="4"/>
      <c r="BB42" s="479"/>
      <c r="BC42" s="13"/>
      <c r="BD42" s="4"/>
      <c r="BE42" s="479"/>
      <c r="BF42" s="13"/>
      <c r="BG42" s="4"/>
      <c r="BH42" s="479"/>
      <c r="BI42" s="13"/>
      <c r="BJ42" s="4"/>
      <c r="BK42" s="479"/>
      <c r="BL42" s="318"/>
      <c r="BM42" s="427"/>
      <c r="BN42" s="428"/>
      <c r="BO42" s="333"/>
    </row>
    <row r="43" spans="1:67" ht="20.100000000000001" customHeight="1">
      <c r="A43" s="318"/>
      <c r="B43" s="1269"/>
      <c r="C43" s="1265"/>
      <c r="D43" s="370" t="s">
        <v>35</v>
      </c>
      <c r="E43" s="370"/>
      <c r="F43" s="480" t="s">
        <v>4259</v>
      </c>
      <c r="G43" s="373" t="s">
        <v>22</v>
      </c>
      <c r="H43" s="478">
        <f>'2.入力_使用量(1,2号)'!M51</f>
        <v>0</v>
      </c>
      <c r="I43" s="478">
        <f>'2.入力_使用量(1,2号)'!Q51</f>
        <v>0</v>
      </c>
      <c r="J43" s="478">
        <f t="shared" si="0"/>
        <v>0</v>
      </c>
      <c r="K43" s="478">
        <f t="shared" si="1"/>
        <v>0</v>
      </c>
      <c r="L43" s="479"/>
      <c r="M43" s="13"/>
      <c r="N43" s="4"/>
      <c r="O43" s="479"/>
      <c r="P43" s="13"/>
      <c r="Q43" s="4"/>
      <c r="R43" s="479"/>
      <c r="S43" s="13"/>
      <c r="T43" s="4"/>
      <c r="U43" s="479"/>
      <c r="V43" s="478">
        <f t="shared" si="2"/>
        <v>0</v>
      </c>
      <c r="W43" s="478">
        <f t="shared" si="3"/>
        <v>0</v>
      </c>
      <c r="X43" s="479"/>
      <c r="Y43" s="13"/>
      <c r="Z43" s="4"/>
      <c r="AA43" s="479"/>
      <c r="AB43" s="13"/>
      <c r="AC43" s="4"/>
      <c r="AD43" s="479"/>
      <c r="AE43" s="13"/>
      <c r="AF43" s="4"/>
      <c r="AG43" s="479"/>
      <c r="AH43" s="13"/>
      <c r="AI43" s="4"/>
      <c r="AJ43" s="479"/>
      <c r="AK43" s="13"/>
      <c r="AL43" s="4"/>
      <c r="AM43" s="479"/>
      <c r="AN43" s="13"/>
      <c r="AO43" s="4"/>
      <c r="AP43" s="479"/>
      <c r="AQ43" s="13"/>
      <c r="AR43" s="4"/>
      <c r="AS43" s="479"/>
      <c r="AT43" s="13"/>
      <c r="AU43" s="4"/>
      <c r="AV43" s="479"/>
      <c r="AW43" s="13"/>
      <c r="AX43" s="4"/>
      <c r="AY43" s="479"/>
      <c r="AZ43" s="13"/>
      <c r="BA43" s="4"/>
      <c r="BB43" s="479"/>
      <c r="BC43" s="13"/>
      <c r="BD43" s="4"/>
      <c r="BE43" s="479"/>
      <c r="BF43" s="13"/>
      <c r="BG43" s="4"/>
      <c r="BH43" s="479"/>
      <c r="BI43" s="13"/>
      <c r="BJ43" s="4"/>
      <c r="BK43" s="479"/>
      <c r="BL43" s="318"/>
      <c r="BM43" s="427"/>
      <c r="BN43" s="482"/>
      <c r="BO43" s="333"/>
    </row>
    <row r="44" spans="1:67" ht="20.100000000000001" customHeight="1">
      <c r="A44" s="318"/>
      <c r="B44" s="1269"/>
      <c r="C44" s="1265"/>
      <c r="D44" s="370" t="s">
        <v>36</v>
      </c>
      <c r="E44" s="370"/>
      <c r="F44" s="480" t="s">
        <v>4259</v>
      </c>
      <c r="G44" s="373" t="s">
        <v>22</v>
      </c>
      <c r="H44" s="478">
        <f>'2.入力_使用量(1,2号)'!M52</f>
        <v>0</v>
      </c>
      <c r="I44" s="478">
        <f>'2.入力_使用量(1,2号)'!Q52</f>
        <v>0</v>
      </c>
      <c r="J44" s="478">
        <f t="shared" si="0"/>
        <v>0</v>
      </c>
      <c r="K44" s="478">
        <f t="shared" si="1"/>
        <v>0</v>
      </c>
      <c r="L44" s="479"/>
      <c r="M44" s="13"/>
      <c r="N44" s="4"/>
      <c r="O44" s="479"/>
      <c r="P44" s="13"/>
      <c r="Q44" s="4"/>
      <c r="R44" s="479"/>
      <c r="S44" s="13"/>
      <c r="T44" s="4"/>
      <c r="U44" s="479"/>
      <c r="V44" s="478">
        <f t="shared" si="2"/>
        <v>0</v>
      </c>
      <c r="W44" s="478">
        <f t="shared" si="3"/>
        <v>0</v>
      </c>
      <c r="X44" s="479"/>
      <c r="Y44" s="13"/>
      <c r="Z44" s="4"/>
      <c r="AA44" s="479"/>
      <c r="AB44" s="13"/>
      <c r="AC44" s="4"/>
      <c r="AD44" s="479"/>
      <c r="AE44" s="13"/>
      <c r="AF44" s="4"/>
      <c r="AG44" s="479"/>
      <c r="AH44" s="13"/>
      <c r="AI44" s="4"/>
      <c r="AJ44" s="479"/>
      <c r="AK44" s="13"/>
      <c r="AL44" s="4"/>
      <c r="AM44" s="479"/>
      <c r="AN44" s="13"/>
      <c r="AO44" s="4"/>
      <c r="AP44" s="479"/>
      <c r="AQ44" s="13"/>
      <c r="AR44" s="4"/>
      <c r="AS44" s="479"/>
      <c r="AT44" s="13"/>
      <c r="AU44" s="4"/>
      <c r="AV44" s="479"/>
      <c r="AW44" s="13"/>
      <c r="AX44" s="4"/>
      <c r="AY44" s="479"/>
      <c r="AZ44" s="13"/>
      <c r="BA44" s="4"/>
      <c r="BB44" s="479"/>
      <c r="BC44" s="13"/>
      <c r="BD44" s="4"/>
      <c r="BE44" s="479"/>
      <c r="BF44" s="13"/>
      <c r="BG44" s="4"/>
      <c r="BH44" s="479"/>
      <c r="BI44" s="13"/>
      <c r="BJ44" s="4"/>
      <c r="BK44" s="479"/>
      <c r="BL44" s="318"/>
      <c r="BM44" s="427"/>
      <c r="BN44" s="482"/>
      <c r="BO44" s="333"/>
    </row>
    <row r="45" spans="1:67" ht="20.100000000000001" customHeight="1">
      <c r="A45" s="318"/>
      <c r="B45" s="1270"/>
      <c r="C45" s="1265"/>
      <c r="D45" s="381" t="s">
        <v>181</v>
      </c>
      <c r="E45" s="483" t="str">
        <f>'2.入力_使用量(1,2号)'!E53</f>
        <v>ガス事業者名を選択</v>
      </c>
      <c r="F45" s="382">
        <f>'2.入力_使用量(1,2号)'!G53</f>
        <v>0</v>
      </c>
      <c r="G45" s="373" t="s">
        <v>22</v>
      </c>
      <c r="H45" s="478">
        <f>'2.入力_使用量(1,2号)'!M53</f>
        <v>0</v>
      </c>
      <c r="I45" s="478">
        <f>'2.入力_使用量(1,2号)'!Q53</f>
        <v>0</v>
      </c>
      <c r="J45" s="478">
        <f t="shared" si="0"/>
        <v>0</v>
      </c>
      <c r="K45" s="478">
        <f t="shared" si="1"/>
        <v>0</v>
      </c>
      <c r="L45" s="479"/>
      <c r="M45" s="13"/>
      <c r="N45" s="4"/>
      <c r="O45" s="479"/>
      <c r="P45" s="13"/>
      <c r="Q45" s="4"/>
      <c r="R45" s="479"/>
      <c r="S45" s="13"/>
      <c r="T45" s="4"/>
      <c r="U45" s="479"/>
      <c r="V45" s="478">
        <f t="shared" si="2"/>
        <v>0</v>
      </c>
      <c r="W45" s="478">
        <f t="shared" si="3"/>
        <v>0</v>
      </c>
      <c r="X45" s="479"/>
      <c r="Y45" s="13"/>
      <c r="Z45" s="4"/>
      <c r="AA45" s="479"/>
      <c r="AB45" s="13"/>
      <c r="AC45" s="4"/>
      <c r="AD45" s="479"/>
      <c r="AE45" s="13"/>
      <c r="AF45" s="4"/>
      <c r="AG45" s="479"/>
      <c r="AH45" s="13"/>
      <c r="AI45" s="4"/>
      <c r="AJ45" s="479"/>
      <c r="AK45" s="13"/>
      <c r="AL45" s="4"/>
      <c r="AM45" s="479"/>
      <c r="AN45" s="13"/>
      <c r="AO45" s="4"/>
      <c r="AP45" s="479"/>
      <c r="AQ45" s="13"/>
      <c r="AR45" s="4"/>
      <c r="AS45" s="479"/>
      <c r="AT45" s="13"/>
      <c r="AU45" s="4"/>
      <c r="AV45" s="479"/>
      <c r="AW45" s="13"/>
      <c r="AX45" s="4"/>
      <c r="AY45" s="479"/>
      <c r="AZ45" s="13"/>
      <c r="BA45" s="4"/>
      <c r="BB45" s="479"/>
      <c r="BC45" s="13"/>
      <c r="BD45" s="4"/>
      <c r="BE45" s="479"/>
      <c r="BF45" s="13"/>
      <c r="BG45" s="4"/>
      <c r="BH45" s="479"/>
      <c r="BI45" s="13"/>
      <c r="BJ45" s="4"/>
      <c r="BK45" s="479"/>
      <c r="BL45" s="318"/>
      <c r="BM45" s="427"/>
      <c r="BN45" s="482"/>
      <c r="BO45" s="333"/>
    </row>
    <row r="46" spans="1:67" ht="20.100000000000001" customHeight="1">
      <c r="A46" s="318"/>
      <c r="B46" s="1269"/>
      <c r="C46" s="1265"/>
      <c r="D46" s="381" t="s">
        <v>182</v>
      </c>
      <c r="E46" s="483" t="str">
        <f>'2.入力_使用量(1,2号)'!E54</f>
        <v>ガス事業者名を選択</v>
      </c>
      <c r="F46" s="382">
        <f>'2.入力_使用量(1,2号)'!G54</f>
        <v>0</v>
      </c>
      <c r="G46" s="373" t="s">
        <v>22</v>
      </c>
      <c r="H46" s="478">
        <f>'2.入力_使用量(1,2号)'!M54</f>
        <v>0</v>
      </c>
      <c r="I46" s="478">
        <f>'2.入力_使用量(1,2号)'!Q54</f>
        <v>0</v>
      </c>
      <c r="J46" s="478">
        <f t="shared" si="0"/>
        <v>0</v>
      </c>
      <c r="K46" s="478">
        <f t="shared" si="1"/>
        <v>0</v>
      </c>
      <c r="L46" s="479"/>
      <c r="M46" s="13"/>
      <c r="N46" s="4"/>
      <c r="O46" s="479"/>
      <c r="P46" s="13"/>
      <c r="Q46" s="4"/>
      <c r="R46" s="479"/>
      <c r="S46" s="13"/>
      <c r="T46" s="4"/>
      <c r="U46" s="479"/>
      <c r="V46" s="478">
        <f t="shared" si="2"/>
        <v>0</v>
      </c>
      <c r="W46" s="478">
        <f t="shared" si="3"/>
        <v>0</v>
      </c>
      <c r="X46" s="479"/>
      <c r="Y46" s="13"/>
      <c r="Z46" s="4"/>
      <c r="AA46" s="479"/>
      <c r="AB46" s="13"/>
      <c r="AC46" s="4"/>
      <c r="AD46" s="479"/>
      <c r="AE46" s="13"/>
      <c r="AF46" s="4"/>
      <c r="AG46" s="479"/>
      <c r="AH46" s="13"/>
      <c r="AI46" s="4"/>
      <c r="AJ46" s="479"/>
      <c r="AK46" s="13"/>
      <c r="AL46" s="4"/>
      <c r="AM46" s="479"/>
      <c r="AN46" s="13"/>
      <c r="AO46" s="4"/>
      <c r="AP46" s="479"/>
      <c r="AQ46" s="13"/>
      <c r="AR46" s="4"/>
      <c r="AS46" s="479"/>
      <c r="AT46" s="13"/>
      <c r="AU46" s="4"/>
      <c r="AV46" s="479"/>
      <c r="AW46" s="13"/>
      <c r="AX46" s="4"/>
      <c r="AY46" s="479"/>
      <c r="AZ46" s="13"/>
      <c r="BA46" s="4"/>
      <c r="BB46" s="479"/>
      <c r="BC46" s="13"/>
      <c r="BD46" s="4"/>
      <c r="BE46" s="479"/>
      <c r="BF46" s="13"/>
      <c r="BG46" s="4"/>
      <c r="BH46" s="479"/>
      <c r="BI46" s="13"/>
      <c r="BJ46" s="4"/>
      <c r="BK46" s="479"/>
      <c r="BL46" s="318"/>
      <c r="BM46" s="427"/>
      <c r="BN46" s="482"/>
      <c r="BO46" s="333"/>
    </row>
    <row r="47" spans="1:67" ht="20.100000000000001" customHeight="1">
      <c r="A47" s="318"/>
      <c r="B47" s="1269"/>
      <c r="C47" s="1265"/>
      <c r="D47" s="381" t="s">
        <v>183</v>
      </c>
      <c r="E47" s="483" t="str">
        <f>'2.入力_使用量(1,2号)'!E55</f>
        <v>ガス事業者名を選択</v>
      </c>
      <c r="F47" s="382">
        <f>'2.入力_使用量(1,2号)'!G55</f>
        <v>0</v>
      </c>
      <c r="G47" s="373" t="s">
        <v>22</v>
      </c>
      <c r="H47" s="478">
        <f>'2.入力_使用量(1,2号)'!M55</f>
        <v>0</v>
      </c>
      <c r="I47" s="478">
        <f>'2.入力_使用量(1,2号)'!Q55</f>
        <v>0</v>
      </c>
      <c r="J47" s="478">
        <f t="shared" si="0"/>
        <v>0</v>
      </c>
      <c r="K47" s="478">
        <f t="shared" si="1"/>
        <v>0</v>
      </c>
      <c r="L47" s="479"/>
      <c r="M47" s="13"/>
      <c r="N47" s="4"/>
      <c r="O47" s="479"/>
      <c r="P47" s="13"/>
      <c r="Q47" s="4"/>
      <c r="R47" s="479"/>
      <c r="S47" s="13"/>
      <c r="T47" s="4"/>
      <c r="U47" s="479"/>
      <c r="V47" s="478">
        <f t="shared" si="2"/>
        <v>0</v>
      </c>
      <c r="W47" s="478">
        <f t="shared" si="3"/>
        <v>0</v>
      </c>
      <c r="X47" s="479"/>
      <c r="Y47" s="13"/>
      <c r="Z47" s="4"/>
      <c r="AA47" s="479"/>
      <c r="AB47" s="13"/>
      <c r="AC47" s="4"/>
      <c r="AD47" s="479"/>
      <c r="AE47" s="13"/>
      <c r="AF47" s="4"/>
      <c r="AG47" s="479"/>
      <c r="AH47" s="13"/>
      <c r="AI47" s="4"/>
      <c r="AJ47" s="479"/>
      <c r="AK47" s="13"/>
      <c r="AL47" s="4"/>
      <c r="AM47" s="479"/>
      <c r="AN47" s="13"/>
      <c r="AO47" s="4"/>
      <c r="AP47" s="479"/>
      <c r="AQ47" s="13"/>
      <c r="AR47" s="4"/>
      <c r="AS47" s="479"/>
      <c r="AT47" s="13"/>
      <c r="AU47" s="4"/>
      <c r="AV47" s="479"/>
      <c r="AW47" s="13"/>
      <c r="AX47" s="4"/>
      <c r="AY47" s="479"/>
      <c r="AZ47" s="13"/>
      <c r="BA47" s="4"/>
      <c r="BB47" s="479"/>
      <c r="BC47" s="13"/>
      <c r="BD47" s="4"/>
      <c r="BE47" s="479"/>
      <c r="BF47" s="13"/>
      <c r="BG47" s="4"/>
      <c r="BH47" s="479"/>
      <c r="BI47" s="13"/>
      <c r="BJ47" s="4"/>
      <c r="BK47" s="479"/>
      <c r="BL47" s="318"/>
      <c r="BM47" s="427"/>
      <c r="BN47" s="482"/>
      <c r="BO47" s="333"/>
    </row>
    <row r="48" spans="1:67" ht="20.100000000000001" customHeight="1">
      <c r="A48" s="318"/>
      <c r="B48" s="1269"/>
      <c r="C48" s="1265"/>
      <c r="D48" s="381" t="s">
        <v>1505</v>
      </c>
      <c r="E48" s="483" t="str">
        <f>'2.入力_使用量(1,2号)'!E56</f>
        <v>ガス事業者名を選択</v>
      </c>
      <c r="F48" s="382">
        <f>'2.入力_使用量(1,2号)'!G56</f>
        <v>0</v>
      </c>
      <c r="G48" s="373" t="s">
        <v>22</v>
      </c>
      <c r="H48" s="478">
        <f>'2.入力_使用量(1,2号)'!M56</f>
        <v>0</v>
      </c>
      <c r="I48" s="478">
        <f>'2.入力_使用量(1,2号)'!Q56</f>
        <v>0</v>
      </c>
      <c r="J48" s="478">
        <f t="shared" ref="J48:J52" si="4">M48+P48+S48+V48</f>
        <v>0</v>
      </c>
      <c r="K48" s="478">
        <f t="shared" ref="K48:K52" si="5">N48+Q48+T48+W48</f>
        <v>0</v>
      </c>
      <c r="L48" s="479"/>
      <c r="M48" s="13"/>
      <c r="N48" s="4"/>
      <c r="O48" s="479"/>
      <c r="P48" s="13"/>
      <c r="Q48" s="4"/>
      <c r="R48" s="479"/>
      <c r="S48" s="13"/>
      <c r="T48" s="4"/>
      <c r="U48" s="479"/>
      <c r="V48" s="478">
        <f t="shared" ref="V48:V52" si="6">Y48+AB48+AE48+AH48+AK48+AN48+AQ48+AT48+AW48+AZ48+BC48+BF48+BI48</f>
        <v>0</v>
      </c>
      <c r="W48" s="478">
        <f t="shared" ref="W48:W52" si="7">Z48+AC48+AF48+AI48+AL48+AO48+AR48+AU48+AX48+BA48+BD48+BG48+BJ48</f>
        <v>0</v>
      </c>
      <c r="X48" s="479"/>
      <c r="Y48" s="13"/>
      <c r="Z48" s="4"/>
      <c r="AA48" s="479"/>
      <c r="AB48" s="13"/>
      <c r="AC48" s="4"/>
      <c r="AD48" s="479"/>
      <c r="AE48" s="13"/>
      <c r="AF48" s="4"/>
      <c r="AG48" s="479"/>
      <c r="AH48" s="13"/>
      <c r="AI48" s="4"/>
      <c r="AJ48" s="479"/>
      <c r="AK48" s="13"/>
      <c r="AL48" s="4"/>
      <c r="AM48" s="479"/>
      <c r="AN48" s="13"/>
      <c r="AO48" s="4"/>
      <c r="AP48" s="479"/>
      <c r="AQ48" s="13"/>
      <c r="AR48" s="4"/>
      <c r="AS48" s="479"/>
      <c r="AT48" s="13"/>
      <c r="AU48" s="4"/>
      <c r="AV48" s="479"/>
      <c r="AW48" s="13"/>
      <c r="AX48" s="4"/>
      <c r="AY48" s="479"/>
      <c r="AZ48" s="13"/>
      <c r="BA48" s="4"/>
      <c r="BB48" s="479"/>
      <c r="BC48" s="13"/>
      <c r="BD48" s="4"/>
      <c r="BE48" s="479"/>
      <c r="BF48" s="13"/>
      <c r="BG48" s="4"/>
      <c r="BH48" s="479"/>
      <c r="BI48" s="13"/>
      <c r="BJ48" s="4"/>
      <c r="BK48" s="479"/>
      <c r="BL48" s="318"/>
      <c r="BM48" s="427"/>
      <c r="BN48" s="482"/>
      <c r="BO48" s="333"/>
    </row>
    <row r="49" spans="1:67" ht="20.100000000000001" customHeight="1">
      <c r="A49" s="318"/>
      <c r="B49" s="1269"/>
      <c r="C49" s="1265"/>
      <c r="D49" s="381" t="s">
        <v>1506</v>
      </c>
      <c r="E49" s="483" t="str">
        <f>'2.入力_使用量(1,2号)'!E57</f>
        <v>ガス事業者名を選択</v>
      </c>
      <c r="F49" s="382">
        <f>'2.入力_使用量(1,2号)'!G57</f>
        <v>0</v>
      </c>
      <c r="G49" s="373" t="s">
        <v>22</v>
      </c>
      <c r="H49" s="478">
        <f>'2.入力_使用量(1,2号)'!M57</f>
        <v>0</v>
      </c>
      <c r="I49" s="478">
        <f>'2.入力_使用量(1,2号)'!Q57</f>
        <v>0</v>
      </c>
      <c r="J49" s="478">
        <f t="shared" si="4"/>
        <v>0</v>
      </c>
      <c r="K49" s="478">
        <f t="shared" si="5"/>
        <v>0</v>
      </c>
      <c r="L49" s="479"/>
      <c r="M49" s="13"/>
      <c r="N49" s="4"/>
      <c r="O49" s="479"/>
      <c r="P49" s="13"/>
      <c r="Q49" s="4"/>
      <c r="R49" s="479"/>
      <c r="S49" s="13"/>
      <c r="T49" s="4"/>
      <c r="U49" s="479"/>
      <c r="V49" s="478">
        <f t="shared" si="6"/>
        <v>0</v>
      </c>
      <c r="W49" s="478">
        <f t="shared" si="7"/>
        <v>0</v>
      </c>
      <c r="X49" s="479"/>
      <c r="Y49" s="13"/>
      <c r="Z49" s="4"/>
      <c r="AA49" s="479"/>
      <c r="AB49" s="13"/>
      <c r="AC49" s="4"/>
      <c r="AD49" s="479"/>
      <c r="AE49" s="13"/>
      <c r="AF49" s="4"/>
      <c r="AG49" s="479"/>
      <c r="AH49" s="13"/>
      <c r="AI49" s="4"/>
      <c r="AJ49" s="479"/>
      <c r="AK49" s="13"/>
      <c r="AL49" s="4"/>
      <c r="AM49" s="479"/>
      <c r="AN49" s="13"/>
      <c r="AO49" s="4"/>
      <c r="AP49" s="479"/>
      <c r="AQ49" s="13"/>
      <c r="AR49" s="4"/>
      <c r="AS49" s="479"/>
      <c r="AT49" s="13"/>
      <c r="AU49" s="4"/>
      <c r="AV49" s="479"/>
      <c r="AW49" s="13"/>
      <c r="AX49" s="4"/>
      <c r="AY49" s="479"/>
      <c r="AZ49" s="13"/>
      <c r="BA49" s="4"/>
      <c r="BB49" s="479"/>
      <c r="BC49" s="13"/>
      <c r="BD49" s="4"/>
      <c r="BE49" s="479"/>
      <c r="BF49" s="13"/>
      <c r="BG49" s="4"/>
      <c r="BH49" s="479"/>
      <c r="BI49" s="13"/>
      <c r="BJ49" s="4"/>
      <c r="BK49" s="479"/>
      <c r="BL49" s="318"/>
      <c r="BM49" s="427"/>
      <c r="BN49" s="482"/>
      <c r="BO49" s="333"/>
    </row>
    <row r="50" spans="1:67" ht="20.100000000000001" customHeight="1">
      <c r="A50" s="318"/>
      <c r="B50" s="1269"/>
      <c r="C50" s="1265"/>
      <c r="D50" s="381" t="s">
        <v>1507</v>
      </c>
      <c r="E50" s="483" t="str">
        <f>'2.入力_使用量(1,2号)'!E58</f>
        <v>ガス事業者名を選択</v>
      </c>
      <c r="F50" s="382">
        <f>'2.入力_使用量(1,2号)'!G58</f>
        <v>0</v>
      </c>
      <c r="G50" s="373" t="s">
        <v>22</v>
      </c>
      <c r="H50" s="478">
        <f>'2.入力_使用量(1,2号)'!M58</f>
        <v>0</v>
      </c>
      <c r="I50" s="478">
        <f>'2.入力_使用量(1,2号)'!Q58</f>
        <v>0</v>
      </c>
      <c r="J50" s="478">
        <f t="shared" si="4"/>
        <v>0</v>
      </c>
      <c r="K50" s="478">
        <f t="shared" si="5"/>
        <v>0</v>
      </c>
      <c r="L50" s="479"/>
      <c r="M50" s="13"/>
      <c r="N50" s="4"/>
      <c r="O50" s="479"/>
      <c r="P50" s="13"/>
      <c r="Q50" s="4"/>
      <c r="R50" s="479"/>
      <c r="S50" s="13"/>
      <c r="T50" s="4"/>
      <c r="U50" s="479"/>
      <c r="V50" s="478">
        <f t="shared" si="6"/>
        <v>0</v>
      </c>
      <c r="W50" s="478">
        <f t="shared" si="7"/>
        <v>0</v>
      </c>
      <c r="X50" s="479"/>
      <c r="Y50" s="13"/>
      <c r="Z50" s="4"/>
      <c r="AA50" s="479"/>
      <c r="AB50" s="13"/>
      <c r="AC50" s="4"/>
      <c r="AD50" s="479"/>
      <c r="AE50" s="13"/>
      <c r="AF50" s="4"/>
      <c r="AG50" s="479"/>
      <c r="AH50" s="13"/>
      <c r="AI50" s="4"/>
      <c r="AJ50" s="479"/>
      <c r="AK50" s="13"/>
      <c r="AL50" s="4"/>
      <c r="AM50" s="479"/>
      <c r="AN50" s="13"/>
      <c r="AO50" s="4"/>
      <c r="AP50" s="479"/>
      <c r="AQ50" s="13"/>
      <c r="AR50" s="4"/>
      <c r="AS50" s="479"/>
      <c r="AT50" s="13"/>
      <c r="AU50" s="4"/>
      <c r="AV50" s="479"/>
      <c r="AW50" s="13"/>
      <c r="AX50" s="4"/>
      <c r="AY50" s="479"/>
      <c r="AZ50" s="13"/>
      <c r="BA50" s="4"/>
      <c r="BB50" s="479"/>
      <c r="BC50" s="13"/>
      <c r="BD50" s="4"/>
      <c r="BE50" s="479"/>
      <c r="BF50" s="13"/>
      <c r="BG50" s="4"/>
      <c r="BH50" s="479"/>
      <c r="BI50" s="13"/>
      <c r="BJ50" s="4"/>
      <c r="BK50" s="479"/>
      <c r="BL50" s="318"/>
      <c r="BM50" s="427"/>
      <c r="BN50" s="482"/>
      <c r="BO50" s="333"/>
    </row>
    <row r="51" spans="1:67" ht="20.100000000000001" customHeight="1">
      <c r="A51" s="318"/>
      <c r="B51" s="1269"/>
      <c r="C51" s="1265"/>
      <c r="D51" s="381" t="s">
        <v>1508</v>
      </c>
      <c r="E51" s="483" t="str">
        <f>'2.入力_使用量(1,2号)'!E59</f>
        <v>ガス事業者名を選択</v>
      </c>
      <c r="F51" s="382">
        <f>'2.入力_使用量(1,2号)'!G59</f>
        <v>0</v>
      </c>
      <c r="G51" s="373" t="s">
        <v>22</v>
      </c>
      <c r="H51" s="478">
        <f>'2.入力_使用量(1,2号)'!M59</f>
        <v>0</v>
      </c>
      <c r="I51" s="478">
        <f>'2.入力_使用量(1,2号)'!Q59</f>
        <v>0</v>
      </c>
      <c r="J51" s="478">
        <f t="shared" si="4"/>
        <v>0</v>
      </c>
      <c r="K51" s="478">
        <f t="shared" si="5"/>
        <v>0</v>
      </c>
      <c r="L51" s="479"/>
      <c r="M51" s="13"/>
      <c r="N51" s="4"/>
      <c r="O51" s="479"/>
      <c r="P51" s="13"/>
      <c r="Q51" s="4"/>
      <c r="R51" s="479"/>
      <c r="S51" s="13"/>
      <c r="T51" s="4"/>
      <c r="U51" s="479"/>
      <c r="V51" s="478">
        <f t="shared" si="6"/>
        <v>0</v>
      </c>
      <c r="W51" s="478">
        <f t="shared" si="7"/>
        <v>0</v>
      </c>
      <c r="X51" s="479"/>
      <c r="Y51" s="13"/>
      <c r="Z51" s="4"/>
      <c r="AA51" s="479"/>
      <c r="AB51" s="13"/>
      <c r="AC51" s="4"/>
      <c r="AD51" s="479"/>
      <c r="AE51" s="13"/>
      <c r="AF51" s="4"/>
      <c r="AG51" s="479"/>
      <c r="AH51" s="13"/>
      <c r="AI51" s="4"/>
      <c r="AJ51" s="479"/>
      <c r="AK51" s="13"/>
      <c r="AL51" s="4"/>
      <c r="AM51" s="479"/>
      <c r="AN51" s="13"/>
      <c r="AO51" s="4"/>
      <c r="AP51" s="479"/>
      <c r="AQ51" s="13"/>
      <c r="AR51" s="4"/>
      <c r="AS51" s="479"/>
      <c r="AT51" s="13"/>
      <c r="AU51" s="4"/>
      <c r="AV51" s="479"/>
      <c r="AW51" s="13"/>
      <c r="AX51" s="4"/>
      <c r="AY51" s="479"/>
      <c r="AZ51" s="13"/>
      <c r="BA51" s="4"/>
      <c r="BB51" s="479"/>
      <c r="BC51" s="13"/>
      <c r="BD51" s="4"/>
      <c r="BE51" s="479"/>
      <c r="BF51" s="13"/>
      <c r="BG51" s="4"/>
      <c r="BH51" s="479"/>
      <c r="BI51" s="13"/>
      <c r="BJ51" s="4"/>
      <c r="BK51" s="479"/>
      <c r="BL51" s="318"/>
      <c r="BM51" s="427"/>
      <c r="BN51" s="482"/>
      <c r="BO51" s="333"/>
    </row>
    <row r="52" spans="1:67" ht="20.100000000000001" customHeight="1">
      <c r="A52" s="318"/>
      <c r="B52" s="1269"/>
      <c r="C52" s="1265"/>
      <c r="D52" s="381" t="s">
        <v>1509</v>
      </c>
      <c r="E52" s="483" t="str">
        <f>'2.入力_使用量(1,2号)'!E60</f>
        <v>ガス事業者名を選択</v>
      </c>
      <c r="F52" s="382">
        <f>'2.入力_使用量(1,2号)'!G60</f>
        <v>0</v>
      </c>
      <c r="G52" s="373" t="s">
        <v>22</v>
      </c>
      <c r="H52" s="478">
        <f>'2.入力_使用量(1,2号)'!M60</f>
        <v>0</v>
      </c>
      <c r="I52" s="478">
        <f>'2.入力_使用量(1,2号)'!Q60</f>
        <v>0</v>
      </c>
      <c r="J52" s="478">
        <f t="shared" si="4"/>
        <v>0</v>
      </c>
      <c r="K52" s="478">
        <f t="shared" si="5"/>
        <v>0</v>
      </c>
      <c r="L52" s="479"/>
      <c r="M52" s="13"/>
      <c r="N52" s="4"/>
      <c r="O52" s="479"/>
      <c r="P52" s="13"/>
      <c r="Q52" s="4"/>
      <c r="R52" s="479"/>
      <c r="S52" s="13"/>
      <c r="T52" s="4"/>
      <c r="U52" s="479"/>
      <c r="V52" s="478">
        <f t="shared" si="6"/>
        <v>0</v>
      </c>
      <c r="W52" s="478">
        <f t="shared" si="7"/>
        <v>0</v>
      </c>
      <c r="X52" s="479"/>
      <c r="Y52" s="13"/>
      <c r="Z52" s="4"/>
      <c r="AA52" s="479"/>
      <c r="AB52" s="13"/>
      <c r="AC52" s="4"/>
      <c r="AD52" s="479"/>
      <c r="AE52" s="13"/>
      <c r="AF52" s="4"/>
      <c r="AG52" s="479"/>
      <c r="AH52" s="13"/>
      <c r="AI52" s="4"/>
      <c r="AJ52" s="479"/>
      <c r="AK52" s="13"/>
      <c r="AL52" s="4"/>
      <c r="AM52" s="479"/>
      <c r="AN52" s="13"/>
      <c r="AO52" s="4"/>
      <c r="AP52" s="479"/>
      <c r="AQ52" s="13"/>
      <c r="AR52" s="4"/>
      <c r="AS52" s="479"/>
      <c r="AT52" s="13"/>
      <c r="AU52" s="4"/>
      <c r="AV52" s="479"/>
      <c r="AW52" s="13"/>
      <c r="AX52" s="4"/>
      <c r="AY52" s="479"/>
      <c r="AZ52" s="13"/>
      <c r="BA52" s="4"/>
      <c r="BB52" s="479"/>
      <c r="BC52" s="13"/>
      <c r="BD52" s="4"/>
      <c r="BE52" s="479"/>
      <c r="BF52" s="13"/>
      <c r="BG52" s="4"/>
      <c r="BH52" s="479"/>
      <c r="BI52" s="13"/>
      <c r="BJ52" s="4"/>
      <c r="BK52" s="479"/>
      <c r="BL52" s="318"/>
      <c r="BM52" s="427"/>
      <c r="BN52" s="482"/>
      <c r="BO52" s="333"/>
    </row>
    <row r="53" spans="1:67" ht="20.100000000000001" customHeight="1">
      <c r="A53" s="318"/>
      <c r="B53" s="1269"/>
      <c r="C53" s="1265"/>
      <c r="D53" s="381" t="s">
        <v>1510</v>
      </c>
      <c r="E53" s="483" t="str">
        <f>'2.入力_使用量(1,2号)'!E61</f>
        <v>ガス事業者名を選択</v>
      </c>
      <c r="F53" s="382">
        <f>'2.入力_使用量(1,2号)'!G61</f>
        <v>0</v>
      </c>
      <c r="G53" s="373" t="s">
        <v>22</v>
      </c>
      <c r="H53" s="478">
        <f>'2.入力_使用量(1,2号)'!M61</f>
        <v>0</v>
      </c>
      <c r="I53" s="478">
        <f>'2.入力_使用量(1,2号)'!Q61</f>
        <v>0</v>
      </c>
      <c r="J53" s="478">
        <f t="shared" ref="J53:J54" si="8">M53+P53+S53+V53</f>
        <v>0</v>
      </c>
      <c r="K53" s="478">
        <f t="shared" ref="K53:K54" si="9">N53+Q53+T53+W53</f>
        <v>0</v>
      </c>
      <c r="L53" s="479"/>
      <c r="M53" s="13"/>
      <c r="N53" s="4"/>
      <c r="O53" s="479"/>
      <c r="P53" s="13"/>
      <c r="Q53" s="4"/>
      <c r="R53" s="479"/>
      <c r="S53" s="13"/>
      <c r="T53" s="4"/>
      <c r="U53" s="479"/>
      <c r="V53" s="478">
        <f t="shared" ref="V53:V54" si="10">Y53+AB53+AE53+AH53+AK53+AN53+AQ53+AT53+AW53+AZ53+BC53+BF53+BI53</f>
        <v>0</v>
      </c>
      <c r="W53" s="478">
        <f t="shared" ref="W53:W54" si="11">Z53+AC53+AF53+AI53+AL53+AO53+AR53+AU53+AX53+BA53+BD53+BG53+BJ53</f>
        <v>0</v>
      </c>
      <c r="X53" s="479"/>
      <c r="Y53" s="13"/>
      <c r="Z53" s="4"/>
      <c r="AA53" s="479"/>
      <c r="AB53" s="13"/>
      <c r="AC53" s="4"/>
      <c r="AD53" s="479"/>
      <c r="AE53" s="13"/>
      <c r="AF53" s="4"/>
      <c r="AG53" s="479"/>
      <c r="AH53" s="13"/>
      <c r="AI53" s="4"/>
      <c r="AJ53" s="479"/>
      <c r="AK53" s="13"/>
      <c r="AL53" s="4"/>
      <c r="AM53" s="479"/>
      <c r="AN53" s="13"/>
      <c r="AO53" s="4"/>
      <c r="AP53" s="479"/>
      <c r="AQ53" s="13"/>
      <c r="AR53" s="4"/>
      <c r="AS53" s="479"/>
      <c r="AT53" s="13"/>
      <c r="AU53" s="4"/>
      <c r="AV53" s="479"/>
      <c r="AW53" s="13"/>
      <c r="AX53" s="4"/>
      <c r="AY53" s="479"/>
      <c r="AZ53" s="13"/>
      <c r="BA53" s="4"/>
      <c r="BB53" s="479"/>
      <c r="BC53" s="13"/>
      <c r="BD53" s="4"/>
      <c r="BE53" s="479"/>
      <c r="BF53" s="13"/>
      <c r="BG53" s="4"/>
      <c r="BH53" s="479"/>
      <c r="BI53" s="13"/>
      <c r="BJ53" s="4"/>
      <c r="BK53" s="479"/>
      <c r="BL53" s="318"/>
      <c r="BM53" s="427"/>
      <c r="BN53" s="482"/>
      <c r="BO53" s="333"/>
    </row>
    <row r="54" spans="1:67" ht="20.100000000000001" customHeight="1">
      <c r="A54" s="318"/>
      <c r="B54" s="1269"/>
      <c r="C54" s="1265"/>
      <c r="D54" s="381" t="s">
        <v>1511</v>
      </c>
      <c r="E54" s="483" t="str">
        <f>'2.入力_使用量(1,2号)'!E62</f>
        <v>ガス事業者名を選択</v>
      </c>
      <c r="F54" s="382">
        <f>'2.入力_使用量(1,2号)'!G62</f>
        <v>0</v>
      </c>
      <c r="G54" s="373" t="s">
        <v>22</v>
      </c>
      <c r="H54" s="478">
        <f>'2.入力_使用量(1,2号)'!M62</f>
        <v>0</v>
      </c>
      <c r="I54" s="478">
        <f>'2.入力_使用量(1,2号)'!Q62</f>
        <v>0</v>
      </c>
      <c r="J54" s="478">
        <f t="shared" si="8"/>
        <v>0</v>
      </c>
      <c r="K54" s="478">
        <f t="shared" si="9"/>
        <v>0</v>
      </c>
      <c r="L54" s="479"/>
      <c r="M54" s="13"/>
      <c r="N54" s="4"/>
      <c r="O54" s="479"/>
      <c r="P54" s="13"/>
      <c r="Q54" s="4"/>
      <c r="R54" s="479"/>
      <c r="S54" s="13"/>
      <c r="T54" s="4"/>
      <c r="U54" s="479"/>
      <c r="V54" s="478">
        <f t="shared" si="10"/>
        <v>0</v>
      </c>
      <c r="W54" s="478">
        <f t="shared" si="11"/>
        <v>0</v>
      </c>
      <c r="X54" s="479"/>
      <c r="Y54" s="13"/>
      <c r="Z54" s="4"/>
      <c r="AA54" s="479"/>
      <c r="AB54" s="13"/>
      <c r="AC54" s="4"/>
      <c r="AD54" s="479"/>
      <c r="AE54" s="13"/>
      <c r="AF54" s="4"/>
      <c r="AG54" s="479"/>
      <c r="AH54" s="13"/>
      <c r="AI54" s="4"/>
      <c r="AJ54" s="479"/>
      <c r="AK54" s="13"/>
      <c r="AL54" s="4"/>
      <c r="AM54" s="479"/>
      <c r="AN54" s="13"/>
      <c r="AO54" s="4"/>
      <c r="AP54" s="479"/>
      <c r="AQ54" s="13"/>
      <c r="AR54" s="4"/>
      <c r="AS54" s="479"/>
      <c r="AT54" s="13"/>
      <c r="AU54" s="4"/>
      <c r="AV54" s="479"/>
      <c r="AW54" s="13"/>
      <c r="AX54" s="4"/>
      <c r="AY54" s="479"/>
      <c r="AZ54" s="13"/>
      <c r="BA54" s="4"/>
      <c r="BB54" s="479"/>
      <c r="BC54" s="13"/>
      <c r="BD54" s="4"/>
      <c r="BE54" s="479"/>
      <c r="BF54" s="13"/>
      <c r="BG54" s="4"/>
      <c r="BH54" s="479"/>
      <c r="BI54" s="13"/>
      <c r="BJ54" s="4"/>
      <c r="BK54" s="479"/>
      <c r="BL54" s="318"/>
      <c r="BM54" s="427"/>
      <c r="BN54" s="482"/>
      <c r="BO54" s="333"/>
    </row>
    <row r="55" spans="1:67" ht="20.100000000000001" customHeight="1">
      <c r="A55" s="318"/>
      <c r="B55" s="1269"/>
      <c r="C55" s="1265"/>
      <c r="D55" s="370" t="s">
        <v>37</v>
      </c>
      <c r="E55" s="484">
        <f>'2.入力_使用量(1,2号)'!E63</f>
        <v>0</v>
      </c>
      <c r="F55" s="480" t="s">
        <v>4259</v>
      </c>
      <c r="G55" s="373" t="str">
        <f>'2.入力_使用量(1,2号)'!H63</f>
        <v>GJ</v>
      </c>
      <c r="H55" s="478">
        <f>'2.入力_使用量(1,2号)'!M63</f>
        <v>0</v>
      </c>
      <c r="I55" s="478">
        <f>'2.入力_使用量(1,2号)'!Q63</f>
        <v>0</v>
      </c>
      <c r="J55" s="478">
        <f t="shared" si="0"/>
        <v>0</v>
      </c>
      <c r="K55" s="478">
        <f t="shared" si="1"/>
        <v>0</v>
      </c>
      <c r="L55" s="479"/>
      <c r="M55" s="13"/>
      <c r="N55" s="4"/>
      <c r="O55" s="479"/>
      <c r="P55" s="13"/>
      <c r="Q55" s="4"/>
      <c r="R55" s="479"/>
      <c r="S55" s="13"/>
      <c r="T55" s="4"/>
      <c r="U55" s="479"/>
      <c r="V55" s="478">
        <f t="shared" si="2"/>
        <v>0</v>
      </c>
      <c r="W55" s="478">
        <f t="shared" si="3"/>
        <v>0</v>
      </c>
      <c r="X55" s="479"/>
      <c r="Y55" s="13"/>
      <c r="Z55" s="4"/>
      <c r="AA55" s="479"/>
      <c r="AB55" s="13"/>
      <c r="AC55" s="4"/>
      <c r="AD55" s="479"/>
      <c r="AE55" s="13"/>
      <c r="AF55" s="4"/>
      <c r="AG55" s="479"/>
      <c r="AH55" s="13"/>
      <c r="AI55" s="4"/>
      <c r="AJ55" s="479"/>
      <c r="AK55" s="13"/>
      <c r="AL55" s="4"/>
      <c r="AM55" s="479"/>
      <c r="AN55" s="13"/>
      <c r="AO55" s="4"/>
      <c r="AP55" s="479"/>
      <c r="AQ55" s="13"/>
      <c r="AR55" s="4"/>
      <c r="AS55" s="479"/>
      <c r="AT55" s="13"/>
      <c r="AU55" s="4"/>
      <c r="AV55" s="479"/>
      <c r="AW55" s="13"/>
      <c r="AX55" s="4"/>
      <c r="AY55" s="479"/>
      <c r="AZ55" s="13"/>
      <c r="BA55" s="4"/>
      <c r="BB55" s="479"/>
      <c r="BC55" s="13"/>
      <c r="BD55" s="4"/>
      <c r="BE55" s="479"/>
      <c r="BF55" s="13"/>
      <c r="BG55" s="4"/>
      <c r="BH55" s="479"/>
      <c r="BI55" s="13"/>
      <c r="BJ55" s="4"/>
      <c r="BK55" s="479"/>
      <c r="BL55" s="318"/>
      <c r="BM55" s="427"/>
      <c r="BN55" s="482"/>
      <c r="BO55" s="333"/>
    </row>
    <row r="56" spans="1:67" ht="20.100000000000001" customHeight="1">
      <c r="A56" s="318"/>
      <c r="B56" s="1269"/>
      <c r="C56" s="1265" t="s">
        <v>39</v>
      </c>
      <c r="D56" s="384" t="s">
        <v>40</v>
      </c>
      <c r="E56" s="370"/>
      <c r="F56" s="372"/>
      <c r="G56" s="373" t="s">
        <v>41</v>
      </c>
      <c r="H56" s="478">
        <f>'2.入力_使用量(1,2号)'!M64</f>
        <v>0</v>
      </c>
      <c r="I56" s="478">
        <f>'2.入力_使用量(1,2号)'!Q64</f>
        <v>0</v>
      </c>
      <c r="J56" s="478">
        <f t="shared" si="0"/>
        <v>0</v>
      </c>
      <c r="K56" s="478">
        <f t="shared" si="1"/>
        <v>0</v>
      </c>
      <c r="L56" s="479"/>
      <c r="M56" s="13"/>
      <c r="N56" s="4"/>
      <c r="O56" s="479"/>
      <c r="P56" s="13"/>
      <c r="Q56" s="4"/>
      <c r="R56" s="479"/>
      <c r="S56" s="13"/>
      <c r="T56" s="4"/>
      <c r="U56" s="479"/>
      <c r="V56" s="478">
        <f t="shared" si="2"/>
        <v>0</v>
      </c>
      <c r="W56" s="478">
        <f t="shared" si="3"/>
        <v>0</v>
      </c>
      <c r="X56" s="479"/>
      <c r="Y56" s="13"/>
      <c r="Z56" s="4"/>
      <c r="AA56" s="479"/>
      <c r="AB56" s="13"/>
      <c r="AC56" s="4"/>
      <c r="AD56" s="479"/>
      <c r="AE56" s="13"/>
      <c r="AF56" s="4"/>
      <c r="AG56" s="479"/>
      <c r="AH56" s="13"/>
      <c r="AI56" s="4"/>
      <c r="AJ56" s="479"/>
      <c r="AK56" s="13"/>
      <c r="AL56" s="4"/>
      <c r="AM56" s="479"/>
      <c r="AN56" s="13"/>
      <c r="AO56" s="4"/>
      <c r="AP56" s="479"/>
      <c r="AQ56" s="13"/>
      <c r="AR56" s="4"/>
      <c r="AS56" s="479"/>
      <c r="AT56" s="13"/>
      <c r="AU56" s="4"/>
      <c r="AV56" s="479"/>
      <c r="AW56" s="13"/>
      <c r="AX56" s="4"/>
      <c r="AY56" s="479"/>
      <c r="AZ56" s="13"/>
      <c r="BA56" s="4"/>
      <c r="BB56" s="479"/>
      <c r="BC56" s="13"/>
      <c r="BD56" s="4"/>
      <c r="BE56" s="479"/>
      <c r="BF56" s="13"/>
      <c r="BG56" s="4"/>
      <c r="BH56" s="479"/>
      <c r="BI56" s="13"/>
      <c r="BJ56" s="4"/>
      <c r="BK56" s="479"/>
      <c r="BL56" s="318"/>
      <c r="BM56" s="427"/>
      <c r="BN56" s="482"/>
      <c r="BO56" s="333"/>
    </row>
    <row r="57" spans="1:67" ht="20.100000000000001" customHeight="1">
      <c r="A57" s="318"/>
      <c r="B57" s="1269"/>
      <c r="C57" s="1265"/>
      <c r="D57" s="384" t="s">
        <v>42</v>
      </c>
      <c r="E57" s="370"/>
      <c r="F57" s="372"/>
      <c r="G57" s="373" t="s">
        <v>41</v>
      </c>
      <c r="H57" s="478">
        <f>'2.入力_使用量(1,2号)'!M65</f>
        <v>0</v>
      </c>
      <c r="I57" s="478">
        <f>'2.入力_使用量(1,2号)'!Q65</f>
        <v>0</v>
      </c>
      <c r="J57" s="478">
        <f t="shared" si="0"/>
        <v>0</v>
      </c>
      <c r="K57" s="478">
        <f t="shared" si="1"/>
        <v>0</v>
      </c>
      <c r="L57" s="479"/>
      <c r="M57" s="13"/>
      <c r="N57" s="4"/>
      <c r="O57" s="479"/>
      <c r="P57" s="13"/>
      <c r="Q57" s="4"/>
      <c r="R57" s="479"/>
      <c r="S57" s="13"/>
      <c r="T57" s="4"/>
      <c r="U57" s="479"/>
      <c r="V57" s="478">
        <f t="shared" si="2"/>
        <v>0</v>
      </c>
      <c r="W57" s="478">
        <f t="shared" si="3"/>
        <v>0</v>
      </c>
      <c r="X57" s="479"/>
      <c r="Y57" s="13"/>
      <c r="Z57" s="4"/>
      <c r="AA57" s="479"/>
      <c r="AB57" s="13"/>
      <c r="AC57" s="4"/>
      <c r="AD57" s="479"/>
      <c r="AE57" s="13"/>
      <c r="AF57" s="4"/>
      <c r="AG57" s="479"/>
      <c r="AH57" s="13"/>
      <c r="AI57" s="4"/>
      <c r="AJ57" s="479"/>
      <c r="AK57" s="13"/>
      <c r="AL57" s="4"/>
      <c r="AM57" s="479"/>
      <c r="AN57" s="13"/>
      <c r="AO57" s="4"/>
      <c r="AP57" s="479"/>
      <c r="AQ57" s="13"/>
      <c r="AR57" s="4"/>
      <c r="AS57" s="479"/>
      <c r="AT57" s="13"/>
      <c r="AU57" s="4"/>
      <c r="AV57" s="479"/>
      <c r="AW57" s="13"/>
      <c r="AX57" s="4"/>
      <c r="AY57" s="479"/>
      <c r="AZ57" s="13"/>
      <c r="BA57" s="4"/>
      <c r="BB57" s="479"/>
      <c r="BC57" s="13"/>
      <c r="BD57" s="4"/>
      <c r="BE57" s="479"/>
      <c r="BF57" s="13"/>
      <c r="BG57" s="4"/>
      <c r="BH57" s="479"/>
      <c r="BI57" s="13"/>
      <c r="BJ57" s="4"/>
      <c r="BK57" s="479"/>
      <c r="BL57" s="318"/>
      <c r="BM57" s="427"/>
      <c r="BN57" s="482"/>
      <c r="BO57" s="333"/>
    </row>
    <row r="58" spans="1:67" ht="20.100000000000001" customHeight="1">
      <c r="A58" s="318"/>
      <c r="B58" s="1269"/>
      <c r="C58" s="1265"/>
      <c r="D58" s="384" t="s">
        <v>43</v>
      </c>
      <c r="E58" s="361"/>
      <c r="F58" s="372"/>
      <c r="G58" s="373" t="s">
        <v>41</v>
      </c>
      <c r="H58" s="478">
        <f>'2.入力_使用量(1,2号)'!M66</f>
        <v>0</v>
      </c>
      <c r="I58" s="478">
        <f>'2.入力_使用量(1,2号)'!Q66</f>
        <v>0</v>
      </c>
      <c r="J58" s="478">
        <f t="shared" si="0"/>
        <v>0</v>
      </c>
      <c r="K58" s="478">
        <f t="shared" si="1"/>
        <v>0</v>
      </c>
      <c r="L58" s="479"/>
      <c r="M58" s="13"/>
      <c r="N58" s="4"/>
      <c r="O58" s="479"/>
      <c r="P58" s="13"/>
      <c r="Q58" s="4"/>
      <c r="R58" s="479"/>
      <c r="S58" s="13"/>
      <c r="T58" s="4"/>
      <c r="U58" s="479"/>
      <c r="V58" s="478">
        <f t="shared" si="2"/>
        <v>0</v>
      </c>
      <c r="W58" s="478">
        <f t="shared" si="3"/>
        <v>0</v>
      </c>
      <c r="X58" s="479"/>
      <c r="Y58" s="13"/>
      <c r="Z58" s="4"/>
      <c r="AA58" s="479"/>
      <c r="AB58" s="13"/>
      <c r="AC58" s="4"/>
      <c r="AD58" s="479"/>
      <c r="AE58" s="13"/>
      <c r="AF58" s="4"/>
      <c r="AG58" s="479"/>
      <c r="AH58" s="13"/>
      <c r="AI58" s="4"/>
      <c r="AJ58" s="479"/>
      <c r="AK58" s="13"/>
      <c r="AL58" s="4"/>
      <c r="AM58" s="479"/>
      <c r="AN58" s="13"/>
      <c r="AO58" s="4"/>
      <c r="AP58" s="479"/>
      <c r="AQ58" s="13"/>
      <c r="AR58" s="4"/>
      <c r="AS58" s="479"/>
      <c r="AT58" s="13"/>
      <c r="AU58" s="4"/>
      <c r="AV58" s="479"/>
      <c r="AW58" s="13"/>
      <c r="AX58" s="4"/>
      <c r="AY58" s="479"/>
      <c r="AZ58" s="13"/>
      <c r="BA58" s="4"/>
      <c r="BB58" s="479"/>
      <c r="BC58" s="13"/>
      <c r="BD58" s="4"/>
      <c r="BE58" s="479"/>
      <c r="BF58" s="13"/>
      <c r="BG58" s="4"/>
      <c r="BH58" s="479"/>
      <c r="BI58" s="13"/>
      <c r="BJ58" s="4"/>
      <c r="BK58" s="479"/>
      <c r="BL58" s="318"/>
      <c r="BM58" s="427"/>
      <c r="BN58" s="482"/>
      <c r="BO58" s="333"/>
    </row>
    <row r="59" spans="1:67" ht="20.100000000000001" customHeight="1">
      <c r="A59" s="318"/>
      <c r="B59" s="1269"/>
      <c r="C59" s="1265"/>
      <c r="D59" s="370" t="s">
        <v>44</v>
      </c>
      <c r="E59" s="370"/>
      <c r="F59" s="372"/>
      <c r="G59" s="373" t="s">
        <v>5432</v>
      </c>
      <c r="H59" s="478">
        <f>'2.入力_使用量(1,2号)'!M67</f>
        <v>0</v>
      </c>
      <c r="I59" s="478">
        <f>'2.入力_使用量(1,2号)'!Q67</f>
        <v>0</v>
      </c>
      <c r="J59" s="478">
        <f t="shared" si="0"/>
        <v>0</v>
      </c>
      <c r="K59" s="478">
        <f t="shared" si="1"/>
        <v>0</v>
      </c>
      <c r="L59" s="479"/>
      <c r="M59" s="13"/>
      <c r="N59" s="4"/>
      <c r="O59" s="479"/>
      <c r="P59" s="13"/>
      <c r="Q59" s="4"/>
      <c r="R59" s="479"/>
      <c r="S59" s="13"/>
      <c r="T59" s="4"/>
      <c r="U59" s="479"/>
      <c r="V59" s="478">
        <f t="shared" si="2"/>
        <v>0</v>
      </c>
      <c r="W59" s="478">
        <f t="shared" si="3"/>
        <v>0</v>
      </c>
      <c r="X59" s="479"/>
      <c r="Y59" s="13"/>
      <c r="Z59" s="4"/>
      <c r="AA59" s="479"/>
      <c r="AB59" s="13"/>
      <c r="AC59" s="4"/>
      <c r="AD59" s="479"/>
      <c r="AE59" s="13"/>
      <c r="AF59" s="4"/>
      <c r="AG59" s="479"/>
      <c r="AH59" s="13"/>
      <c r="AI59" s="4"/>
      <c r="AJ59" s="479"/>
      <c r="AK59" s="13"/>
      <c r="AL59" s="4"/>
      <c r="AM59" s="479"/>
      <c r="AN59" s="13"/>
      <c r="AO59" s="4"/>
      <c r="AP59" s="479"/>
      <c r="AQ59" s="13"/>
      <c r="AR59" s="4"/>
      <c r="AS59" s="479"/>
      <c r="AT59" s="13"/>
      <c r="AU59" s="4"/>
      <c r="AV59" s="479"/>
      <c r="AW59" s="13"/>
      <c r="AX59" s="4"/>
      <c r="AY59" s="479"/>
      <c r="AZ59" s="13"/>
      <c r="BA59" s="4"/>
      <c r="BB59" s="479"/>
      <c r="BC59" s="13"/>
      <c r="BD59" s="4"/>
      <c r="BE59" s="479"/>
      <c r="BF59" s="13"/>
      <c r="BG59" s="4"/>
      <c r="BH59" s="479"/>
      <c r="BI59" s="13"/>
      <c r="BJ59" s="4"/>
      <c r="BK59" s="479"/>
      <c r="BL59" s="318"/>
      <c r="BM59" s="427"/>
      <c r="BN59" s="428"/>
      <c r="BO59" s="333"/>
    </row>
    <row r="60" spans="1:67" ht="20.100000000000001" customHeight="1">
      <c r="A60" s="318"/>
      <c r="B60" s="1269"/>
      <c r="C60" s="1265"/>
      <c r="D60" s="370" t="s">
        <v>45</v>
      </c>
      <c r="E60" s="370"/>
      <c r="F60" s="372"/>
      <c r="G60" s="373" t="s">
        <v>5432</v>
      </c>
      <c r="H60" s="478">
        <f>'2.入力_使用量(1,2号)'!M68</f>
        <v>0</v>
      </c>
      <c r="I60" s="478">
        <f>'2.入力_使用量(1,2号)'!Q68</f>
        <v>0</v>
      </c>
      <c r="J60" s="478">
        <f t="shared" si="0"/>
        <v>0</v>
      </c>
      <c r="K60" s="478">
        <f t="shared" si="1"/>
        <v>0</v>
      </c>
      <c r="L60" s="479"/>
      <c r="M60" s="13"/>
      <c r="N60" s="4"/>
      <c r="O60" s="479"/>
      <c r="P60" s="13"/>
      <c r="Q60" s="4"/>
      <c r="R60" s="479"/>
      <c r="S60" s="13"/>
      <c r="T60" s="4"/>
      <c r="U60" s="479"/>
      <c r="V60" s="478">
        <f t="shared" si="2"/>
        <v>0</v>
      </c>
      <c r="W60" s="478">
        <f t="shared" si="3"/>
        <v>0</v>
      </c>
      <c r="X60" s="479"/>
      <c r="Y60" s="13"/>
      <c r="Z60" s="4"/>
      <c r="AA60" s="479"/>
      <c r="AB60" s="13"/>
      <c r="AC60" s="4"/>
      <c r="AD60" s="479"/>
      <c r="AE60" s="13"/>
      <c r="AF60" s="4"/>
      <c r="AG60" s="479"/>
      <c r="AH60" s="13"/>
      <c r="AI60" s="4"/>
      <c r="AJ60" s="479"/>
      <c r="AK60" s="13"/>
      <c r="AL60" s="4"/>
      <c r="AM60" s="479"/>
      <c r="AN60" s="13"/>
      <c r="AO60" s="4"/>
      <c r="AP60" s="479"/>
      <c r="AQ60" s="13"/>
      <c r="AR60" s="4"/>
      <c r="AS60" s="479"/>
      <c r="AT60" s="13"/>
      <c r="AU60" s="4"/>
      <c r="AV60" s="479"/>
      <c r="AW60" s="13"/>
      <c r="AX60" s="4"/>
      <c r="AY60" s="479"/>
      <c r="AZ60" s="13"/>
      <c r="BA60" s="4"/>
      <c r="BB60" s="479"/>
      <c r="BC60" s="13"/>
      <c r="BD60" s="4"/>
      <c r="BE60" s="479"/>
      <c r="BF60" s="13"/>
      <c r="BG60" s="4"/>
      <c r="BH60" s="479"/>
      <c r="BI60" s="13"/>
      <c r="BJ60" s="4"/>
      <c r="BK60" s="479"/>
      <c r="BL60" s="318"/>
      <c r="BM60" s="427"/>
      <c r="BN60" s="428"/>
      <c r="BO60" s="333"/>
    </row>
    <row r="61" spans="1:67" ht="20.100000000000001" customHeight="1">
      <c r="A61" s="318"/>
      <c r="B61" s="1269"/>
      <c r="C61" s="1265"/>
      <c r="D61" s="370" t="s">
        <v>46</v>
      </c>
      <c r="E61" s="370"/>
      <c r="F61" s="480" t="s">
        <v>4259</v>
      </c>
      <c r="G61" s="373" t="s">
        <v>22</v>
      </c>
      <c r="H61" s="478">
        <f>'2.入力_使用量(1,2号)'!M69</f>
        <v>0</v>
      </c>
      <c r="I61" s="478">
        <f>'2.入力_使用量(1,2号)'!Q69</f>
        <v>0</v>
      </c>
      <c r="J61" s="478">
        <f t="shared" si="0"/>
        <v>0</v>
      </c>
      <c r="K61" s="478">
        <f t="shared" si="1"/>
        <v>0</v>
      </c>
      <c r="L61" s="479"/>
      <c r="M61" s="13"/>
      <c r="N61" s="4"/>
      <c r="O61" s="479"/>
      <c r="P61" s="13"/>
      <c r="Q61" s="4"/>
      <c r="R61" s="479"/>
      <c r="S61" s="13"/>
      <c r="T61" s="4"/>
      <c r="U61" s="479"/>
      <c r="V61" s="478">
        <f t="shared" si="2"/>
        <v>0</v>
      </c>
      <c r="W61" s="478">
        <f t="shared" si="3"/>
        <v>0</v>
      </c>
      <c r="X61" s="479"/>
      <c r="Y61" s="13"/>
      <c r="Z61" s="4"/>
      <c r="AA61" s="479"/>
      <c r="AB61" s="13"/>
      <c r="AC61" s="4"/>
      <c r="AD61" s="479"/>
      <c r="AE61" s="13"/>
      <c r="AF61" s="4"/>
      <c r="AG61" s="479"/>
      <c r="AH61" s="13"/>
      <c r="AI61" s="4"/>
      <c r="AJ61" s="479"/>
      <c r="AK61" s="13"/>
      <c r="AL61" s="4"/>
      <c r="AM61" s="479"/>
      <c r="AN61" s="13"/>
      <c r="AO61" s="4"/>
      <c r="AP61" s="479"/>
      <c r="AQ61" s="13"/>
      <c r="AR61" s="4"/>
      <c r="AS61" s="479"/>
      <c r="AT61" s="13"/>
      <c r="AU61" s="4"/>
      <c r="AV61" s="479"/>
      <c r="AW61" s="13"/>
      <c r="AX61" s="4"/>
      <c r="AY61" s="479"/>
      <c r="AZ61" s="13"/>
      <c r="BA61" s="4"/>
      <c r="BB61" s="479"/>
      <c r="BC61" s="13"/>
      <c r="BD61" s="4"/>
      <c r="BE61" s="479"/>
      <c r="BF61" s="13"/>
      <c r="BG61" s="4"/>
      <c r="BH61" s="479"/>
      <c r="BI61" s="13"/>
      <c r="BJ61" s="4"/>
      <c r="BK61" s="479"/>
      <c r="BL61" s="318"/>
      <c r="BM61" s="427"/>
      <c r="BN61" s="428"/>
      <c r="BO61" s="333"/>
    </row>
    <row r="62" spans="1:67" ht="20.100000000000001" customHeight="1">
      <c r="A62" s="318"/>
      <c r="B62" s="1269"/>
      <c r="C62" s="1265"/>
      <c r="D62" s="370" t="s">
        <v>47</v>
      </c>
      <c r="E62" s="484">
        <f>'2.入力_使用量(1,2号)'!E70</f>
        <v>0</v>
      </c>
      <c r="F62" s="386"/>
      <c r="G62" s="373" t="s">
        <v>17</v>
      </c>
      <c r="H62" s="478">
        <f>'2.入力_使用量(1,2号)'!M70</f>
        <v>0</v>
      </c>
      <c r="I62" s="478">
        <f>'2.入力_使用量(1,2号)'!Q70</f>
        <v>0</v>
      </c>
      <c r="J62" s="478">
        <f t="shared" si="0"/>
        <v>0</v>
      </c>
      <c r="K62" s="478">
        <f t="shared" si="1"/>
        <v>0</v>
      </c>
      <c r="L62" s="479"/>
      <c r="M62" s="13"/>
      <c r="N62" s="4"/>
      <c r="O62" s="479"/>
      <c r="P62" s="13"/>
      <c r="Q62" s="4"/>
      <c r="R62" s="479"/>
      <c r="S62" s="13"/>
      <c r="T62" s="4"/>
      <c r="U62" s="479"/>
      <c r="V62" s="478">
        <f t="shared" si="2"/>
        <v>0</v>
      </c>
      <c r="W62" s="478">
        <f t="shared" si="3"/>
        <v>0</v>
      </c>
      <c r="X62" s="479"/>
      <c r="Y62" s="13"/>
      <c r="Z62" s="4"/>
      <c r="AA62" s="479"/>
      <c r="AB62" s="13"/>
      <c r="AC62" s="4"/>
      <c r="AD62" s="479"/>
      <c r="AE62" s="13"/>
      <c r="AF62" s="4"/>
      <c r="AG62" s="479"/>
      <c r="AH62" s="13"/>
      <c r="AI62" s="4"/>
      <c r="AJ62" s="479"/>
      <c r="AK62" s="13"/>
      <c r="AL62" s="4"/>
      <c r="AM62" s="479"/>
      <c r="AN62" s="13"/>
      <c r="AO62" s="4"/>
      <c r="AP62" s="479"/>
      <c r="AQ62" s="13"/>
      <c r="AR62" s="4"/>
      <c r="AS62" s="479"/>
      <c r="AT62" s="13"/>
      <c r="AU62" s="4"/>
      <c r="AV62" s="479"/>
      <c r="AW62" s="13"/>
      <c r="AX62" s="4"/>
      <c r="AY62" s="479"/>
      <c r="AZ62" s="13"/>
      <c r="BA62" s="4"/>
      <c r="BB62" s="479"/>
      <c r="BC62" s="13"/>
      <c r="BD62" s="4"/>
      <c r="BE62" s="479"/>
      <c r="BF62" s="13"/>
      <c r="BG62" s="4"/>
      <c r="BH62" s="479"/>
      <c r="BI62" s="13"/>
      <c r="BJ62" s="4"/>
      <c r="BK62" s="479"/>
      <c r="BL62" s="318"/>
      <c r="BM62" s="427"/>
      <c r="BN62" s="428"/>
      <c r="BO62" s="333"/>
    </row>
    <row r="63" spans="1:67" ht="20.100000000000001" customHeight="1">
      <c r="A63" s="318"/>
      <c r="B63" s="1269"/>
      <c r="C63" s="1265"/>
      <c r="D63" s="370" t="s">
        <v>48</v>
      </c>
      <c r="E63" s="370"/>
      <c r="F63" s="372"/>
      <c r="G63" s="373" t="s">
        <v>17</v>
      </c>
      <c r="H63" s="478">
        <f>'2.入力_使用量(1,2号)'!M71</f>
        <v>0</v>
      </c>
      <c r="I63" s="478">
        <f>'2.入力_使用量(1,2号)'!Q71</f>
        <v>0</v>
      </c>
      <c r="J63" s="478">
        <f t="shared" si="0"/>
        <v>0</v>
      </c>
      <c r="K63" s="478">
        <f t="shared" si="1"/>
        <v>0</v>
      </c>
      <c r="L63" s="479"/>
      <c r="M63" s="13"/>
      <c r="N63" s="4"/>
      <c r="O63" s="479"/>
      <c r="P63" s="13"/>
      <c r="Q63" s="4"/>
      <c r="R63" s="479"/>
      <c r="S63" s="13"/>
      <c r="T63" s="4"/>
      <c r="U63" s="479"/>
      <c r="V63" s="478">
        <f t="shared" si="2"/>
        <v>0</v>
      </c>
      <c r="W63" s="478">
        <f t="shared" si="3"/>
        <v>0</v>
      </c>
      <c r="X63" s="479"/>
      <c r="Y63" s="13"/>
      <c r="Z63" s="4"/>
      <c r="AA63" s="479"/>
      <c r="AB63" s="13"/>
      <c r="AC63" s="4"/>
      <c r="AD63" s="479"/>
      <c r="AE63" s="13"/>
      <c r="AF63" s="4"/>
      <c r="AG63" s="479"/>
      <c r="AH63" s="13"/>
      <c r="AI63" s="4"/>
      <c r="AJ63" s="479"/>
      <c r="AK63" s="13"/>
      <c r="AL63" s="4"/>
      <c r="AM63" s="479"/>
      <c r="AN63" s="13"/>
      <c r="AO63" s="4"/>
      <c r="AP63" s="479"/>
      <c r="AQ63" s="13"/>
      <c r="AR63" s="4"/>
      <c r="AS63" s="479"/>
      <c r="AT63" s="13"/>
      <c r="AU63" s="4"/>
      <c r="AV63" s="479"/>
      <c r="AW63" s="13"/>
      <c r="AX63" s="4"/>
      <c r="AY63" s="479"/>
      <c r="AZ63" s="13"/>
      <c r="BA63" s="4"/>
      <c r="BB63" s="479"/>
      <c r="BC63" s="13"/>
      <c r="BD63" s="4"/>
      <c r="BE63" s="479"/>
      <c r="BF63" s="13"/>
      <c r="BG63" s="4"/>
      <c r="BH63" s="479"/>
      <c r="BI63" s="13"/>
      <c r="BJ63" s="4"/>
      <c r="BK63" s="479"/>
      <c r="BL63" s="318"/>
      <c r="BM63" s="427"/>
      <c r="BN63" s="428"/>
      <c r="BO63" s="333"/>
    </row>
    <row r="64" spans="1:67" ht="20.100000000000001" customHeight="1">
      <c r="A64" s="318"/>
      <c r="B64" s="1269"/>
      <c r="C64" s="1265"/>
      <c r="D64" s="370" t="s">
        <v>49</v>
      </c>
      <c r="E64" s="387"/>
      <c r="F64" s="372"/>
      <c r="G64" s="373" t="s">
        <v>17</v>
      </c>
      <c r="H64" s="478">
        <f>'2.入力_使用量(1,2号)'!M72</f>
        <v>0</v>
      </c>
      <c r="I64" s="478">
        <f>'2.入力_使用量(1,2号)'!Q72</f>
        <v>0</v>
      </c>
      <c r="J64" s="478">
        <f t="shared" si="0"/>
        <v>0</v>
      </c>
      <c r="K64" s="478">
        <f t="shared" si="1"/>
        <v>0</v>
      </c>
      <c r="L64" s="479"/>
      <c r="M64" s="13"/>
      <c r="N64" s="4"/>
      <c r="O64" s="479"/>
      <c r="P64" s="13"/>
      <c r="Q64" s="4"/>
      <c r="R64" s="479"/>
      <c r="S64" s="13"/>
      <c r="T64" s="4"/>
      <c r="U64" s="479"/>
      <c r="V64" s="478">
        <f t="shared" si="2"/>
        <v>0</v>
      </c>
      <c r="W64" s="478">
        <f t="shared" si="3"/>
        <v>0</v>
      </c>
      <c r="X64" s="479"/>
      <c r="Y64" s="13"/>
      <c r="Z64" s="4"/>
      <c r="AA64" s="479"/>
      <c r="AB64" s="13"/>
      <c r="AC64" s="4"/>
      <c r="AD64" s="479"/>
      <c r="AE64" s="13"/>
      <c r="AF64" s="4"/>
      <c r="AG64" s="479"/>
      <c r="AH64" s="13"/>
      <c r="AI64" s="4"/>
      <c r="AJ64" s="479"/>
      <c r="AK64" s="13"/>
      <c r="AL64" s="4"/>
      <c r="AM64" s="479"/>
      <c r="AN64" s="13"/>
      <c r="AO64" s="4"/>
      <c r="AP64" s="479"/>
      <c r="AQ64" s="13"/>
      <c r="AR64" s="4"/>
      <c r="AS64" s="479"/>
      <c r="AT64" s="13"/>
      <c r="AU64" s="4"/>
      <c r="AV64" s="479"/>
      <c r="AW64" s="13"/>
      <c r="AX64" s="4"/>
      <c r="AY64" s="479"/>
      <c r="AZ64" s="13"/>
      <c r="BA64" s="4"/>
      <c r="BB64" s="479"/>
      <c r="BC64" s="13"/>
      <c r="BD64" s="4"/>
      <c r="BE64" s="479"/>
      <c r="BF64" s="13"/>
      <c r="BG64" s="4"/>
      <c r="BH64" s="479"/>
      <c r="BI64" s="13"/>
      <c r="BJ64" s="4"/>
      <c r="BK64" s="479"/>
      <c r="BL64" s="318"/>
      <c r="BM64" s="427"/>
      <c r="BN64" s="428"/>
      <c r="BO64" s="333"/>
    </row>
    <row r="65" spans="1:67" ht="20.100000000000001" customHeight="1">
      <c r="A65" s="318"/>
      <c r="B65" s="1269"/>
      <c r="C65" s="1265"/>
      <c r="D65" s="370" t="s">
        <v>50</v>
      </c>
      <c r="E65" s="361"/>
      <c r="F65" s="372"/>
      <c r="G65" s="373" t="s">
        <v>17</v>
      </c>
      <c r="H65" s="478">
        <f>'2.入力_使用量(1,2号)'!M73</f>
        <v>0</v>
      </c>
      <c r="I65" s="478">
        <f>'2.入力_使用量(1,2号)'!Q73</f>
        <v>0</v>
      </c>
      <c r="J65" s="478">
        <f t="shared" si="0"/>
        <v>0</v>
      </c>
      <c r="K65" s="478">
        <f t="shared" si="1"/>
        <v>0</v>
      </c>
      <c r="L65" s="479"/>
      <c r="M65" s="13"/>
      <c r="N65" s="4"/>
      <c r="O65" s="479"/>
      <c r="P65" s="13"/>
      <c r="Q65" s="4"/>
      <c r="R65" s="479"/>
      <c r="S65" s="13"/>
      <c r="T65" s="4"/>
      <c r="U65" s="479"/>
      <c r="V65" s="478">
        <f t="shared" si="2"/>
        <v>0</v>
      </c>
      <c r="W65" s="478">
        <f t="shared" si="3"/>
        <v>0</v>
      </c>
      <c r="X65" s="479"/>
      <c r="Y65" s="13"/>
      <c r="Z65" s="4"/>
      <c r="AA65" s="479"/>
      <c r="AB65" s="13"/>
      <c r="AC65" s="4"/>
      <c r="AD65" s="479"/>
      <c r="AE65" s="13"/>
      <c r="AF65" s="4"/>
      <c r="AG65" s="479"/>
      <c r="AH65" s="13"/>
      <c r="AI65" s="4"/>
      <c r="AJ65" s="479"/>
      <c r="AK65" s="13"/>
      <c r="AL65" s="4"/>
      <c r="AM65" s="479"/>
      <c r="AN65" s="13"/>
      <c r="AO65" s="4"/>
      <c r="AP65" s="479"/>
      <c r="AQ65" s="13"/>
      <c r="AR65" s="4"/>
      <c r="AS65" s="479"/>
      <c r="AT65" s="13"/>
      <c r="AU65" s="4"/>
      <c r="AV65" s="479"/>
      <c r="AW65" s="13"/>
      <c r="AX65" s="4"/>
      <c r="AY65" s="479"/>
      <c r="AZ65" s="13"/>
      <c r="BA65" s="4"/>
      <c r="BB65" s="479"/>
      <c r="BC65" s="13"/>
      <c r="BD65" s="4"/>
      <c r="BE65" s="479"/>
      <c r="BF65" s="13"/>
      <c r="BG65" s="4"/>
      <c r="BH65" s="479"/>
      <c r="BI65" s="13"/>
      <c r="BJ65" s="4"/>
      <c r="BK65" s="479"/>
      <c r="BL65" s="318"/>
      <c r="BM65" s="427"/>
      <c r="BN65" s="428"/>
      <c r="BO65" s="333"/>
    </row>
    <row r="66" spans="1:67" ht="20.100000000000001" customHeight="1">
      <c r="A66" s="318"/>
      <c r="B66" s="1270"/>
      <c r="C66" s="1265"/>
      <c r="D66" s="370" t="s">
        <v>51</v>
      </c>
      <c r="E66" s="370"/>
      <c r="F66" s="372"/>
      <c r="G66" s="373" t="s">
        <v>17</v>
      </c>
      <c r="H66" s="478">
        <f>'2.入力_使用量(1,2号)'!M74</f>
        <v>0</v>
      </c>
      <c r="I66" s="478">
        <f>'2.入力_使用量(1,2号)'!Q74</f>
        <v>0</v>
      </c>
      <c r="J66" s="478">
        <f t="shared" si="0"/>
        <v>0</v>
      </c>
      <c r="K66" s="478">
        <f t="shared" si="1"/>
        <v>0</v>
      </c>
      <c r="L66" s="479"/>
      <c r="M66" s="13"/>
      <c r="N66" s="4"/>
      <c r="O66" s="479"/>
      <c r="P66" s="13"/>
      <c r="Q66" s="4"/>
      <c r="R66" s="479"/>
      <c r="S66" s="13"/>
      <c r="T66" s="4"/>
      <c r="U66" s="479"/>
      <c r="V66" s="478">
        <f t="shared" si="2"/>
        <v>0</v>
      </c>
      <c r="W66" s="478">
        <f t="shared" si="3"/>
        <v>0</v>
      </c>
      <c r="X66" s="479"/>
      <c r="Y66" s="13"/>
      <c r="Z66" s="4"/>
      <c r="AA66" s="479"/>
      <c r="AB66" s="13"/>
      <c r="AC66" s="4"/>
      <c r="AD66" s="479"/>
      <c r="AE66" s="13"/>
      <c r="AF66" s="4"/>
      <c r="AG66" s="479"/>
      <c r="AH66" s="13"/>
      <c r="AI66" s="4"/>
      <c r="AJ66" s="479"/>
      <c r="AK66" s="13"/>
      <c r="AL66" s="4"/>
      <c r="AM66" s="479"/>
      <c r="AN66" s="13"/>
      <c r="AO66" s="4"/>
      <c r="AP66" s="479"/>
      <c r="AQ66" s="13"/>
      <c r="AR66" s="4"/>
      <c r="AS66" s="479"/>
      <c r="AT66" s="13"/>
      <c r="AU66" s="4"/>
      <c r="AV66" s="479"/>
      <c r="AW66" s="13"/>
      <c r="AX66" s="4"/>
      <c r="AY66" s="479"/>
      <c r="AZ66" s="13"/>
      <c r="BA66" s="4"/>
      <c r="BB66" s="479"/>
      <c r="BC66" s="13"/>
      <c r="BD66" s="4"/>
      <c r="BE66" s="479"/>
      <c r="BF66" s="13"/>
      <c r="BG66" s="4"/>
      <c r="BH66" s="479"/>
      <c r="BI66" s="13"/>
      <c r="BJ66" s="4"/>
      <c r="BK66" s="479"/>
      <c r="BL66" s="318"/>
      <c r="BM66" s="427"/>
      <c r="BN66" s="428"/>
      <c r="BO66" s="333"/>
    </row>
    <row r="67" spans="1:67" ht="20.100000000000001" customHeight="1">
      <c r="A67" s="318"/>
      <c r="B67" s="1270"/>
      <c r="C67" s="1265"/>
      <c r="D67" s="370" t="s">
        <v>52</v>
      </c>
      <c r="E67" s="370"/>
      <c r="F67" s="372"/>
      <c r="G67" s="373" t="s">
        <v>17</v>
      </c>
      <c r="H67" s="478">
        <f>'2.入力_使用量(1,2号)'!M75</f>
        <v>0</v>
      </c>
      <c r="I67" s="478">
        <f>'2.入力_使用量(1,2号)'!Q75</f>
        <v>0</v>
      </c>
      <c r="J67" s="478">
        <f t="shared" si="0"/>
        <v>0</v>
      </c>
      <c r="K67" s="478">
        <f t="shared" si="1"/>
        <v>0</v>
      </c>
      <c r="L67" s="479"/>
      <c r="M67" s="13"/>
      <c r="N67" s="4"/>
      <c r="O67" s="479"/>
      <c r="P67" s="13"/>
      <c r="Q67" s="4"/>
      <c r="R67" s="479"/>
      <c r="S67" s="13"/>
      <c r="T67" s="4"/>
      <c r="U67" s="479"/>
      <c r="V67" s="478">
        <f t="shared" si="2"/>
        <v>0</v>
      </c>
      <c r="W67" s="478">
        <f t="shared" si="3"/>
        <v>0</v>
      </c>
      <c r="X67" s="479"/>
      <c r="Y67" s="13"/>
      <c r="Z67" s="4"/>
      <c r="AA67" s="479"/>
      <c r="AB67" s="13"/>
      <c r="AC67" s="4"/>
      <c r="AD67" s="479"/>
      <c r="AE67" s="13"/>
      <c r="AF67" s="4"/>
      <c r="AG67" s="479"/>
      <c r="AH67" s="13"/>
      <c r="AI67" s="4"/>
      <c r="AJ67" s="479"/>
      <c r="AK67" s="13"/>
      <c r="AL67" s="4"/>
      <c r="AM67" s="479"/>
      <c r="AN67" s="13"/>
      <c r="AO67" s="4"/>
      <c r="AP67" s="479"/>
      <c r="AQ67" s="13"/>
      <c r="AR67" s="4"/>
      <c r="AS67" s="479"/>
      <c r="AT67" s="13"/>
      <c r="AU67" s="4"/>
      <c r="AV67" s="479"/>
      <c r="AW67" s="13"/>
      <c r="AX67" s="4"/>
      <c r="AY67" s="479"/>
      <c r="AZ67" s="13"/>
      <c r="BA67" s="4"/>
      <c r="BB67" s="479"/>
      <c r="BC67" s="13"/>
      <c r="BD67" s="4"/>
      <c r="BE67" s="479"/>
      <c r="BF67" s="13"/>
      <c r="BG67" s="4"/>
      <c r="BH67" s="479"/>
      <c r="BI67" s="13"/>
      <c r="BJ67" s="4"/>
      <c r="BK67" s="479"/>
      <c r="BL67" s="318"/>
      <c r="BM67" s="427"/>
      <c r="BN67" s="428"/>
      <c r="BO67" s="333"/>
    </row>
    <row r="68" spans="1:67" ht="20.100000000000001" customHeight="1">
      <c r="A68" s="318"/>
      <c r="B68" s="1270"/>
      <c r="C68" s="1265"/>
      <c r="D68" s="370" t="s">
        <v>53</v>
      </c>
      <c r="E68" s="370"/>
      <c r="F68" s="372"/>
      <c r="G68" s="373" t="s">
        <v>5432</v>
      </c>
      <c r="H68" s="478">
        <f>'2.入力_使用量(1,2号)'!M76</f>
        <v>0</v>
      </c>
      <c r="I68" s="478">
        <f>'2.入力_使用量(1,2号)'!Q76</f>
        <v>0</v>
      </c>
      <c r="J68" s="478">
        <f t="shared" si="0"/>
        <v>0</v>
      </c>
      <c r="K68" s="478">
        <f t="shared" si="1"/>
        <v>0</v>
      </c>
      <c r="L68" s="479"/>
      <c r="M68" s="13"/>
      <c r="N68" s="4"/>
      <c r="O68" s="479"/>
      <c r="P68" s="13"/>
      <c r="Q68" s="4"/>
      <c r="R68" s="479"/>
      <c r="S68" s="13"/>
      <c r="T68" s="4"/>
      <c r="U68" s="479"/>
      <c r="V68" s="478">
        <f t="shared" si="2"/>
        <v>0</v>
      </c>
      <c r="W68" s="478">
        <f t="shared" si="3"/>
        <v>0</v>
      </c>
      <c r="X68" s="479"/>
      <c r="Y68" s="13"/>
      <c r="Z68" s="4"/>
      <c r="AA68" s="479"/>
      <c r="AB68" s="13"/>
      <c r="AC68" s="4"/>
      <c r="AD68" s="479"/>
      <c r="AE68" s="13"/>
      <c r="AF68" s="4"/>
      <c r="AG68" s="479"/>
      <c r="AH68" s="13"/>
      <c r="AI68" s="4"/>
      <c r="AJ68" s="479"/>
      <c r="AK68" s="13"/>
      <c r="AL68" s="4"/>
      <c r="AM68" s="479"/>
      <c r="AN68" s="13"/>
      <c r="AO68" s="4"/>
      <c r="AP68" s="479"/>
      <c r="AQ68" s="13"/>
      <c r="AR68" s="4"/>
      <c r="AS68" s="479"/>
      <c r="AT68" s="13"/>
      <c r="AU68" s="4"/>
      <c r="AV68" s="479"/>
      <c r="AW68" s="13"/>
      <c r="AX68" s="4"/>
      <c r="AY68" s="479"/>
      <c r="AZ68" s="13"/>
      <c r="BA68" s="4"/>
      <c r="BB68" s="479"/>
      <c r="BC68" s="13"/>
      <c r="BD68" s="4"/>
      <c r="BE68" s="479"/>
      <c r="BF68" s="13"/>
      <c r="BG68" s="4"/>
      <c r="BH68" s="479"/>
      <c r="BI68" s="13"/>
      <c r="BJ68" s="4"/>
      <c r="BK68" s="479"/>
      <c r="BL68" s="318"/>
      <c r="BM68" s="427"/>
      <c r="BN68" s="428"/>
      <c r="BO68" s="333"/>
    </row>
    <row r="69" spans="1:67" ht="20.100000000000001" customHeight="1">
      <c r="A69" s="318"/>
      <c r="B69" s="1269"/>
      <c r="C69" s="1265"/>
      <c r="D69" s="370" t="s">
        <v>54</v>
      </c>
      <c r="E69" s="370"/>
      <c r="F69" s="480" t="s">
        <v>4259</v>
      </c>
      <c r="G69" s="373" t="s">
        <v>22</v>
      </c>
      <c r="H69" s="478">
        <f>'2.入力_使用量(1,2号)'!M77</f>
        <v>0</v>
      </c>
      <c r="I69" s="478">
        <f>'2.入力_使用量(1,2号)'!Q77</f>
        <v>0</v>
      </c>
      <c r="J69" s="478">
        <f t="shared" si="0"/>
        <v>0</v>
      </c>
      <c r="K69" s="478">
        <f t="shared" si="1"/>
        <v>0</v>
      </c>
      <c r="L69" s="479"/>
      <c r="M69" s="13"/>
      <c r="N69" s="4"/>
      <c r="O69" s="479"/>
      <c r="P69" s="13"/>
      <c r="Q69" s="4"/>
      <c r="R69" s="479"/>
      <c r="S69" s="13"/>
      <c r="T69" s="4"/>
      <c r="U69" s="479"/>
      <c r="V69" s="478">
        <f t="shared" si="2"/>
        <v>0</v>
      </c>
      <c r="W69" s="478">
        <f t="shared" si="3"/>
        <v>0</v>
      </c>
      <c r="X69" s="479"/>
      <c r="Y69" s="13"/>
      <c r="Z69" s="4"/>
      <c r="AA69" s="479"/>
      <c r="AB69" s="13"/>
      <c r="AC69" s="4"/>
      <c r="AD69" s="479"/>
      <c r="AE69" s="13"/>
      <c r="AF69" s="4"/>
      <c r="AG69" s="479"/>
      <c r="AH69" s="13"/>
      <c r="AI69" s="4"/>
      <c r="AJ69" s="479"/>
      <c r="AK69" s="13"/>
      <c r="AL69" s="4"/>
      <c r="AM69" s="479"/>
      <c r="AN69" s="13"/>
      <c r="AO69" s="4"/>
      <c r="AP69" s="479"/>
      <c r="AQ69" s="13"/>
      <c r="AR69" s="4"/>
      <c r="AS69" s="479"/>
      <c r="AT69" s="13"/>
      <c r="AU69" s="4"/>
      <c r="AV69" s="479"/>
      <c r="AW69" s="13"/>
      <c r="AX69" s="4"/>
      <c r="AY69" s="479"/>
      <c r="AZ69" s="13"/>
      <c r="BA69" s="4"/>
      <c r="BB69" s="479"/>
      <c r="BC69" s="13"/>
      <c r="BD69" s="4"/>
      <c r="BE69" s="479"/>
      <c r="BF69" s="13"/>
      <c r="BG69" s="4"/>
      <c r="BH69" s="479"/>
      <c r="BI69" s="13"/>
      <c r="BJ69" s="4"/>
      <c r="BK69" s="479"/>
      <c r="BL69" s="318"/>
      <c r="BM69" s="427"/>
      <c r="BN69" s="428"/>
      <c r="BO69" s="333"/>
    </row>
    <row r="70" spans="1:67" ht="20.100000000000001" customHeight="1">
      <c r="A70" s="318"/>
      <c r="B70" s="1269"/>
      <c r="C70" s="1265"/>
      <c r="D70" s="370" t="s">
        <v>55</v>
      </c>
      <c r="E70" s="370"/>
      <c r="F70" s="372"/>
      <c r="G70" s="373" t="s">
        <v>17</v>
      </c>
      <c r="H70" s="478">
        <f>'2.入力_使用量(1,2号)'!M78</f>
        <v>0</v>
      </c>
      <c r="I70" s="478">
        <f>'2.入力_使用量(1,2号)'!Q78</f>
        <v>0</v>
      </c>
      <c r="J70" s="478">
        <f t="shared" si="0"/>
        <v>0</v>
      </c>
      <c r="K70" s="478">
        <f t="shared" si="1"/>
        <v>0</v>
      </c>
      <c r="L70" s="479"/>
      <c r="M70" s="13"/>
      <c r="N70" s="4"/>
      <c r="O70" s="479"/>
      <c r="P70" s="13"/>
      <c r="Q70" s="4"/>
      <c r="R70" s="479"/>
      <c r="S70" s="13"/>
      <c r="T70" s="4"/>
      <c r="U70" s="479"/>
      <c r="V70" s="478">
        <f t="shared" si="2"/>
        <v>0</v>
      </c>
      <c r="W70" s="478">
        <f t="shared" si="3"/>
        <v>0</v>
      </c>
      <c r="X70" s="479"/>
      <c r="Y70" s="13"/>
      <c r="Z70" s="4"/>
      <c r="AA70" s="479"/>
      <c r="AB70" s="13"/>
      <c r="AC70" s="4"/>
      <c r="AD70" s="479"/>
      <c r="AE70" s="13"/>
      <c r="AF70" s="4"/>
      <c r="AG70" s="479"/>
      <c r="AH70" s="13"/>
      <c r="AI70" s="4"/>
      <c r="AJ70" s="479"/>
      <c r="AK70" s="13"/>
      <c r="AL70" s="4"/>
      <c r="AM70" s="479"/>
      <c r="AN70" s="13"/>
      <c r="AO70" s="4"/>
      <c r="AP70" s="479"/>
      <c r="AQ70" s="13"/>
      <c r="AR70" s="4"/>
      <c r="AS70" s="479"/>
      <c r="AT70" s="13"/>
      <c r="AU70" s="4"/>
      <c r="AV70" s="479"/>
      <c r="AW70" s="13"/>
      <c r="AX70" s="4"/>
      <c r="AY70" s="479"/>
      <c r="AZ70" s="13"/>
      <c r="BA70" s="4"/>
      <c r="BB70" s="479"/>
      <c r="BC70" s="13"/>
      <c r="BD70" s="4"/>
      <c r="BE70" s="479"/>
      <c r="BF70" s="13"/>
      <c r="BG70" s="4"/>
      <c r="BH70" s="479"/>
      <c r="BI70" s="13"/>
      <c r="BJ70" s="4"/>
      <c r="BK70" s="479"/>
      <c r="BL70" s="318"/>
      <c r="BM70" s="427"/>
      <c r="BN70" s="428"/>
      <c r="BO70" s="333"/>
    </row>
    <row r="71" spans="1:67" ht="20.100000000000001" customHeight="1">
      <c r="A71" s="318"/>
      <c r="B71" s="1269"/>
      <c r="C71" s="1265"/>
      <c r="D71" s="370" t="s">
        <v>56</v>
      </c>
      <c r="E71" s="370"/>
      <c r="F71" s="372"/>
      <c r="G71" s="373" t="s">
        <v>17</v>
      </c>
      <c r="H71" s="478">
        <f>'2.入力_使用量(1,2号)'!M79</f>
        <v>0</v>
      </c>
      <c r="I71" s="478">
        <f>'2.入力_使用量(1,2号)'!Q79</f>
        <v>0</v>
      </c>
      <c r="J71" s="478">
        <f t="shared" si="0"/>
        <v>0</v>
      </c>
      <c r="K71" s="478">
        <f t="shared" si="1"/>
        <v>0</v>
      </c>
      <c r="L71" s="479"/>
      <c r="M71" s="13"/>
      <c r="N71" s="4"/>
      <c r="O71" s="479"/>
      <c r="P71" s="13"/>
      <c r="Q71" s="4"/>
      <c r="R71" s="479"/>
      <c r="S71" s="13"/>
      <c r="T71" s="4"/>
      <c r="U71" s="479"/>
      <c r="V71" s="478">
        <f t="shared" si="2"/>
        <v>0</v>
      </c>
      <c r="W71" s="478">
        <f t="shared" si="3"/>
        <v>0</v>
      </c>
      <c r="X71" s="479"/>
      <c r="Y71" s="13"/>
      <c r="Z71" s="4"/>
      <c r="AA71" s="479"/>
      <c r="AB71" s="13"/>
      <c r="AC71" s="4"/>
      <c r="AD71" s="479"/>
      <c r="AE71" s="13"/>
      <c r="AF71" s="4"/>
      <c r="AG71" s="479"/>
      <c r="AH71" s="13"/>
      <c r="AI71" s="4"/>
      <c r="AJ71" s="479"/>
      <c r="AK71" s="13"/>
      <c r="AL71" s="4"/>
      <c r="AM71" s="479"/>
      <c r="AN71" s="13"/>
      <c r="AO71" s="4"/>
      <c r="AP71" s="479"/>
      <c r="AQ71" s="13"/>
      <c r="AR71" s="4"/>
      <c r="AS71" s="479"/>
      <c r="AT71" s="13"/>
      <c r="AU71" s="4"/>
      <c r="AV71" s="479"/>
      <c r="AW71" s="13"/>
      <c r="AX71" s="4"/>
      <c r="AY71" s="479"/>
      <c r="AZ71" s="13"/>
      <c r="BA71" s="4"/>
      <c r="BB71" s="479"/>
      <c r="BC71" s="13"/>
      <c r="BD71" s="4"/>
      <c r="BE71" s="479"/>
      <c r="BF71" s="13"/>
      <c r="BG71" s="4"/>
      <c r="BH71" s="479"/>
      <c r="BI71" s="13"/>
      <c r="BJ71" s="4"/>
      <c r="BK71" s="479"/>
      <c r="BL71" s="318"/>
      <c r="BM71" s="427"/>
      <c r="BN71" s="428"/>
      <c r="BO71" s="333"/>
    </row>
    <row r="72" spans="1:67" ht="20.100000000000001" customHeight="1">
      <c r="A72" s="318"/>
      <c r="B72" s="1269"/>
      <c r="C72" s="1265"/>
      <c r="D72" s="370" t="s">
        <v>57</v>
      </c>
      <c r="E72" s="370"/>
      <c r="F72" s="372"/>
      <c r="G72" s="373" t="s">
        <v>17</v>
      </c>
      <c r="H72" s="478">
        <f>'2.入力_使用量(1,2号)'!M80</f>
        <v>0</v>
      </c>
      <c r="I72" s="478">
        <f>'2.入力_使用量(1,2号)'!Q80</f>
        <v>0</v>
      </c>
      <c r="J72" s="478">
        <f t="shared" si="0"/>
        <v>0</v>
      </c>
      <c r="K72" s="478">
        <f t="shared" si="1"/>
        <v>0</v>
      </c>
      <c r="L72" s="479"/>
      <c r="M72" s="13"/>
      <c r="N72" s="4"/>
      <c r="O72" s="479"/>
      <c r="P72" s="13"/>
      <c r="Q72" s="4"/>
      <c r="R72" s="479"/>
      <c r="S72" s="13"/>
      <c r="T72" s="4"/>
      <c r="U72" s="479"/>
      <c r="V72" s="478">
        <f t="shared" si="2"/>
        <v>0</v>
      </c>
      <c r="W72" s="478">
        <f t="shared" si="3"/>
        <v>0</v>
      </c>
      <c r="X72" s="479"/>
      <c r="Y72" s="13"/>
      <c r="Z72" s="4"/>
      <c r="AA72" s="479"/>
      <c r="AB72" s="13"/>
      <c r="AC72" s="4"/>
      <c r="AD72" s="479"/>
      <c r="AE72" s="13"/>
      <c r="AF72" s="4"/>
      <c r="AG72" s="479"/>
      <c r="AH72" s="13"/>
      <c r="AI72" s="4"/>
      <c r="AJ72" s="479"/>
      <c r="AK72" s="13"/>
      <c r="AL72" s="4"/>
      <c r="AM72" s="479"/>
      <c r="AN72" s="13"/>
      <c r="AO72" s="4"/>
      <c r="AP72" s="479"/>
      <c r="AQ72" s="13"/>
      <c r="AR72" s="4"/>
      <c r="AS72" s="479"/>
      <c r="AT72" s="13"/>
      <c r="AU72" s="4"/>
      <c r="AV72" s="479"/>
      <c r="AW72" s="13"/>
      <c r="AX72" s="4"/>
      <c r="AY72" s="479"/>
      <c r="AZ72" s="13"/>
      <c r="BA72" s="4"/>
      <c r="BB72" s="479"/>
      <c r="BC72" s="13"/>
      <c r="BD72" s="4"/>
      <c r="BE72" s="479"/>
      <c r="BF72" s="13"/>
      <c r="BG72" s="4"/>
      <c r="BH72" s="479"/>
      <c r="BI72" s="13"/>
      <c r="BJ72" s="4"/>
      <c r="BK72" s="479"/>
      <c r="BL72" s="318"/>
      <c r="BM72" s="427"/>
      <c r="BN72" s="428"/>
      <c r="BO72" s="333"/>
    </row>
    <row r="73" spans="1:67" ht="20.100000000000001" customHeight="1">
      <c r="A73" s="318"/>
      <c r="B73" s="1269"/>
      <c r="C73" s="1265"/>
      <c r="D73" s="370" t="s">
        <v>173</v>
      </c>
      <c r="E73" s="484">
        <f>'2.入力_使用量(1,2号)'!E81</f>
        <v>0</v>
      </c>
      <c r="F73" s="386"/>
      <c r="G73" s="485" t="str">
        <f>'2.入力_使用量(1,2号)'!H81</f>
        <v>GJ</v>
      </c>
      <c r="H73" s="478">
        <f>'2.入力_使用量(1,2号)'!M81</f>
        <v>0</v>
      </c>
      <c r="I73" s="478">
        <f>'2.入力_使用量(1,2号)'!Q81</f>
        <v>0</v>
      </c>
      <c r="J73" s="478">
        <f t="shared" si="0"/>
        <v>0</v>
      </c>
      <c r="K73" s="478">
        <f t="shared" si="1"/>
        <v>0</v>
      </c>
      <c r="L73" s="479"/>
      <c r="M73" s="13"/>
      <c r="N73" s="4"/>
      <c r="O73" s="479"/>
      <c r="P73" s="13"/>
      <c r="Q73" s="4"/>
      <c r="R73" s="479"/>
      <c r="S73" s="13"/>
      <c r="T73" s="4"/>
      <c r="U73" s="479"/>
      <c r="V73" s="478">
        <f t="shared" si="2"/>
        <v>0</v>
      </c>
      <c r="W73" s="478">
        <f t="shared" si="3"/>
        <v>0</v>
      </c>
      <c r="X73" s="479"/>
      <c r="Y73" s="13"/>
      <c r="Z73" s="4"/>
      <c r="AA73" s="479"/>
      <c r="AB73" s="13"/>
      <c r="AC73" s="4"/>
      <c r="AD73" s="479"/>
      <c r="AE73" s="13"/>
      <c r="AF73" s="4"/>
      <c r="AG73" s="479"/>
      <c r="AH73" s="13"/>
      <c r="AI73" s="4"/>
      <c r="AJ73" s="479"/>
      <c r="AK73" s="13"/>
      <c r="AL73" s="4"/>
      <c r="AM73" s="479"/>
      <c r="AN73" s="13"/>
      <c r="AO73" s="4"/>
      <c r="AP73" s="479"/>
      <c r="AQ73" s="13"/>
      <c r="AR73" s="4"/>
      <c r="AS73" s="479"/>
      <c r="AT73" s="13"/>
      <c r="AU73" s="4"/>
      <c r="AV73" s="479"/>
      <c r="AW73" s="13"/>
      <c r="AX73" s="4"/>
      <c r="AY73" s="479"/>
      <c r="AZ73" s="13"/>
      <c r="BA73" s="4"/>
      <c r="BB73" s="479"/>
      <c r="BC73" s="13"/>
      <c r="BD73" s="4"/>
      <c r="BE73" s="479"/>
      <c r="BF73" s="13"/>
      <c r="BG73" s="4"/>
      <c r="BH73" s="479"/>
      <c r="BI73" s="13"/>
      <c r="BJ73" s="4"/>
      <c r="BK73" s="479"/>
      <c r="BL73" s="318"/>
      <c r="BM73" s="427"/>
      <c r="BN73" s="428"/>
      <c r="BO73" s="333"/>
    </row>
    <row r="74" spans="1:67" ht="20.100000000000001" customHeight="1">
      <c r="A74" s="318"/>
      <c r="B74" s="1269"/>
      <c r="C74" s="1265"/>
      <c r="D74" s="370" t="s">
        <v>174</v>
      </c>
      <c r="E74" s="484">
        <f>'2.入力_使用量(1,2号)'!E82</f>
        <v>0</v>
      </c>
      <c r="F74" s="386"/>
      <c r="G74" s="485" t="str">
        <f>'2.入力_使用量(1,2号)'!H82</f>
        <v>GJ</v>
      </c>
      <c r="H74" s="478">
        <f>'2.入力_使用量(1,2号)'!M82</f>
        <v>0</v>
      </c>
      <c r="I74" s="478">
        <f>'2.入力_使用量(1,2号)'!Q82</f>
        <v>0</v>
      </c>
      <c r="J74" s="478">
        <f t="shared" si="0"/>
        <v>0</v>
      </c>
      <c r="K74" s="478">
        <f t="shared" si="1"/>
        <v>0</v>
      </c>
      <c r="L74" s="479"/>
      <c r="M74" s="13"/>
      <c r="N74" s="4"/>
      <c r="O74" s="479"/>
      <c r="P74" s="13"/>
      <c r="Q74" s="4"/>
      <c r="R74" s="479"/>
      <c r="S74" s="13"/>
      <c r="T74" s="4"/>
      <c r="U74" s="479"/>
      <c r="V74" s="478">
        <f t="shared" si="2"/>
        <v>0</v>
      </c>
      <c r="W74" s="478">
        <f t="shared" si="3"/>
        <v>0</v>
      </c>
      <c r="X74" s="479"/>
      <c r="Y74" s="13"/>
      <c r="Z74" s="4"/>
      <c r="AA74" s="479"/>
      <c r="AB74" s="13"/>
      <c r="AC74" s="4"/>
      <c r="AD74" s="479"/>
      <c r="AE74" s="13"/>
      <c r="AF74" s="4"/>
      <c r="AG74" s="479"/>
      <c r="AH74" s="13"/>
      <c r="AI74" s="4"/>
      <c r="AJ74" s="479"/>
      <c r="AK74" s="13"/>
      <c r="AL74" s="4"/>
      <c r="AM74" s="479"/>
      <c r="AN74" s="13"/>
      <c r="AO74" s="4"/>
      <c r="AP74" s="479"/>
      <c r="AQ74" s="13"/>
      <c r="AR74" s="4"/>
      <c r="AS74" s="479"/>
      <c r="AT74" s="13"/>
      <c r="AU74" s="4"/>
      <c r="AV74" s="479"/>
      <c r="AW74" s="13"/>
      <c r="AX74" s="4"/>
      <c r="AY74" s="479"/>
      <c r="AZ74" s="13"/>
      <c r="BA74" s="4"/>
      <c r="BB74" s="479"/>
      <c r="BC74" s="13"/>
      <c r="BD74" s="4"/>
      <c r="BE74" s="479"/>
      <c r="BF74" s="13"/>
      <c r="BG74" s="4"/>
      <c r="BH74" s="479"/>
      <c r="BI74" s="13"/>
      <c r="BJ74" s="4"/>
      <c r="BK74" s="479"/>
      <c r="BL74" s="318"/>
      <c r="BM74" s="427"/>
      <c r="BN74" s="428"/>
      <c r="BO74" s="333"/>
    </row>
    <row r="75" spans="1:67" ht="20.100000000000001" customHeight="1">
      <c r="A75" s="318"/>
      <c r="B75" s="1270" t="s">
        <v>58</v>
      </c>
      <c r="C75" s="1265" t="s">
        <v>59</v>
      </c>
      <c r="D75" s="370" t="s">
        <v>60</v>
      </c>
      <c r="E75" s="391"/>
      <c r="F75" s="371"/>
      <c r="G75" s="373" t="s">
        <v>753</v>
      </c>
      <c r="H75" s="478">
        <f>'2.入力_使用量(1,2号)'!M83</f>
        <v>0</v>
      </c>
      <c r="I75" s="478">
        <f>'2.入力_使用量(1,2号)'!Q83</f>
        <v>0</v>
      </c>
      <c r="J75" s="479"/>
      <c r="K75" s="478">
        <f t="shared" si="0"/>
        <v>0</v>
      </c>
      <c r="L75" s="478">
        <f>O75+R75+U75+X75</f>
        <v>0</v>
      </c>
      <c r="M75" s="479"/>
      <c r="N75" s="4"/>
      <c r="O75" s="4"/>
      <c r="P75" s="479"/>
      <c r="Q75" s="4"/>
      <c r="R75" s="4"/>
      <c r="S75" s="479"/>
      <c r="T75" s="4"/>
      <c r="U75" s="4"/>
      <c r="V75" s="479"/>
      <c r="W75" s="478">
        <f t="shared" si="3"/>
        <v>0</v>
      </c>
      <c r="X75" s="478">
        <f t="shared" ref="X75:X91" si="12">AA75+AD75+AG75+AJ75+AM75+AP75+AS75+AV75+AY75+BB75+BE75+BH75+BK75</f>
        <v>0</v>
      </c>
      <c r="Y75" s="479"/>
      <c r="Z75" s="4"/>
      <c r="AA75" s="4"/>
      <c r="AB75" s="479"/>
      <c r="AC75" s="4"/>
      <c r="AD75" s="4"/>
      <c r="AE75" s="479"/>
      <c r="AF75" s="4"/>
      <c r="AG75" s="4"/>
      <c r="AH75" s="479"/>
      <c r="AI75" s="4"/>
      <c r="AJ75" s="4"/>
      <c r="AK75" s="479"/>
      <c r="AL75" s="4"/>
      <c r="AM75" s="4"/>
      <c r="AN75" s="479"/>
      <c r="AO75" s="4"/>
      <c r="AP75" s="4"/>
      <c r="AQ75" s="479"/>
      <c r="AR75" s="4"/>
      <c r="AS75" s="4"/>
      <c r="AT75" s="479"/>
      <c r="AU75" s="4"/>
      <c r="AV75" s="4"/>
      <c r="AW75" s="479"/>
      <c r="AX75" s="4"/>
      <c r="AY75" s="4"/>
      <c r="AZ75" s="479"/>
      <c r="BA75" s="4"/>
      <c r="BB75" s="4"/>
      <c r="BC75" s="479"/>
      <c r="BD75" s="4"/>
      <c r="BE75" s="4"/>
      <c r="BF75" s="479"/>
      <c r="BG75" s="4"/>
      <c r="BH75" s="4"/>
      <c r="BI75" s="479"/>
      <c r="BJ75" s="4"/>
      <c r="BK75" s="4"/>
      <c r="BL75" s="318"/>
      <c r="BM75" s="427"/>
      <c r="BN75" s="428"/>
      <c r="BO75" s="333"/>
    </row>
    <row r="76" spans="1:67" ht="20.100000000000001" customHeight="1">
      <c r="A76" s="318"/>
      <c r="B76" s="1270"/>
      <c r="C76" s="1265"/>
      <c r="D76" s="370" t="s">
        <v>164</v>
      </c>
      <c r="E76" s="483" t="str">
        <f>'2.入力_使用量(1,2号)'!E84</f>
        <v>熱供給事業者名を選択</v>
      </c>
      <c r="F76" s="382">
        <f>'2.入力_使用量(1,2号)'!G84</f>
        <v>0</v>
      </c>
      <c r="G76" s="373" t="s">
        <v>753</v>
      </c>
      <c r="H76" s="478">
        <f>'2.入力_使用量(1,2号)'!M84</f>
        <v>0</v>
      </c>
      <c r="I76" s="478">
        <f>'2.入力_使用量(1,2号)'!Q84</f>
        <v>0</v>
      </c>
      <c r="J76" s="479"/>
      <c r="K76" s="478">
        <f t="shared" ref="K76:K91" si="13">N76+Q76+T76+W76</f>
        <v>0</v>
      </c>
      <c r="L76" s="478">
        <f t="shared" ref="L76:L91" si="14">O76+R76+U76+X76</f>
        <v>0</v>
      </c>
      <c r="M76" s="479"/>
      <c r="N76" s="4"/>
      <c r="O76" s="4"/>
      <c r="P76" s="479"/>
      <c r="Q76" s="4"/>
      <c r="R76" s="4"/>
      <c r="S76" s="479"/>
      <c r="T76" s="4"/>
      <c r="U76" s="4"/>
      <c r="V76" s="479"/>
      <c r="W76" s="478">
        <f t="shared" si="3"/>
        <v>0</v>
      </c>
      <c r="X76" s="478">
        <f t="shared" si="12"/>
        <v>0</v>
      </c>
      <c r="Y76" s="479"/>
      <c r="Z76" s="4"/>
      <c r="AA76" s="4"/>
      <c r="AB76" s="479"/>
      <c r="AC76" s="4"/>
      <c r="AD76" s="4"/>
      <c r="AE76" s="479"/>
      <c r="AF76" s="4"/>
      <c r="AG76" s="4"/>
      <c r="AH76" s="479"/>
      <c r="AI76" s="4"/>
      <c r="AJ76" s="4"/>
      <c r="AK76" s="479"/>
      <c r="AL76" s="4"/>
      <c r="AM76" s="4"/>
      <c r="AN76" s="479"/>
      <c r="AO76" s="4"/>
      <c r="AP76" s="4"/>
      <c r="AQ76" s="479"/>
      <c r="AR76" s="4"/>
      <c r="AS76" s="4"/>
      <c r="AT76" s="479"/>
      <c r="AU76" s="4"/>
      <c r="AV76" s="4"/>
      <c r="AW76" s="479"/>
      <c r="AX76" s="4"/>
      <c r="AY76" s="4"/>
      <c r="AZ76" s="479"/>
      <c r="BA76" s="4"/>
      <c r="BB76" s="4"/>
      <c r="BC76" s="479"/>
      <c r="BD76" s="4"/>
      <c r="BE76" s="4"/>
      <c r="BF76" s="479"/>
      <c r="BG76" s="4"/>
      <c r="BH76" s="4"/>
      <c r="BI76" s="479"/>
      <c r="BJ76" s="4"/>
      <c r="BK76" s="4"/>
      <c r="BL76" s="318"/>
      <c r="BM76" s="427"/>
      <c r="BN76" s="428"/>
      <c r="BO76" s="333"/>
    </row>
    <row r="77" spans="1:67" ht="20.100000000000001" customHeight="1">
      <c r="A77" s="318"/>
      <c r="B77" s="1270"/>
      <c r="C77" s="1265"/>
      <c r="D77" s="370" t="s">
        <v>165</v>
      </c>
      <c r="E77" s="483" t="str">
        <f>'2.入力_使用量(1,2号)'!E85</f>
        <v>熱供給事業者名を選択</v>
      </c>
      <c r="F77" s="382">
        <f>'2.入力_使用量(1,2号)'!G85</f>
        <v>0</v>
      </c>
      <c r="G77" s="373" t="s">
        <v>753</v>
      </c>
      <c r="H77" s="478">
        <f>'2.入力_使用量(1,2号)'!M85</f>
        <v>0</v>
      </c>
      <c r="I77" s="478">
        <f>'2.入力_使用量(1,2号)'!Q85</f>
        <v>0</v>
      </c>
      <c r="J77" s="479"/>
      <c r="K77" s="478">
        <f t="shared" si="13"/>
        <v>0</v>
      </c>
      <c r="L77" s="478">
        <f t="shared" si="14"/>
        <v>0</v>
      </c>
      <c r="M77" s="479"/>
      <c r="N77" s="4"/>
      <c r="O77" s="4"/>
      <c r="P77" s="479"/>
      <c r="Q77" s="4"/>
      <c r="R77" s="4"/>
      <c r="S77" s="479"/>
      <c r="T77" s="4"/>
      <c r="U77" s="4"/>
      <c r="V77" s="479"/>
      <c r="W77" s="478">
        <f t="shared" si="3"/>
        <v>0</v>
      </c>
      <c r="X77" s="478">
        <f t="shared" si="12"/>
        <v>0</v>
      </c>
      <c r="Y77" s="479"/>
      <c r="Z77" s="4"/>
      <c r="AA77" s="4"/>
      <c r="AB77" s="479"/>
      <c r="AC77" s="4"/>
      <c r="AD77" s="4"/>
      <c r="AE77" s="479"/>
      <c r="AF77" s="4"/>
      <c r="AG77" s="4"/>
      <c r="AH77" s="479"/>
      <c r="AI77" s="4"/>
      <c r="AJ77" s="4"/>
      <c r="AK77" s="479"/>
      <c r="AL77" s="4"/>
      <c r="AM77" s="4"/>
      <c r="AN77" s="479"/>
      <c r="AO77" s="4"/>
      <c r="AP77" s="4"/>
      <c r="AQ77" s="479"/>
      <c r="AR77" s="4"/>
      <c r="AS77" s="4"/>
      <c r="AT77" s="479"/>
      <c r="AU77" s="4"/>
      <c r="AV77" s="4"/>
      <c r="AW77" s="479"/>
      <c r="AX77" s="4"/>
      <c r="AY77" s="4"/>
      <c r="AZ77" s="479"/>
      <c r="BA77" s="4"/>
      <c r="BB77" s="4"/>
      <c r="BC77" s="479"/>
      <c r="BD77" s="4"/>
      <c r="BE77" s="4"/>
      <c r="BF77" s="479"/>
      <c r="BG77" s="4"/>
      <c r="BH77" s="4"/>
      <c r="BI77" s="479"/>
      <c r="BJ77" s="4"/>
      <c r="BK77" s="4"/>
      <c r="BL77" s="318"/>
      <c r="BM77" s="427"/>
      <c r="BN77" s="428"/>
      <c r="BO77" s="333"/>
    </row>
    <row r="78" spans="1:67" ht="20.100000000000001" customHeight="1">
      <c r="A78" s="318"/>
      <c r="B78" s="1270"/>
      <c r="C78" s="1265"/>
      <c r="D78" s="370" t="s">
        <v>166</v>
      </c>
      <c r="E78" s="483" t="str">
        <f>'2.入力_使用量(1,2号)'!E86</f>
        <v>熱供給事業者名を選択</v>
      </c>
      <c r="F78" s="382">
        <f>'2.入力_使用量(1,2号)'!G86</f>
        <v>0</v>
      </c>
      <c r="G78" s="373" t="s">
        <v>753</v>
      </c>
      <c r="H78" s="478">
        <f>'2.入力_使用量(1,2号)'!M86</f>
        <v>0</v>
      </c>
      <c r="I78" s="478">
        <f>'2.入力_使用量(1,2号)'!Q86</f>
        <v>0</v>
      </c>
      <c r="J78" s="479"/>
      <c r="K78" s="478">
        <f t="shared" si="13"/>
        <v>0</v>
      </c>
      <c r="L78" s="478">
        <f t="shared" si="14"/>
        <v>0</v>
      </c>
      <c r="M78" s="479"/>
      <c r="N78" s="4"/>
      <c r="O78" s="4"/>
      <c r="P78" s="479"/>
      <c r="Q78" s="4"/>
      <c r="R78" s="4"/>
      <c r="S78" s="479"/>
      <c r="T78" s="4"/>
      <c r="U78" s="4"/>
      <c r="V78" s="479"/>
      <c r="W78" s="478">
        <f t="shared" si="3"/>
        <v>0</v>
      </c>
      <c r="X78" s="478">
        <f t="shared" si="12"/>
        <v>0</v>
      </c>
      <c r="Y78" s="479"/>
      <c r="Z78" s="4"/>
      <c r="AA78" s="4"/>
      <c r="AB78" s="479"/>
      <c r="AC78" s="4"/>
      <c r="AD78" s="4"/>
      <c r="AE78" s="479"/>
      <c r="AF78" s="4"/>
      <c r="AG78" s="4"/>
      <c r="AH78" s="479"/>
      <c r="AI78" s="4"/>
      <c r="AJ78" s="4"/>
      <c r="AK78" s="479"/>
      <c r="AL78" s="4"/>
      <c r="AM78" s="4"/>
      <c r="AN78" s="479"/>
      <c r="AO78" s="4"/>
      <c r="AP78" s="4"/>
      <c r="AQ78" s="479"/>
      <c r="AR78" s="4"/>
      <c r="AS78" s="4"/>
      <c r="AT78" s="479"/>
      <c r="AU78" s="4"/>
      <c r="AV78" s="4"/>
      <c r="AW78" s="479"/>
      <c r="AX78" s="4"/>
      <c r="AY78" s="4"/>
      <c r="AZ78" s="479"/>
      <c r="BA78" s="4"/>
      <c r="BB78" s="4"/>
      <c r="BC78" s="479"/>
      <c r="BD78" s="4"/>
      <c r="BE78" s="4"/>
      <c r="BF78" s="479"/>
      <c r="BG78" s="4"/>
      <c r="BH78" s="4"/>
      <c r="BI78" s="479"/>
      <c r="BJ78" s="4"/>
      <c r="BK78" s="4"/>
      <c r="BL78" s="318"/>
      <c r="BM78" s="427"/>
      <c r="BN78" s="428"/>
      <c r="BO78" s="333"/>
    </row>
    <row r="79" spans="1:67" ht="20.100000000000001" customHeight="1">
      <c r="A79" s="318"/>
      <c r="B79" s="1270"/>
      <c r="C79" s="1265"/>
      <c r="D79" s="370" t="s">
        <v>168</v>
      </c>
      <c r="E79" s="483" t="str">
        <f>'2.入力_使用量(1,2号)'!E87</f>
        <v>熱供給事業者名を選択</v>
      </c>
      <c r="F79" s="382">
        <f>'2.入力_使用量(1,2号)'!G87</f>
        <v>0</v>
      </c>
      <c r="G79" s="373" t="s">
        <v>753</v>
      </c>
      <c r="H79" s="478">
        <f>'2.入力_使用量(1,2号)'!M87</f>
        <v>0</v>
      </c>
      <c r="I79" s="478">
        <f>'2.入力_使用量(1,2号)'!Q87</f>
        <v>0</v>
      </c>
      <c r="J79" s="479"/>
      <c r="K79" s="478">
        <f t="shared" si="13"/>
        <v>0</v>
      </c>
      <c r="L79" s="478">
        <f t="shared" si="14"/>
        <v>0</v>
      </c>
      <c r="M79" s="479"/>
      <c r="N79" s="4"/>
      <c r="O79" s="4"/>
      <c r="P79" s="479"/>
      <c r="Q79" s="4"/>
      <c r="R79" s="4"/>
      <c r="S79" s="479"/>
      <c r="T79" s="4"/>
      <c r="U79" s="4"/>
      <c r="V79" s="479"/>
      <c r="W79" s="478">
        <f t="shared" si="3"/>
        <v>0</v>
      </c>
      <c r="X79" s="478">
        <f t="shared" si="12"/>
        <v>0</v>
      </c>
      <c r="Y79" s="479"/>
      <c r="Z79" s="4"/>
      <c r="AA79" s="4"/>
      <c r="AB79" s="479"/>
      <c r="AC79" s="4"/>
      <c r="AD79" s="4"/>
      <c r="AE79" s="479"/>
      <c r="AF79" s="4"/>
      <c r="AG79" s="4"/>
      <c r="AH79" s="479"/>
      <c r="AI79" s="4"/>
      <c r="AJ79" s="4"/>
      <c r="AK79" s="479"/>
      <c r="AL79" s="4"/>
      <c r="AM79" s="4"/>
      <c r="AN79" s="479"/>
      <c r="AO79" s="4"/>
      <c r="AP79" s="4"/>
      <c r="AQ79" s="479"/>
      <c r="AR79" s="4"/>
      <c r="AS79" s="4"/>
      <c r="AT79" s="479"/>
      <c r="AU79" s="4"/>
      <c r="AV79" s="4"/>
      <c r="AW79" s="479"/>
      <c r="AX79" s="4"/>
      <c r="AY79" s="4"/>
      <c r="AZ79" s="479"/>
      <c r="BA79" s="4"/>
      <c r="BB79" s="4"/>
      <c r="BC79" s="479"/>
      <c r="BD79" s="4"/>
      <c r="BE79" s="4"/>
      <c r="BF79" s="479"/>
      <c r="BG79" s="4"/>
      <c r="BH79" s="4"/>
      <c r="BI79" s="479"/>
      <c r="BJ79" s="4"/>
      <c r="BK79" s="4"/>
      <c r="BL79" s="318"/>
      <c r="BM79" s="427"/>
      <c r="BN79" s="428"/>
      <c r="BO79" s="333"/>
    </row>
    <row r="80" spans="1:67" ht="20.100000000000001" customHeight="1">
      <c r="A80" s="318"/>
      <c r="B80" s="1270"/>
      <c r="C80" s="1265"/>
      <c r="D80" s="370" t="s">
        <v>167</v>
      </c>
      <c r="E80" s="483" t="str">
        <f>'2.入力_使用量(1,2号)'!E88</f>
        <v>熱供給事業者名を選択</v>
      </c>
      <c r="F80" s="382">
        <f>'2.入力_使用量(1,2号)'!G88</f>
        <v>0</v>
      </c>
      <c r="G80" s="373" t="s">
        <v>753</v>
      </c>
      <c r="H80" s="478">
        <f>'2.入力_使用量(1,2号)'!M88</f>
        <v>0</v>
      </c>
      <c r="I80" s="478">
        <f>'2.入力_使用量(1,2号)'!Q88</f>
        <v>0</v>
      </c>
      <c r="J80" s="479"/>
      <c r="K80" s="478">
        <f t="shared" si="13"/>
        <v>0</v>
      </c>
      <c r="L80" s="478">
        <f t="shared" si="14"/>
        <v>0</v>
      </c>
      <c r="M80" s="479"/>
      <c r="N80" s="4"/>
      <c r="O80" s="4"/>
      <c r="P80" s="479"/>
      <c r="Q80" s="4"/>
      <c r="R80" s="4"/>
      <c r="S80" s="479"/>
      <c r="T80" s="4"/>
      <c r="U80" s="4"/>
      <c r="V80" s="479"/>
      <c r="W80" s="478">
        <f t="shared" si="3"/>
        <v>0</v>
      </c>
      <c r="X80" s="478">
        <f t="shared" si="12"/>
        <v>0</v>
      </c>
      <c r="Y80" s="479"/>
      <c r="Z80" s="4"/>
      <c r="AA80" s="4"/>
      <c r="AB80" s="479"/>
      <c r="AC80" s="4"/>
      <c r="AD80" s="4"/>
      <c r="AE80" s="479"/>
      <c r="AF80" s="4"/>
      <c r="AG80" s="4"/>
      <c r="AH80" s="479"/>
      <c r="AI80" s="4"/>
      <c r="AJ80" s="4"/>
      <c r="AK80" s="479"/>
      <c r="AL80" s="4"/>
      <c r="AM80" s="4"/>
      <c r="AN80" s="479"/>
      <c r="AO80" s="4"/>
      <c r="AP80" s="4"/>
      <c r="AQ80" s="479"/>
      <c r="AR80" s="4"/>
      <c r="AS80" s="4"/>
      <c r="AT80" s="479"/>
      <c r="AU80" s="4"/>
      <c r="AV80" s="4"/>
      <c r="AW80" s="479"/>
      <c r="AX80" s="4"/>
      <c r="AY80" s="4"/>
      <c r="AZ80" s="479"/>
      <c r="BA80" s="4"/>
      <c r="BB80" s="4"/>
      <c r="BC80" s="479"/>
      <c r="BD80" s="4"/>
      <c r="BE80" s="4"/>
      <c r="BF80" s="479"/>
      <c r="BG80" s="4"/>
      <c r="BH80" s="4"/>
      <c r="BI80" s="479"/>
      <c r="BJ80" s="4"/>
      <c r="BK80" s="4"/>
      <c r="BL80" s="318"/>
      <c r="BM80" s="427"/>
      <c r="BN80" s="428"/>
      <c r="BO80" s="333"/>
    </row>
    <row r="81" spans="1:67" ht="20.100000000000001" customHeight="1">
      <c r="A81" s="318"/>
      <c r="B81" s="1270"/>
      <c r="C81" s="1265"/>
      <c r="D81" s="370" t="s">
        <v>169</v>
      </c>
      <c r="E81" s="483" t="str">
        <f>'2.入力_使用量(1,2号)'!E89</f>
        <v>熱供給事業者名を選択</v>
      </c>
      <c r="F81" s="382">
        <f>'2.入力_使用量(1,2号)'!G89</f>
        <v>0</v>
      </c>
      <c r="G81" s="373" t="s">
        <v>753</v>
      </c>
      <c r="H81" s="478">
        <f>'2.入力_使用量(1,2号)'!M89</f>
        <v>0</v>
      </c>
      <c r="I81" s="478">
        <f>'2.入力_使用量(1,2号)'!Q89</f>
        <v>0</v>
      </c>
      <c r="J81" s="479"/>
      <c r="K81" s="478">
        <f t="shared" si="13"/>
        <v>0</v>
      </c>
      <c r="L81" s="478">
        <f t="shared" si="14"/>
        <v>0</v>
      </c>
      <c r="M81" s="479"/>
      <c r="N81" s="4"/>
      <c r="O81" s="4"/>
      <c r="P81" s="479"/>
      <c r="Q81" s="4"/>
      <c r="R81" s="4"/>
      <c r="S81" s="479"/>
      <c r="T81" s="4"/>
      <c r="U81" s="4"/>
      <c r="V81" s="479"/>
      <c r="W81" s="478">
        <f t="shared" si="3"/>
        <v>0</v>
      </c>
      <c r="X81" s="478">
        <f t="shared" si="12"/>
        <v>0</v>
      </c>
      <c r="Y81" s="479"/>
      <c r="Z81" s="4"/>
      <c r="AA81" s="4"/>
      <c r="AB81" s="479"/>
      <c r="AC81" s="4"/>
      <c r="AD81" s="4"/>
      <c r="AE81" s="479"/>
      <c r="AF81" s="4"/>
      <c r="AG81" s="4"/>
      <c r="AH81" s="479"/>
      <c r="AI81" s="4"/>
      <c r="AJ81" s="4"/>
      <c r="AK81" s="479"/>
      <c r="AL81" s="4"/>
      <c r="AM81" s="4"/>
      <c r="AN81" s="479"/>
      <c r="AO81" s="4"/>
      <c r="AP81" s="4"/>
      <c r="AQ81" s="479"/>
      <c r="AR81" s="4"/>
      <c r="AS81" s="4"/>
      <c r="AT81" s="479"/>
      <c r="AU81" s="4"/>
      <c r="AV81" s="4"/>
      <c r="AW81" s="479"/>
      <c r="AX81" s="4"/>
      <c r="AY81" s="4"/>
      <c r="AZ81" s="479"/>
      <c r="BA81" s="4"/>
      <c r="BB81" s="4"/>
      <c r="BC81" s="479"/>
      <c r="BD81" s="4"/>
      <c r="BE81" s="4"/>
      <c r="BF81" s="479"/>
      <c r="BG81" s="4"/>
      <c r="BH81" s="4"/>
      <c r="BI81" s="479"/>
      <c r="BJ81" s="4"/>
      <c r="BK81" s="4"/>
      <c r="BL81" s="318"/>
      <c r="BM81" s="427"/>
      <c r="BN81" s="428"/>
      <c r="BO81" s="333"/>
    </row>
    <row r="82" spans="1:67" ht="20.100000000000001" customHeight="1">
      <c r="A82" s="318"/>
      <c r="B82" s="1270"/>
      <c r="C82" s="1265"/>
      <c r="D82" s="370" t="s">
        <v>170</v>
      </c>
      <c r="E82" s="483" t="str">
        <f>'2.入力_使用量(1,2号)'!E90</f>
        <v>熱供給事業者名を選択</v>
      </c>
      <c r="F82" s="382">
        <f>'2.入力_使用量(1,2号)'!G90</f>
        <v>0</v>
      </c>
      <c r="G82" s="373" t="s">
        <v>753</v>
      </c>
      <c r="H82" s="478">
        <f>'2.入力_使用量(1,2号)'!M90</f>
        <v>0</v>
      </c>
      <c r="I82" s="478">
        <f>'2.入力_使用量(1,2号)'!Q90</f>
        <v>0</v>
      </c>
      <c r="J82" s="479"/>
      <c r="K82" s="478">
        <f t="shared" si="13"/>
        <v>0</v>
      </c>
      <c r="L82" s="478">
        <f t="shared" si="14"/>
        <v>0</v>
      </c>
      <c r="M82" s="479"/>
      <c r="N82" s="4"/>
      <c r="O82" s="4"/>
      <c r="P82" s="479"/>
      <c r="Q82" s="4"/>
      <c r="R82" s="4"/>
      <c r="S82" s="479"/>
      <c r="T82" s="4"/>
      <c r="U82" s="4"/>
      <c r="V82" s="479"/>
      <c r="W82" s="478">
        <f t="shared" si="3"/>
        <v>0</v>
      </c>
      <c r="X82" s="478">
        <f t="shared" si="12"/>
        <v>0</v>
      </c>
      <c r="Y82" s="479"/>
      <c r="Z82" s="4"/>
      <c r="AA82" s="4"/>
      <c r="AB82" s="479"/>
      <c r="AC82" s="4"/>
      <c r="AD82" s="4"/>
      <c r="AE82" s="479"/>
      <c r="AF82" s="4"/>
      <c r="AG82" s="4"/>
      <c r="AH82" s="479"/>
      <c r="AI82" s="4"/>
      <c r="AJ82" s="4"/>
      <c r="AK82" s="479"/>
      <c r="AL82" s="4"/>
      <c r="AM82" s="4"/>
      <c r="AN82" s="479"/>
      <c r="AO82" s="4"/>
      <c r="AP82" s="4"/>
      <c r="AQ82" s="479"/>
      <c r="AR82" s="4"/>
      <c r="AS82" s="4"/>
      <c r="AT82" s="479"/>
      <c r="AU82" s="4"/>
      <c r="AV82" s="4"/>
      <c r="AW82" s="479"/>
      <c r="AX82" s="4"/>
      <c r="AY82" s="4"/>
      <c r="AZ82" s="479"/>
      <c r="BA82" s="4"/>
      <c r="BB82" s="4"/>
      <c r="BC82" s="479"/>
      <c r="BD82" s="4"/>
      <c r="BE82" s="4"/>
      <c r="BF82" s="479"/>
      <c r="BG82" s="4"/>
      <c r="BH82" s="4"/>
      <c r="BI82" s="479"/>
      <c r="BJ82" s="4"/>
      <c r="BK82" s="4"/>
      <c r="BL82" s="318"/>
      <c r="BM82" s="427"/>
      <c r="BN82" s="428"/>
      <c r="BO82" s="333"/>
    </row>
    <row r="83" spans="1:67" ht="20.100000000000001" customHeight="1">
      <c r="A83" s="318"/>
      <c r="B83" s="1270"/>
      <c r="C83" s="1265"/>
      <c r="D83" s="370" t="s">
        <v>171</v>
      </c>
      <c r="E83" s="483" t="str">
        <f>'2.入力_使用量(1,2号)'!E91</f>
        <v>熱供給事業者名を選択</v>
      </c>
      <c r="F83" s="382">
        <f>'2.入力_使用量(1,2号)'!G91</f>
        <v>0</v>
      </c>
      <c r="G83" s="373" t="s">
        <v>753</v>
      </c>
      <c r="H83" s="478">
        <f>'2.入力_使用量(1,2号)'!M91</f>
        <v>0</v>
      </c>
      <c r="I83" s="478">
        <f>'2.入力_使用量(1,2号)'!Q91</f>
        <v>0</v>
      </c>
      <c r="J83" s="479"/>
      <c r="K83" s="478">
        <f t="shared" si="13"/>
        <v>0</v>
      </c>
      <c r="L83" s="478">
        <f t="shared" si="14"/>
        <v>0</v>
      </c>
      <c r="M83" s="479"/>
      <c r="N83" s="4"/>
      <c r="O83" s="4"/>
      <c r="P83" s="479"/>
      <c r="Q83" s="4"/>
      <c r="R83" s="4"/>
      <c r="S83" s="479"/>
      <c r="T83" s="4"/>
      <c r="U83" s="4"/>
      <c r="V83" s="479"/>
      <c r="W83" s="478">
        <f t="shared" si="3"/>
        <v>0</v>
      </c>
      <c r="X83" s="478">
        <f t="shared" si="12"/>
        <v>0</v>
      </c>
      <c r="Y83" s="479"/>
      <c r="Z83" s="4"/>
      <c r="AA83" s="4"/>
      <c r="AB83" s="479"/>
      <c r="AC83" s="4"/>
      <c r="AD83" s="4"/>
      <c r="AE83" s="479"/>
      <c r="AF83" s="4"/>
      <c r="AG83" s="4"/>
      <c r="AH83" s="479"/>
      <c r="AI83" s="4"/>
      <c r="AJ83" s="4"/>
      <c r="AK83" s="479"/>
      <c r="AL83" s="4"/>
      <c r="AM83" s="4"/>
      <c r="AN83" s="479"/>
      <c r="AO83" s="4"/>
      <c r="AP83" s="4"/>
      <c r="AQ83" s="479"/>
      <c r="AR83" s="4"/>
      <c r="AS83" s="4"/>
      <c r="AT83" s="479"/>
      <c r="AU83" s="4"/>
      <c r="AV83" s="4"/>
      <c r="AW83" s="479"/>
      <c r="AX83" s="4"/>
      <c r="AY83" s="4"/>
      <c r="AZ83" s="479"/>
      <c r="BA83" s="4"/>
      <c r="BB83" s="4"/>
      <c r="BC83" s="479"/>
      <c r="BD83" s="4"/>
      <c r="BE83" s="4"/>
      <c r="BF83" s="479"/>
      <c r="BG83" s="4"/>
      <c r="BH83" s="4"/>
      <c r="BI83" s="479"/>
      <c r="BJ83" s="4"/>
      <c r="BK83" s="4"/>
      <c r="BL83" s="318"/>
      <c r="BM83" s="427"/>
      <c r="BN83" s="428"/>
      <c r="BO83" s="333"/>
    </row>
    <row r="84" spans="1:67" ht="20.100000000000001" customHeight="1">
      <c r="A84" s="318"/>
      <c r="B84" s="1270"/>
      <c r="C84" s="1265"/>
      <c r="D84" s="370" t="s">
        <v>172</v>
      </c>
      <c r="E84" s="483" t="str">
        <f>'2.入力_使用量(1,2号)'!E92</f>
        <v>熱供給事業者名を選択</v>
      </c>
      <c r="F84" s="382">
        <f>'2.入力_使用量(1,2号)'!G92</f>
        <v>0</v>
      </c>
      <c r="G84" s="373" t="s">
        <v>753</v>
      </c>
      <c r="H84" s="478">
        <f>'2.入力_使用量(1,2号)'!M92</f>
        <v>0</v>
      </c>
      <c r="I84" s="478">
        <f>'2.入力_使用量(1,2号)'!Q92</f>
        <v>0</v>
      </c>
      <c r="J84" s="479"/>
      <c r="K84" s="478">
        <f t="shared" si="13"/>
        <v>0</v>
      </c>
      <c r="L84" s="478">
        <f t="shared" si="14"/>
        <v>0</v>
      </c>
      <c r="M84" s="479"/>
      <c r="N84" s="4"/>
      <c r="O84" s="4"/>
      <c r="P84" s="479"/>
      <c r="Q84" s="4"/>
      <c r="R84" s="4"/>
      <c r="S84" s="479"/>
      <c r="T84" s="4"/>
      <c r="U84" s="4"/>
      <c r="V84" s="479"/>
      <c r="W84" s="478">
        <f t="shared" si="3"/>
        <v>0</v>
      </c>
      <c r="X84" s="478">
        <f t="shared" si="12"/>
        <v>0</v>
      </c>
      <c r="Y84" s="479"/>
      <c r="Z84" s="4"/>
      <c r="AA84" s="4"/>
      <c r="AB84" s="479"/>
      <c r="AC84" s="4"/>
      <c r="AD84" s="4"/>
      <c r="AE84" s="479"/>
      <c r="AF84" s="4"/>
      <c r="AG84" s="4"/>
      <c r="AH84" s="479"/>
      <c r="AI84" s="4"/>
      <c r="AJ84" s="4"/>
      <c r="AK84" s="479"/>
      <c r="AL84" s="4"/>
      <c r="AM84" s="4"/>
      <c r="AN84" s="479"/>
      <c r="AO84" s="4"/>
      <c r="AP84" s="4"/>
      <c r="AQ84" s="479"/>
      <c r="AR84" s="4"/>
      <c r="AS84" s="4"/>
      <c r="AT84" s="479"/>
      <c r="AU84" s="4"/>
      <c r="AV84" s="4"/>
      <c r="AW84" s="479"/>
      <c r="AX84" s="4"/>
      <c r="AY84" s="4"/>
      <c r="AZ84" s="479"/>
      <c r="BA84" s="4"/>
      <c r="BB84" s="4"/>
      <c r="BC84" s="479"/>
      <c r="BD84" s="4"/>
      <c r="BE84" s="4"/>
      <c r="BF84" s="479"/>
      <c r="BG84" s="4"/>
      <c r="BH84" s="4"/>
      <c r="BI84" s="479"/>
      <c r="BJ84" s="4"/>
      <c r="BK84" s="4"/>
      <c r="BL84" s="318"/>
      <c r="BM84" s="427"/>
      <c r="BN84" s="428"/>
      <c r="BO84" s="333"/>
    </row>
    <row r="85" spans="1:67" ht="20.100000000000001" customHeight="1">
      <c r="A85" s="318"/>
      <c r="B85" s="1270"/>
      <c r="C85" s="1265"/>
      <c r="D85" s="394" t="s">
        <v>61</v>
      </c>
      <c r="E85" s="484">
        <f>'2.入力_使用量(1,2号)'!E93</f>
        <v>0</v>
      </c>
      <c r="F85" s="386"/>
      <c r="G85" s="373" t="s">
        <v>753</v>
      </c>
      <c r="H85" s="478">
        <f>'2.入力_使用量(1,2号)'!M93</f>
        <v>0</v>
      </c>
      <c r="I85" s="478">
        <f>'2.入力_使用量(1,2号)'!Q93</f>
        <v>0</v>
      </c>
      <c r="J85" s="479"/>
      <c r="K85" s="478">
        <f t="shared" si="13"/>
        <v>0</v>
      </c>
      <c r="L85" s="478">
        <f t="shared" si="14"/>
        <v>0</v>
      </c>
      <c r="M85" s="479"/>
      <c r="N85" s="4"/>
      <c r="O85" s="4"/>
      <c r="P85" s="479"/>
      <c r="Q85" s="4"/>
      <c r="R85" s="4"/>
      <c r="S85" s="479"/>
      <c r="T85" s="4"/>
      <c r="U85" s="4"/>
      <c r="V85" s="479"/>
      <c r="W85" s="478">
        <f t="shared" si="3"/>
        <v>0</v>
      </c>
      <c r="X85" s="478">
        <f t="shared" si="12"/>
        <v>0</v>
      </c>
      <c r="Y85" s="479"/>
      <c r="Z85" s="4"/>
      <c r="AA85" s="4"/>
      <c r="AB85" s="479"/>
      <c r="AC85" s="4"/>
      <c r="AD85" s="4"/>
      <c r="AE85" s="479"/>
      <c r="AF85" s="4"/>
      <c r="AG85" s="4"/>
      <c r="AH85" s="479"/>
      <c r="AI85" s="4"/>
      <c r="AJ85" s="4"/>
      <c r="AK85" s="479"/>
      <c r="AL85" s="4"/>
      <c r="AM85" s="4"/>
      <c r="AN85" s="479"/>
      <c r="AO85" s="4"/>
      <c r="AP85" s="4"/>
      <c r="AQ85" s="479"/>
      <c r="AR85" s="4"/>
      <c r="AS85" s="4"/>
      <c r="AT85" s="479"/>
      <c r="AU85" s="4"/>
      <c r="AV85" s="4"/>
      <c r="AW85" s="479"/>
      <c r="AX85" s="4"/>
      <c r="AY85" s="4"/>
      <c r="AZ85" s="479"/>
      <c r="BA85" s="4"/>
      <c r="BB85" s="4"/>
      <c r="BC85" s="479"/>
      <c r="BD85" s="4"/>
      <c r="BE85" s="4"/>
      <c r="BF85" s="479"/>
      <c r="BG85" s="4"/>
      <c r="BH85" s="4"/>
      <c r="BI85" s="479"/>
      <c r="BJ85" s="4"/>
      <c r="BK85" s="4"/>
      <c r="BL85" s="318"/>
      <c r="BM85" s="427"/>
      <c r="BN85" s="428"/>
      <c r="BO85" s="333"/>
    </row>
    <row r="86" spans="1:67" ht="20.100000000000001" customHeight="1">
      <c r="A86" s="318"/>
      <c r="B86" s="1270"/>
      <c r="C86" s="1265" t="s">
        <v>63</v>
      </c>
      <c r="D86" s="395" t="s">
        <v>64</v>
      </c>
      <c r="E86" s="396"/>
      <c r="F86" s="371"/>
      <c r="G86" s="373" t="s">
        <v>753</v>
      </c>
      <c r="H86" s="478">
        <f>'2.入力_使用量(1,2号)'!M94</f>
        <v>0</v>
      </c>
      <c r="I86" s="478">
        <f>'2.入力_使用量(1,2号)'!Q94</f>
        <v>0</v>
      </c>
      <c r="J86" s="479"/>
      <c r="K86" s="478">
        <f t="shared" si="13"/>
        <v>0</v>
      </c>
      <c r="L86" s="478">
        <f t="shared" si="14"/>
        <v>0</v>
      </c>
      <c r="M86" s="479"/>
      <c r="N86" s="4"/>
      <c r="O86" s="4"/>
      <c r="P86" s="479"/>
      <c r="Q86" s="4"/>
      <c r="R86" s="4"/>
      <c r="S86" s="479"/>
      <c r="T86" s="4"/>
      <c r="U86" s="4"/>
      <c r="V86" s="479"/>
      <c r="W86" s="478">
        <f t="shared" si="3"/>
        <v>0</v>
      </c>
      <c r="X86" s="478">
        <f t="shared" si="12"/>
        <v>0</v>
      </c>
      <c r="Y86" s="479"/>
      <c r="Z86" s="4"/>
      <c r="AA86" s="4"/>
      <c r="AB86" s="479"/>
      <c r="AC86" s="4"/>
      <c r="AD86" s="4"/>
      <c r="AE86" s="479"/>
      <c r="AF86" s="4"/>
      <c r="AG86" s="4"/>
      <c r="AH86" s="479"/>
      <c r="AI86" s="4"/>
      <c r="AJ86" s="4"/>
      <c r="AK86" s="479"/>
      <c r="AL86" s="4"/>
      <c r="AM86" s="4"/>
      <c r="AN86" s="479"/>
      <c r="AO86" s="4"/>
      <c r="AP86" s="4"/>
      <c r="AQ86" s="479"/>
      <c r="AR86" s="4"/>
      <c r="AS86" s="4"/>
      <c r="AT86" s="479"/>
      <c r="AU86" s="4"/>
      <c r="AV86" s="4"/>
      <c r="AW86" s="479"/>
      <c r="AX86" s="4"/>
      <c r="AY86" s="4"/>
      <c r="AZ86" s="479"/>
      <c r="BA86" s="4"/>
      <c r="BB86" s="4"/>
      <c r="BC86" s="479"/>
      <c r="BD86" s="4"/>
      <c r="BE86" s="4"/>
      <c r="BF86" s="479"/>
      <c r="BG86" s="4"/>
      <c r="BH86" s="4"/>
      <c r="BI86" s="479"/>
      <c r="BJ86" s="4"/>
      <c r="BK86" s="4"/>
      <c r="BL86" s="318"/>
      <c r="BM86" s="427"/>
      <c r="BN86" s="428"/>
      <c r="BO86" s="333"/>
    </row>
    <row r="87" spans="1:67" ht="20.100000000000001" customHeight="1">
      <c r="A87" s="318"/>
      <c r="B87" s="1270"/>
      <c r="C87" s="1265"/>
      <c r="D87" s="395" t="s">
        <v>65</v>
      </c>
      <c r="E87" s="396"/>
      <c r="F87" s="371"/>
      <c r="G87" s="373" t="s">
        <v>753</v>
      </c>
      <c r="H87" s="478">
        <f>'2.入力_使用量(1,2号)'!M95</f>
        <v>0</v>
      </c>
      <c r="I87" s="478">
        <f>'2.入力_使用量(1,2号)'!Q95</f>
        <v>0</v>
      </c>
      <c r="J87" s="479"/>
      <c r="K87" s="478">
        <f t="shared" si="13"/>
        <v>0</v>
      </c>
      <c r="L87" s="478">
        <f t="shared" si="14"/>
        <v>0</v>
      </c>
      <c r="M87" s="479"/>
      <c r="N87" s="4"/>
      <c r="O87" s="4"/>
      <c r="P87" s="479"/>
      <c r="Q87" s="4"/>
      <c r="R87" s="4"/>
      <c r="S87" s="479"/>
      <c r="T87" s="4"/>
      <c r="U87" s="4"/>
      <c r="V87" s="479"/>
      <c r="W87" s="478">
        <f t="shared" si="3"/>
        <v>0</v>
      </c>
      <c r="X87" s="478">
        <f t="shared" si="12"/>
        <v>0</v>
      </c>
      <c r="Y87" s="479"/>
      <c r="Z87" s="4"/>
      <c r="AA87" s="4"/>
      <c r="AB87" s="479"/>
      <c r="AC87" s="4"/>
      <c r="AD87" s="4"/>
      <c r="AE87" s="479"/>
      <c r="AF87" s="4"/>
      <c r="AG87" s="4"/>
      <c r="AH87" s="479"/>
      <c r="AI87" s="4"/>
      <c r="AJ87" s="4"/>
      <c r="AK87" s="479"/>
      <c r="AL87" s="4"/>
      <c r="AM87" s="4"/>
      <c r="AN87" s="479"/>
      <c r="AO87" s="4"/>
      <c r="AP87" s="4"/>
      <c r="AQ87" s="479"/>
      <c r="AR87" s="4"/>
      <c r="AS87" s="4"/>
      <c r="AT87" s="479"/>
      <c r="AU87" s="4"/>
      <c r="AV87" s="4"/>
      <c r="AW87" s="479"/>
      <c r="AX87" s="4"/>
      <c r="AY87" s="4"/>
      <c r="AZ87" s="479"/>
      <c r="BA87" s="4"/>
      <c r="BB87" s="4"/>
      <c r="BC87" s="479"/>
      <c r="BD87" s="4"/>
      <c r="BE87" s="4"/>
      <c r="BF87" s="479"/>
      <c r="BG87" s="4"/>
      <c r="BH87" s="4"/>
      <c r="BI87" s="479"/>
      <c r="BJ87" s="4"/>
      <c r="BK87" s="4"/>
      <c r="BL87" s="318"/>
      <c r="BM87" s="427"/>
      <c r="BN87" s="428"/>
      <c r="BO87" s="333"/>
    </row>
    <row r="88" spans="1:67" ht="20.100000000000001" customHeight="1">
      <c r="A88" s="318"/>
      <c r="B88" s="1270"/>
      <c r="C88" s="1265"/>
      <c r="D88" s="395" t="s">
        <v>66</v>
      </c>
      <c r="E88" s="396"/>
      <c r="F88" s="371"/>
      <c r="G88" s="373" t="s">
        <v>753</v>
      </c>
      <c r="H88" s="478">
        <f>'2.入力_使用量(1,2号)'!M96</f>
        <v>0</v>
      </c>
      <c r="I88" s="478">
        <f>'2.入力_使用量(1,2号)'!Q96</f>
        <v>0</v>
      </c>
      <c r="J88" s="479"/>
      <c r="K88" s="478">
        <f t="shared" si="13"/>
        <v>0</v>
      </c>
      <c r="L88" s="478">
        <f t="shared" si="14"/>
        <v>0</v>
      </c>
      <c r="M88" s="479"/>
      <c r="N88" s="4"/>
      <c r="O88" s="4"/>
      <c r="P88" s="479"/>
      <c r="Q88" s="4"/>
      <c r="R88" s="4"/>
      <c r="S88" s="479"/>
      <c r="T88" s="4"/>
      <c r="U88" s="4"/>
      <c r="V88" s="479"/>
      <c r="W88" s="478">
        <f t="shared" si="3"/>
        <v>0</v>
      </c>
      <c r="X88" s="478">
        <f t="shared" si="12"/>
        <v>0</v>
      </c>
      <c r="Y88" s="479"/>
      <c r="Z88" s="4"/>
      <c r="AA88" s="4"/>
      <c r="AB88" s="479"/>
      <c r="AC88" s="4"/>
      <c r="AD88" s="4"/>
      <c r="AE88" s="479"/>
      <c r="AF88" s="4"/>
      <c r="AG88" s="4"/>
      <c r="AH88" s="479"/>
      <c r="AI88" s="4"/>
      <c r="AJ88" s="4"/>
      <c r="AK88" s="479"/>
      <c r="AL88" s="4"/>
      <c r="AM88" s="4"/>
      <c r="AN88" s="479"/>
      <c r="AO88" s="4"/>
      <c r="AP88" s="4"/>
      <c r="AQ88" s="479"/>
      <c r="AR88" s="4"/>
      <c r="AS88" s="4"/>
      <c r="AT88" s="479"/>
      <c r="AU88" s="4"/>
      <c r="AV88" s="4"/>
      <c r="AW88" s="479"/>
      <c r="AX88" s="4"/>
      <c r="AY88" s="4"/>
      <c r="AZ88" s="479"/>
      <c r="BA88" s="4"/>
      <c r="BB88" s="4"/>
      <c r="BC88" s="479"/>
      <c r="BD88" s="4"/>
      <c r="BE88" s="4"/>
      <c r="BF88" s="479"/>
      <c r="BG88" s="4"/>
      <c r="BH88" s="4"/>
      <c r="BI88" s="479"/>
      <c r="BJ88" s="4"/>
      <c r="BK88" s="4"/>
      <c r="BL88" s="318"/>
      <c r="BM88" s="427"/>
      <c r="BN88" s="428"/>
      <c r="BO88" s="333"/>
    </row>
    <row r="89" spans="1:67" ht="20.100000000000001" customHeight="1">
      <c r="A89" s="318"/>
      <c r="B89" s="1270"/>
      <c r="C89" s="1265"/>
      <c r="D89" s="395" t="s">
        <v>67</v>
      </c>
      <c r="E89" s="396"/>
      <c r="F89" s="371"/>
      <c r="G89" s="373" t="s">
        <v>753</v>
      </c>
      <c r="H89" s="478">
        <f>'2.入力_使用量(1,2号)'!M97</f>
        <v>0</v>
      </c>
      <c r="I89" s="478">
        <f>'2.入力_使用量(1,2号)'!Q97</f>
        <v>0</v>
      </c>
      <c r="J89" s="479"/>
      <c r="K89" s="478">
        <f t="shared" si="13"/>
        <v>0</v>
      </c>
      <c r="L89" s="478">
        <f t="shared" si="14"/>
        <v>0</v>
      </c>
      <c r="M89" s="479"/>
      <c r="N89" s="4"/>
      <c r="O89" s="4"/>
      <c r="P89" s="479"/>
      <c r="Q89" s="4"/>
      <c r="R89" s="4"/>
      <c r="S89" s="479"/>
      <c r="T89" s="4"/>
      <c r="U89" s="4"/>
      <c r="V89" s="479"/>
      <c r="W89" s="478">
        <f t="shared" si="3"/>
        <v>0</v>
      </c>
      <c r="X89" s="478">
        <f t="shared" si="12"/>
        <v>0</v>
      </c>
      <c r="Y89" s="479"/>
      <c r="Z89" s="4"/>
      <c r="AA89" s="4"/>
      <c r="AB89" s="479"/>
      <c r="AC89" s="4"/>
      <c r="AD89" s="4"/>
      <c r="AE89" s="479"/>
      <c r="AF89" s="4"/>
      <c r="AG89" s="4"/>
      <c r="AH89" s="479"/>
      <c r="AI89" s="4"/>
      <c r="AJ89" s="4"/>
      <c r="AK89" s="479"/>
      <c r="AL89" s="4"/>
      <c r="AM89" s="4"/>
      <c r="AN89" s="479"/>
      <c r="AO89" s="4"/>
      <c r="AP89" s="4"/>
      <c r="AQ89" s="479"/>
      <c r="AR89" s="4"/>
      <c r="AS89" s="4"/>
      <c r="AT89" s="479"/>
      <c r="AU89" s="4"/>
      <c r="AV89" s="4"/>
      <c r="AW89" s="479"/>
      <c r="AX89" s="4"/>
      <c r="AY89" s="4"/>
      <c r="AZ89" s="479"/>
      <c r="BA89" s="4"/>
      <c r="BB89" s="4"/>
      <c r="BC89" s="479"/>
      <c r="BD89" s="4"/>
      <c r="BE89" s="4"/>
      <c r="BF89" s="479"/>
      <c r="BG89" s="4"/>
      <c r="BH89" s="4"/>
      <c r="BI89" s="479"/>
      <c r="BJ89" s="4"/>
      <c r="BK89" s="4"/>
      <c r="BL89" s="318"/>
      <c r="BM89" s="427"/>
      <c r="BN89" s="428"/>
      <c r="BO89" s="333"/>
    </row>
    <row r="90" spans="1:67" ht="20.100000000000001" customHeight="1">
      <c r="A90" s="318"/>
      <c r="B90" s="1270"/>
      <c r="C90" s="1265"/>
      <c r="D90" s="397" t="s">
        <v>162</v>
      </c>
      <c r="E90" s="484">
        <f>'2.入力_使用量(1,2号)'!E98</f>
        <v>0</v>
      </c>
      <c r="F90" s="386"/>
      <c r="G90" s="373" t="s">
        <v>753</v>
      </c>
      <c r="H90" s="478">
        <f>'2.入力_使用量(1,2号)'!M98</f>
        <v>0</v>
      </c>
      <c r="I90" s="478">
        <f>'2.入力_使用量(1,2号)'!Q98</f>
        <v>0</v>
      </c>
      <c r="J90" s="479"/>
      <c r="K90" s="478">
        <f t="shared" si="13"/>
        <v>0</v>
      </c>
      <c r="L90" s="478">
        <f t="shared" si="14"/>
        <v>0</v>
      </c>
      <c r="M90" s="479"/>
      <c r="N90" s="4"/>
      <c r="O90" s="4"/>
      <c r="P90" s="479"/>
      <c r="Q90" s="4"/>
      <c r="R90" s="4"/>
      <c r="S90" s="479"/>
      <c r="T90" s="4"/>
      <c r="U90" s="4"/>
      <c r="V90" s="479"/>
      <c r="W90" s="478">
        <f t="shared" ref="W90:W91" si="15">Z90+AC90+AF90+AI90+AL90+AO90+AR90+AU90+AX90+BA90+BD90+BG90+BJ90</f>
        <v>0</v>
      </c>
      <c r="X90" s="478">
        <f t="shared" si="12"/>
        <v>0</v>
      </c>
      <c r="Y90" s="479"/>
      <c r="Z90" s="4"/>
      <c r="AA90" s="4"/>
      <c r="AB90" s="479"/>
      <c r="AC90" s="4"/>
      <c r="AD90" s="4"/>
      <c r="AE90" s="479"/>
      <c r="AF90" s="4"/>
      <c r="AG90" s="4"/>
      <c r="AH90" s="479"/>
      <c r="AI90" s="4"/>
      <c r="AJ90" s="4"/>
      <c r="AK90" s="479"/>
      <c r="AL90" s="4"/>
      <c r="AM90" s="4"/>
      <c r="AN90" s="479"/>
      <c r="AO90" s="4"/>
      <c r="AP90" s="4"/>
      <c r="AQ90" s="479"/>
      <c r="AR90" s="4"/>
      <c r="AS90" s="4"/>
      <c r="AT90" s="479"/>
      <c r="AU90" s="4"/>
      <c r="AV90" s="4"/>
      <c r="AW90" s="479"/>
      <c r="AX90" s="4"/>
      <c r="AY90" s="4"/>
      <c r="AZ90" s="479"/>
      <c r="BA90" s="4"/>
      <c r="BB90" s="4"/>
      <c r="BC90" s="479"/>
      <c r="BD90" s="4"/>
      <c r="BE90" s="4"/>
      <c r="BF90" s="479"/>
      <c r="BG90" s="4"/>
      <c r="BH90" s="4"/>
      <c r="BI90" s="479"/>
      <c r="BJ90" s="4"/>
      <c r="BK90" s="4"/>
      <c r="BL90" s="318"/>
      <c r="BM90" s="427"/>
      <c r="BN90" s="428"/>
      <c r="BO90" s="333"/>
    </row>
    <row r="91" spans="1:67" ht="20.100000000000001" customHeight="1">
      <c r="A91" s="318"/>
      <c r="B91" s="1270"/>
      <c r="C91" s="1265"/>
      <c r="D91" s="397" t="s">
        <v>163</v>
      </c>
      <c r="E91" s="484">
        <f>'2.入力_使用量(1,2号)'!E99</f>
        <v>0</v>
      </c>
      <c r="F91" s="386"/>
      <c r="G91" s="373" t="s">
        <v>753</v>
      </c>
      <c r="H91" s="478">
        <f>'2.入力_使用量(1,2号)'!M99</f>
        <v>0</v>
      </c>
      <c r="I91" s="478">
        <f>'2.入力_使用量(1,2号)'!Q99</f>
        <v>0</v>
      </c>
      <c r="J91" s="479"/>
      <c r="K91" s="478">
        <f t="shared" si="13"/>
        <v>0</v>
      </c>
      <c r="L91" s="478">
        <f t="shared" si="14"/>
        <v>0</v>
      </c>
      <c r="M91" s="479"/>
      <c r="N91" s="4"/>
      <c r="O91" s="4"/>
      <c r="P91" s="479"/>
      <c r="Q91" s="4"/>
      <c r="R91" s="4"/>
      <c r="S91" s="479"/>
      <c r="T91" s="4"/>
      <c r="U91" s="4"/>
      <c r="V91" s="479"/>
      <c r="W91" s="478">
        <f t="shared" si="15"/>
        <v>0</v>
      </c>
      <c r="X91" s="478">
        <f t="shared" si="12"/>
        <v>0</v>
      </c>
      <c r="Y91" s="479"/>
      <c r="Z91" s="4"/>
      <c r="AA91" s="4"/>
      <c r="AB91" s="479"/>
      <c r="AC91" s="4"/>
      <c r="AD91" s="4"/>
      <c r="AE91" s="479"/>
      <c r="AF91" s="4"/>
      <c r="AG91" s="4"/>
      <c r="AH91" s="479"/>
      <c r="AI91" s="4"/>
      <c r="AJ91" s="4"/>
      <c r="AK91" s="479"/>
      <c r="AL91" s="4"/>
      <c r="AM91" s="4"/>
      <c r="AN91" s="479"/>
      <c r="AO91" s="4"/>
      <c r="AP91" s="4"/>
      <c r="AQ91" s="479"/>
      <c r="AR91" s="4"/>
      <c r="AS91" s="4"/>
      <c r="AT91" s="479"/>
      <c r="AU91" s="4"/>
      <c r="AV91" s="4"/>
      <c r="AW91" s="479"/>
      <c r="AX91" s="4"/>
      <c r="AY91" s="4"/>
      <c r="AZ91" s="479"/>
      <c r="BA91" s="4"/>
      <c r="BB91" s="4"/>
      <c r="BC91" s="479"/>
      <c r="BD91" s="4"/>
      <c r="BE91" s="4"/>
      <c r="BF91" s="479"/>
      <c r="BG91" s="4"/>
      <c r="BH91" s="4"/>
      <c r="BI91" s="479"/>
      <c r="BJ91" s="4"/>
      <c r="BK91" s="4"/>
      <c r="BL91" s="318"/>
      <c r="BM91" s="427"/>
      <c r="BN91" s="428"/>
      <c r="BO91" s="333"/>
    </row>
    <row r="92" spans="1:67" ht="20.100000000000001" customHeight="1">
      <c r="A92" s="318"/>
      <c r="B92" s="1270" t="s">
        <v>68</v>
      </c>
      <c r="C92" s="1265" t="s">
        <v>69</v>
      </c>
      <c r="D92" s="398" t="s">
        <v>147</v>
      </c>
      <c r="E92" s="483" t="str">
        <f>'2.入力_使用量(1,2号)'!E100</f>
        <v>電気事業者名を選択</v>
      </c>
      <c r="F92" s="382">
        <f>'2.入力_使用量(1,2号)'!G100</f>
        <v>0</v>
      </c>
      <c r="G92" s="399" t="s">
        <v>70</v>
      </c>
      <c r="H92" s="486">
        <f>'2.入力_使用量(1,2号)'!M100</f>
        <v>0</v>
      </c>
      <c r="I92" s="478">
        <f>'2.入力_使用量(1,2号)'!Q100</f>
        <v>0</v>
      </c>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318"/>
      <c r="BM92" s="427"/>
      <c r="BN92" s="428"/>
      <c r="BO92" s="333"/>
    </row>
    <row r="93" spans="1:67" ht="20.100000000000001" customHeight="1">
      <c r="A93" s="318"/>
      <c r="B93" s="1270"/>
      <c r="C93" s="1265"/>
      <c r="D93" s="398" t="s">
        <v>148</v>
      </c>
      <c r="E93" s="483" t="str">
        <f>'2.入力_使用量(1,2号)'!E101</f>
        <v>電気事業者名を選択</v>
      </c>
      <c r="F93" s="382">
        <f>'2.入力_使用量(1,2号)'!G101</f>
        <v>0</v>
      </c>
      <c r="G93" s="399" t="s">
        <v>70</v>
      </c>
      <c r="H93" s="486">
        <f>'2.入力_使用量(1,2号)'!M101</f>
        <v>0</v>
      </c>
      <c r="I93" s="478">
        <f>'2.入力_使用量(1,2号)'!Q101</f>
        <v>0</v>
      </c>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318"/>
      <c r="BM93" s="427"/>
      <c r="BN93" s="428"/>
      <c r="BO93" s="333"/>
    </row>
    <row r="94" spans="1:67" ht="20.100000000000001" customHeight="1">
      <c r="A94" s="318"/>
      <c r="B94" s="1270"/>
      <c r="C94" s="1265"/>
      <c r="D94" s="398" t="s">
        <v>149</v>
      </c>
      <c r="E94" s="483" t="str">
        <f>'2.入力_使用量(1,2号)'!E102</f>
        <v>電気事業者名を選択</v>
      </c>
      <c r="F94" s="382">
        <f>'2.入力_使用量(1,2号)'!G102</f>
        <v>0</v>
      </c>
      <c r="G94" s="399" t="s">
        <v>70</v>
      </c>
      <c r="H94" s="486">
        <f>'2.入力_使用量(1,2号)'!M102</f>
        <v>0</v>
      </c>
      <c r="I94" s="478">
        <f>'2.入力_使用量(1,2号)'!Q102</f>
        <v>0</v>
      </c>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318"/>
      <c r="BM94" s="427"/>
      <c r="BN94" s="428"/>
      <c r="BO94" s="333"/>
    </row>
    <row r="95" spans="1:67" ht="20.100000000000001" customHeight="1">
      <c r="A95" s="318"/>
      <c r="B95" s="1270"/>
      <c r="C95" s="1265"/>
      <c r="D95" s="398" t="s">
        <v>150</v>
      </c>
      <c r="E95" s="483" t="str">
        <f>'2.入力_使用量(1,2号)'!E103</f>
        <v>電気事業者名を選択</v>
      </c>
      <c r="F95" s="382">
        <f>'2.入力_使用量(1,2号)'!G103</f>
        <v>0</v>
      </c>
      <c r="G95" s="399" t="s">
        <v>70</v>
      </c>
      <c r="H95" s="486">
        <f>'2.入力_使用量(1,2号)'!M103</f>
        <v>0</v>
      </c>
      <c r="I95" s="478">
        <f>'2.入力_使用量(1,2号)'!Q103</f>
        <v>0</v>
      </c>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318"/>
      <c r="BM95" s="427"/>
      <c r="BN95" s="428"/>
      <c r="BO95" s="333"/>
    </row>
    <row r="96" spans="1:67" ht="20.100000000000001" customHeight="1">
      <c r="A96" s="318"/>
      <c r="B96" s="1270"/>
      <c r="C96" s="1265"/>
      <c r="D96" s="398" t="s">
        <v>151</v>
      </c>
      <c r="E96" s="483" t="str">
        <f>'2.入力_使用量(1,2号)'!E104</f>
        <v>電気事業者名を選択</v>
      </c>
      <c r="F96" s="382">
        <f>'2.入力_使用量(1,2号)'!G104</f>
        <v>0</v>
      </c>
      <c r="G96" s="399" t="s">
        <v>70</v>
      </c>
      <c r="H96" s="486">
        <f>'2.入力_使用量(1,2号)'!M104</f>
        <v>0</v>
      </c>
      <c r="I96" s="478">
        <f>'2.入力_使用量(1,2号)'!Q104</f>
        <v>0</v>
      </c>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318"/>
      <c r="BM96" s="427"/>
      <c r="BN96" s="428"/>
      <c r="BO96" s="333"/>
    </row>
    <row r="97" spans="1:67" ht="20.100000000000001" customHeight="1">
      <c r="A97" s="318"/>
      <c r="B97" s="1270"/>
      <c r="C97" s="1265"/>
      <c r="D97" s="398" t="s">
        <v>152</v>
      </c>
      <c r="E97" s="483" t="str">
        <f>'2.入力_使用量(1,2号)'!E105</f>
        <v>電気事業者名を選択</v>
      </c>
      <c r="F97" s="382">
        <f>'2.入力_使用量(1,2号)'!G105</f>
        <v>0</v>
      </c>
      <c r="G97" s="399" t="s">
        <v>70</v>
      </c>
      <c r="H97" s="486">
        <f>'2.入力_使用量(1,2号)'!M105</f>
        <v>0</v>
      </c>
      <c r="I97" s="478">
        <f>'2.入力_使用量(1,2号)'!Q105</f>
        <v>0</v>
      </c>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318"/>
      <c r="BM97" s="427"/>
      <c r="BN97" s="428"/>
      <c r="BO97" s="333"/>
    </row>
    <row r="98" spans="1:67" ht="20.100000000000001" customHeight="1">
      <c r="A98" s="318"/>
      <c r="B98" s="1270"/>
      <c r="C98" s="1265"/>
      <c r="D98" s="398" t="s">
        <v>153</v>
      </c>
      <c r="E98" s="483" t="str">
        <f>'2.入力_使用量(1,2号)'!E106</f>
        <v>電気事業者名を選択</v>
      </c>
      <c r="F98" s="382">
        <f>'2.入力_使用量(1,2号)'!G106</f>
        <v>0</v>
      </c>
      <c r="G98" s="399" t="s">
        <v>70</v>
      </c>
      <c r="H98" s="486">
        <f>'2.入力_使用量(1,2号)'!M106</f>
        <v>0</v>
      </c>
      <c r="I98" s="478">
        <f>'2.入力_使用量(1,2号)'!Q106</f>
        <v>0</v>
      </c>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318"/>
      <c r="BM98" s="427"/>
      <c r="BN98" s="428"/>
      <c r="BO98" s="333"/>
    </row>
    <row r="99" spans="1:67" ht="20.100000000000001" customHeight="1">
      <c r="A99" s="318"/>
      <c r="B99" s="1270"/>
      <c r="C99" s="1265"/>
      <c r="D99" s="398" t="s">
        <v>154</v>
      </c>
      <c r="E99" s="483" t="str">
        <f>'2.入力_使用量(1,2号)'!E107</f>
        <v>電気事業者名を選択</v>
      </c>
      <c r="F99" s="382">
        <f>'2.入力_使用量(1,2号)'!G107</f>
        <v>0</v>
      </c>
      <c r="G99" s="399" t="s">
        <v>70</v>
      </c>
      <c r="H99" s="486">
        <f>'2.入力_使用量(1,2号)'!M107</f>
        <v>0</v>
      </c>
      <c r="I99" s="478">
        <f>'2.入力_使用量(1,2号)'!Q107</f>
        <v>0</v>
      </c>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318"/>
      <c r="BM99" s="427"/>
      <c r="BN99" s="428"/>
      <c r="BO99" s="333"/>
    </row>
    <row r="100" spans="1:67" ht="20.100000000000001" customHeight="1">
      <c r="A100" s="318"/>
      <c r="B100" s="1270"/>
      <c r="C100" s="1265"/>
      <c r="D100" s="398" t="s">
        <v>155</v>
      </c>
      <c r="E100" s="483" t="str">
        <f>'2.入力_使用量(1,2号)'!E108</f>
        <v>電気事業者名を選択</v>
      </c>
      <c r="F100" s="382">
        <f>'2.入力_使用量(1,2号)'!G108</f>
        <v>0</v>
      </c>
      <c r="G100" s="399" t="s">
        <v>70</v>
      </c>
      <c r="H100" s="486">
        <f>'2.入力_使用量(1,2号)'!M108</f>
        <v>0</v>
      </c>
      <c r="I100" s="478">
        <f>'2.入力_使用量(1,2号)'!Q108</f>
        <v>0</v>
      </c>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318"/>
      <c r="BM100" s="427"/>
      <c r="BN100" s="428"/>
      <c r="BO100" s="333"/>
    </row>
    <row r="101" spans="1:67" ht="20.100000000000001" customHeight="1">
      <c r="A101" s="318"/>
      <c r="B101" s="1270"/>
      <c r="C101" s="1265"/>
      <c r="D101" s="398" t="s">
        <v>156</v>
      </c>
      <c r="E101" s="483" t="str">
        <f>'2.入力_使用量(1,2号)'!E109</f>
        <v>電気事業者名を選択</v>
      </c>
      <c r="F101" s="382">
        <f>'2.入力_使用量(1,2号)'!G109</f>
        <v>0</v>
      </c>
      <c r="G101" s="399" t="s">
        <v>70</v>
      </c>
      <c r="H101" s="486">
        <f>'2.入力_使用量(1,2号)'!M109</f>
        <v>0</v>
      </c>
      <c r="I101" s="478">
        <f>'2.入力_使用量(1,2号)'!Q109</f>
        <v>0</v>
      </c>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318"/>
      <c r="BM101" s="427"/>
      <c r="BN101" s="428"/>
      <c r="BO101" s="333"/>
    </row>
    <row r="102" spans="1:67" ht="20.100000000000001" customHeight="1">
      <c r="A102" s="318"/>
      <c r="B102" s="1270"/>
      <c r="C102" s="1265"/>
      <c r="D102" s="398" t="s">
        <v>157</v>
      </c>
      <c r="E102" s="483" t="str">
        <f>'2.入力_使用量(1,2号)'!E110</f>
        <v>電気事業者名を選択</v>
      </c>
      <c r="F102" s="382">
        <f>'2.入力_使用量(1,2号)'!G110</f>
        <v>0</v>
      </c>
      <c r="G102" s="399" t="s">
        <v>70</v>
      </c>
      <c r="H102" s="486">
        <f>'2.入力_使用量(1,2号)'!M110</f>
        <v>0</v>
      </c>
      <c r="I102" s="478">
        <f>'2.入力_使用量(1,2号)'!Q110</f>
        <v>0</v>
      </c>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318"/>
      <c r="BM102" s="427"/>
      <c r="BN102" s="428"/>
      <c r="BO102" s="333"/>
    </row>
    <row r="103" spans="1:67" ht="20.100000000000001" customHeight="1">
      <c r="A103" s="318"/>
      <c r="B103" s="1270"/>
      <c r="C103" s="1265"/>
      <c r="D103" s="398" t="s">
        <v>158</v>
      </c>
      <c r="E103" s="483" t="str">
        <f>'2.入力_使用量(1,2号)'!E111</f>
        <v>電気事業者名を選択</v>
      </c>
      <c r="F103" s="382">
        <f>'2.入力_使用量(1,2号)'!G111</f>
        <v>0</v>
      </c>
      <c r="G103" s="399" t="s">
        <v>70</v>
      </c>
      <c r="H103" s="486">
        <f>'2.入力_使用量(1,2号)'!M111</f>
        <v>0</v>
      </c>
      <c r="I103" s="478">
        <f>'2.入力_使用量(1,2号)'!Q111</f>
        <v>0</v>
      </c>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479"/>
      <c r="BB103" s="479"/>
      <c r="BC103" s="479"/>
      <c r="BD103" s="479"/>
      <c r="BE103" s="479"/>
      <c r="BF103" s="479"/>
      <c r="BG103" s="479"/>
      <c r="BH103" s="479"/>
      <c r="BI103" s="479"/>
      <c r="BJ103" s="479"/>
      <c r="BK103" s="479"/>
      <c r="BL103" s="318"/>
      <c r="BM103" s="427"/>
      <c r="BN103" s="428"/>
      <c r="BO103" s="333"/>
    </row>
    <row r="104" spans="1:67" ht="20.100000000000001" customHeight="1">
      <c r="A104" s="318"/>
      <c r="B104" s="1270"/>
      <c r="C104" s="1265"/>
      <c r="D104" s="398" t="s">
        <v>159</v>
      </c>
      <c r="E104" s="483" t="str">
        <f>'2.入力_使用量(1,2号)'!E112</f>
        <v>電気事業者名を選択</v>
      </c>
      <c r="F104" s="382">
        <f>'2.入力_使用量(1,2号)'!G112</f>
        <v>0</v>
      </c>
      <c r="G104" s="399" t="s">
        <v>70</v>
      </c>
      <c r="H104" s="486">
        <f>'2.入力_使用量(1,2号)'!M112</f>
        <v>0</v>
      </c>
      <c r="I104" s="478">
        <f>'2.入力_使用量(1,2号)'!Q112</f>
        <v>0</v>
      </c>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318"/>
      <c r="BM104" s="427"/>
      <c r="BN104" s="428"/>
      <c r="BO104" s="333"/>
    </row>
    <row r="105" spans="1:67" ht="20.100000000000001" customHeight="1">
      <c r="A105" s="318"/>
      <c r="B105" s="1270"/>
      <c r="C105" s="1265"/>
      <c r="D105" s="398" t="s">
        <v>160</v>
      </c>
      <c r="E105" s="483" t="str">
        <f>'2.入力_使用量(1,2号)'!E113</f>
        <v>電気事業者名を選択</v>
      </c>
      <c r="F105" s="382">
        <f>'2.入力_使用量(1,2号)'!G113</f>
        <v>0</v>
      </c>
      <c r="G105" s="399" t="s">
        <v>70</v>
      </c>
      <c r="H105" s="486">
        <f>'2.入力_使用量(1,2号)'!M113</f>
        <v>0</v>
      </c>
      <c r="I105" s="478">
        <f>'2.入力_使用量(1,2号)'!Q113</f>
        <v>0</v>
      </c>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318"/>
      <c r="BM105" s="427"/>
      <c r="BN105" s="428"/>
      <c r="BO105" s="333"/>
    </row>
    <row r="106" spans="1:67" ht="20.100000000000001" customHeight="1">
      <c r="A106" s="318"/>
      <c r="B106" s="1270"/>
      <c r="C106" s="1265"/>
      <c r="D106" s="398" t="s">
        <v>161</v>
      </c>
      <c r="E106" s="483" t="str">
        <f>'2.入力_使用量(1,2号)'!E114</f>
        <v>電気事業者名を選択</v>
      </c>
      <c r="F106" s="382">
        <f>'2.入力_使用量(1,2号)'!G114</f>
        <v>0</v>
      </c>
      <c r="G106" s="399" t="s">
        <v>70</v>
      </c>
      <c r="H106" s="486">
        <f>'2.入力_使用量(1,2号)'!M114</f>
        <v>0</v>
      </c>
      <c r="I106" s="478">
        <f>'2.入力_使用量(1,2号)'!Q114</f>
        <v>0</v>
      </c>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318"/>
      <c r="BM106" s="427"/>
      <c r="BN106" s="428"/>
      <c r="BO106" s="333"/>
    </row>
    <row r="107" spans="1:67" ht="20.100000000000001" customHeight="1">
      <c r="A107" s="318"/>
      <c r="B107" s="1270"/>
      <c r="C107" s="1265"/>
      <c r="D107" s="398" t="s">
        <v>1486</v>
      </c>
      <c r="E107" s="483" t="str">
        <f>'2.入力_使用量(1,2号)'!E115</f>
        <v>電気事業者名を選択</v>
      </c>
      <c r="F107" s="382">
        <f>'2.入力_使用量(1,2号)'!G115</f>
        <v>0</v>
      </c>
      <c r="G107" s="399" t="s">
        <v>70</v>
      </c>
      <c r="H107" s="486">
        <f>'2.入力_使用量(1,2号)'!M115</f>
        <v>0</v>
      </c>
      <c r="I107" s="478">
        <f>'2.入力_使用量(1,2号)'!Q115</f>
        <v>0</v>
      </c>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318"/>
      <c r="BM107" s="427"/>
      <c r="BN107" s="428"/>
      <c r="BO107" s="333"/>
    </row>
    <row r="108" spans="1:67" ht="20.100000000000001" customHeight="1">
      <c r="A108" s="318"/>
      <c r="B108" s="1270"/>
      <c r="C108" s="1265"/>
      <c r="D108" s="398" t="s">
        <v>1487</v>
      </c>
      <c r="E108" s="483" t="str">
        <f>'2.入力_使用量(1,2号)'!E116</f>
        <v>電気事業者名を選択</v>
      </c>
      <c r="F108" s="382">
        <f>'2.入力_使用量(1,2号)'!G116</f>
        <v>0</v>
      </c>
      <c r="G108" s="399" t="s">
        <v>70</v>
      </c>
      <c r="H108" s="486">
        <f>'2.入力_使用量(1,2号)'!M116</f>
        <v>0</v>
      </c>
      <c r="I108" s="478">
        <f>'2.入力_使用量(1,2号)'!Q116</f>
        <v>0</v>
      </c>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318"/>
      <c r="BM108" s="427"/>
      <c r="BN108" s="428"/>
      <c r="BO108" s="333"/>
    </row>
    <row r="109" spans="1:67" ht="20.100000000000001" customHeight="1">
      <c r="A109" s="318"/>
      <c r="B109" s="1270"/>
      <c r="C109" s="1265"/>
      <c r="D109" s="398" t="s">
        <v>1488</v>
      </c>
      <c r="E109" s="483" t="str">
        <f>'2.入力_使用量(1,2号)'!E117</f>
        <v>電気事業者名を選択</v>
      </c>
      <c r="F109" s="382">
        <f>'2.入力_使用量(1,2号)'!G117</f>
        <v>0</v>
      </c>
      <c r="G109" s="399" t="s">
        <v>70</v>
      </c>
      <c r="H109" s="486">
        <f>'2.入力_使用量(1,2号)'!M117</f>
        <v>0</v>
      </c>
      <c r="I109" s="478">
        <f>'2.入力_使用量(1,2号)'!Q117</f>
        <v>0</v>
      </c>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318"/>
      <c r="BM109" s="427"/>
      <c r="BN109" s="428"/>
      <c r="BO109" s="333"/>
    </row>
    <row r="110" spans="1:67" ht="20.100000000000001" customHeight="1">
      <c r="A110" s="318"/>
      <c r="B110" s="1270"/>
      <c r="C110" s="1265"/>
      <c r="D110" s="398" t="s">
        <v>1489</v>
      </c>
      <c r="E110" s="483" t="str">
        <f>'2.入力_使用量(1,2号)'!E118</f>
        <v>電気事業者名を選択</v>
      </c>
      <c r="F110" s="382">
        <f>'2.入力_使用量(1,2号)'!G118</f>
        <v>0</v>
      </c>
      <c r="G110" s="399" t="s">
        <v>70</v>
      </c>
      <c r="H110" s="486">
        <f>'2.入力_使用量(1,2号)'!M118</f>
        <v>0</v>
      </c>
      <c r="I110" s="478">
        <f>'2.入力_使用量(1,2号)'!Q118</f>
        <v>0</v>
      </c>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318"/>
      <c r="BM110" s="427"/>
      <c r="BN110" s="428"/>
      <c r="BO110" s="333"/>
    </row>
    <row r="111" spans="1:67" ht="20.100000000000001" customHeight="1">
      <c r="A111" s="318"/>
      <c r="B111" s="1270"/>
      <c r="C111" s="1265"/>
      <c r="D111" s="398" t="s">
        <v>1490</v>
      </c>
      <c r="E111" s="483" t="str">
        <f>'2.入力_使用量(1,2号)'!E119</f>
        <v>電気事業者名を選択</v>
      </c>
      <c r="F111" s="382">
        <f>'2.入力_使用量(1,2号)'!G119</f>
        <v>0</v>
      </c>
      <c r="G111" s="399" t="s">
        <v>70</v>
      </c>
      <c r="H111" s="486">
        <f>'2.入力_使用量(1,2号)'!M119</f>
        <v>0</v>
      </c>
      <c r="I111" s="478">
        <f>'2.入力_使用量(1,2号)'!Q119</f>
        <v>0</v>
      </c>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318"/>
      <c r="BM111" s="427"/>
      <c r="BN111" s="428"/>
      <c r="BO111" s="333"/>
    </row>
    <row r="112" spans="1:67" ht="20.100000000000001" customHeight="1">
      <c r="A112" s="318"/>
      <c r="B112" s="1270"/>
      <c r="C112" s="1265"/>
      <c r="D112" s="398" t="s">
        <v>1491</v>
      </c>
      <c r="E112" s="483" t="str">
        <f>'2.入力_使用量(1,2号)'!E120</f>
        <v>電気事業者名を選択</v>
      </c>
      <c r="F112" s="382">
        <f>'2.入力_使用量(1,2号)'!G120</f>
        <v>0</v>
      </c>
      <c r="G112" s="399" t="s">
        <v>70</v>
      </c>
      <c r="H112" s="486">
        <f>'2.入力_使用量(1,2号)'!M120</f>
        <v>0</v>
      </c>
      <c r="I112" s="478">
        <f>'2.入力_使用量(1,2号)'!Q120</f>
        <v>0</v>
      </c>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318"/>
      <c r="BM112" s="427"/>
      <c r="BN112" s="428"/>
      <c r="BO112" s="333"/>
    </row>
    <row r="113" spans="1:67" ht="20.100000000000001" customHeight="1">
      <c r="A113" s="318"/>
      <c r="B113" s="1270"/>
      <c r="C113" s="1265"/>
      <c r="D113" s="398" t="s">
        <v>1492</v>
      </c>
      <c r="E113" s="483" t="str">
        <f>'2.入力_使用量(1,2号)'!E121</f>
        <v>電気事業者名を選択</v>
      </c>
      <c r="F113" s="382">
        <f>'2.入力_使用量(1,2号)'!G121</f>
        <v>0</v>
      </c>
      <c r="G113" s="399" t="s">
        <v>70</v>
      </c>
      <c r="H113" s="486">
        <f>'2.入力_使用量(1,2号)'!M121</f>
        <v>0</v>
      </c>
      <c r="I113" s="478">
        <f>'2.入力_使用量(1,2号)'!Q121</f>
        <v>0</v>
      </c>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318"/>
      <c r="BM113" s="427"/>
      <c r="BN113" s="428"/>
      <c r="BO113" s="333"/>
    </row>
    <row r="114" spans="1:67" ht="20.100000000000001" customHeight="1">
      <c r="A114" s="318"/>
      <c r="B114" s="1270"/>
      <c r="C114" s="1265"/>
      <c r="D114" s="398" t="s">
        <v>1493</v>
      </c>
      <c r="E114" s="483" t="str">
        <f>'2.入力_使用量(1,2号)'!E122</f>
        <v>電気事業者名を選択</v>
      </c>
      <c r="F114" s="382">
        <f>'2.入力_使用量(1,2号)'!G122</f>
        <v>0</v>
      </c>
      <c r="G114" s="399" t="s">
        <v>70</v>
      </c>
      <c r="H114" s="486">
        <f>'2.入力_使用量(1,2号)'!M122</f>
        <v>0</v>
      </c>
      <c r="I114" s="478">
        <f>'2.入力_使用量(1,2号)'!Q122</f>
        <v>0</v>
      </c>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318"/>
      <c r="BM114" s="427"/>
      <c r="BN114" s="428"/>
      <c r="BO114" s="333"/>
    </row>
    <row r="115" spans="1:67" ht="20.100000000000001" customHeight="1">
      <c r="A115" s="318"/>
      <c r="B115" s="1270"/>
      <c r="C115" s="1265"/>
      <c r="D115" s="398" t="s">
        <v>1494</v>
      </c>
      <c r="E115" s="483" t="str">
        <f>'2.入力_使用量(1,2号)'!E123</f>
        <v>電気事業者名を選択</v>
      </c>
      <c r="F115" s="382">
        <f>'2.入力_使用量(1,2号)'!G123</f>
        <v>0</v>
      </c>
      <c r="G115" s="399" t="s">
        <v>70</v>
      </c>
      <c r="H115" s="486">
        <f>'2.入力_使用量(1,2号)'!M123</f>
        <v>0</v>
      </c>
      <c r="I115" s="478">
        <f>'2.入力_使用量(1,2号)'!Q123</f>
        <v>0</v>
      </c>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318"/>
      <c r="BM115" s="427"/>
      <c r="BN115" s="428"/>
      <c r="BO115" s="333"/>
    </row>
    <row r="116" spans="1:67" ht="20.100000000000001" customHeight="1">
      <c r="A116" s="318"/>
      <c r="B116" s="1270"/>
      <c r="C116" s="1265"/>
      <c r="D116" s="398" t="s">
        <v>1495</v>
      </c>
      <c r="E116" s="483" t="str">
        <f>'2.入力_使用量(1,2号)'!E124</f>
        <v>電気事業者名を選択</v>
      </c>
      <c r="F116" s="382">
        <f>'2.入力_使用量(1,2号)'!G124</f>
        <v>0</v>
      </c>
      <c r="G116" s="399" t="s">
        <v>70</v>
      </c>
      <c r="H116" s="486">
        <f>'2.入力_使用量(1,2号)'!M124</f>
        <v>0</v>
      </c>
      <c r="I116" s="478">
        <f>'2.入力_使用量(1,2号)'!Q124</f>
        <v>0</v>
      </c>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318"/>
      <c r="BM116" s="427"/>
      <c r="BN116" s="428"/>
      <c r="BO116" s="333"/>
    </row>
    <row r="117" spans="1:67" ht="20.100000000000001" customHeight="1">
      <c r="A117" s="318"/>
      <c r="B117" s="1270"/>
      <c r="C117" s="1265"/>
      <c r="D117" s="398" t="s">
        <v>1496</v>
      </c>
      <c r="E117" s="483" t="str">
        <f>'2.入力_使用量(1,2号)'!E125</f>
        <v>電気事業者名を選択</v>
      </c>
      <c r="F117" s="382">
        <f>'2.入力_使用量(1,2号)'!G125</f>
        <v>0</v>
      </c>
      <c r="G117" s="399" t="s">
        <v>70</v>
      </c>
      <c r="H117" s="486">
        <f>'2.入力_使用量(1,2号)'!M125</f>
        <v>0</v>
      </c>
      <c r="I117" s="478">
        <f>'2.入力_使用量(1,2号)'!Q125</f>
        <v>0</v>
      </c>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BF117" s="479"/>
      <c r="BG117" s="479"/>
      <c r="BH117" s="479"/>
      <c r="BI117" s="479"/>
      <c r="BJ117" s="479"/>
      <c r="BK117" s="479"/>
      <c r="BL117" s="318"/>
      <c r="BM117" s="427"/>
      <c r="BN117" s="428"/>
      <c r="BO117" s="333"/>
    </row>
    <row r="118" spans="1:67" ht="20.100000000000001" customHeight="1">
      <c r="A118" s="318"/>
      <c r="B118" s="1270"/>
      <c r="C118" s="1265"/>
      <c r="D118" s="398" t="s">
        <v>1497</v>
      </c>
      <c r="E118" s="483" t="str">
        <f>'2.入力_使用量(1,2号)'!E126</f>
        <v>電気事業者名を選択</v>
      </c>
      <c r="F118" s="382">
        <f>'2.入力_使用量(1,2号)'!G126</f>
        <v>0</v>
      </c>
      <c r="G118" s="399" t="s">
        <v>70</v>
      </c>
      <c r="H118" s="486">
        <f>'2.入力_使用量(1,2号)'!M126</f>
        <v>0</v>
      </c>
      <c r="I118" s="478">
        <f>'2.入力_使用量(1,2号)'!Q126</f>
        <v>0</v>
      </c>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79"/>
      <c r="AY118" s="479"/>
      <c r="AZ118" s="479"/>
      <c r="BA118" s="479"/>
      <c r="BB118" s="479"/>
      <c r="BC118" s="479"/>
      <c r="BD118" s="479"/>
      <c r="BE118" s="479"/>
      <c r="BF118" s="479"/>
      <c r="BG118" s="479"/>
      <c r="BH118" s="479"/>
      <c r="BI118" s="479"/>
      <c r="BJ118" s="479"/>
      <c r="BK118" s="479"/>
      <c r="BL118" s="318"/>
      <c r="BM118" s="427"/>
      <c r="BN118" s="428"/>
      <c r="BO118" s="333"/>
    </row>
    <row r="119" spans="1:67" ht="20.100000000000001" customHeight="1">
      <c r="A119" s="318"/>
      <c r="B119" s="1270"/>
      <c r="C119" s="1265"/>
      <c r="D119" s="398" t="s">
        <v>1498</v>
      </c>
      <c r="E119" s="483" t="str">
        <f>'2.入力_使用量(1,2号)'!E127</f>
        <v>電気事業者名を選択</v>
      </c>
      <c r="F119" s="382">
        <f>'2.入力_使用量(1,2号)'!G127</f>
        <v>0</v>
      </c>
      <c r="G119" s="399" t="s">
        <v>70</v>
      </c>
      <c r="H119" s="486">
        <f>'2.入力_使用量(1,2号)'!M127</f>
        <v>0</v>
      </c>
      <c r="I119" s="478">
        <f>'2.入力_使用量(1,2号)'!Q127</f>
        <v>0</v>
      </c>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c r="BL119" s="318"/>
      <c r="BM119" s="427"/>
      <c r="BN119" s="428"/>
      <c r="BO119" s="333"/>
    </row>
    <row r="120" spans="1:67" ht="20.100000000000001" customHeight="1">
      <c r="A120" s="318"/>
      <c r="B120" s="1270"/>
      <c r="C120" s="1265"/>
      <c r="D120" s="398" t="s">
        <v>1499</v>
      </c>
      <c r="E120" s="483" t="str">
        <f>'2.入力_使用量(1,2号)'!E128</f>
        <v>電気事業者名を選択</v>
      </c>
      <c r="F120" s="382">
        <f>'2.入力_使用量(1,2号)'!G128</f>
        <v>0</v>
      </c>
      <c r="G120" s="399" t="s">
        <v>70</v>
      </c>
      <c r="H120" s="486">
        <f>'2.入力_使用量(1,2号)'!M128</f>
        <v>0</v>
      </c>
      <c r="I120" s="478">
        <f>'2.入力_使用量(1,2号)'!Q128</f>
        <v>0</v>
      </c>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c r="AK120" s="479"/>
      <c r="AL120" s="479"/>
      <c r="AM120" s="479"/>
      <c r="AN120" s="479"/>
      <c r="AO120" s="479"/>
      <c r="AP120" s="479"/>
      <c r="AQ120" s="479"/>
      <c r="AR120" s="479"/>
      <c r="AS120" s="479"/>
      <c r="AT120" s="479"/>
      <c r="AU120" s="479"/>
      <c r="AV120" s="479"/>
      <c r="AW120" s="479"/>
      <c r="AX120" s="479"/>
      <c r="AY120" s="479"/>
      <c r="AZ120" s="479"/>
      <c r="BA120" s="479"/>
      <c r="BB120" s="479"/>
      <c r="BC120" s="479"/>
      <c r="BD120" s="479"/>
      <c r="BE120" s="479"/>
      <c r="BF120" s="479"/>
      <c r="BG120" s="479"/>
      <c r="BH120" s="479"/>
      <c r="BI120" s="479"/>
      <c r="BJ120" s="479"/>
      <c r="BK120" s="479"/>
      <c r="BL120" s="318"/>
      <c r="BM120" s="427"/>
      <c r="BN120" s="428"/>
      <c r="BO120" s="333"/>
    </row>
    <row r="121" spans="1:67" ht="20.100000000000001" customHeight="1">
      <c r="A121" s="318"/>
      <c r="B121" s="1270"/>
      <c r="C121" s="1265"/>
      <c r="D121" s="398" t="s">
        <v>1500</v>
      </c>
      <c r="E121" s="483" t="str">
        <f>'2.入力_使用量(1,2号)'!E129</f>
        <v>電気事業者名を選択</v>
      </c>
      <c r="F121" s="382">
        <f>'2.入力_使用量(1,2号)'!G129</f>
        <v>0</v>
      </c>
      <c r="G121" s="399" t="s">
        <v>70</v>
      </c>
      <c r="H121" s="486">
        <f>'2.入力_使用量(1,2号)'!M129</f>
        <v>0</v>
      </c>
      <c r="I121" s="478">
        <f>'2.入力_使用量(1,2号)'!Q129</f>
        <v>0</v>
      </c>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79"/>
      <c r="AZ121" s="479"/>
      <c r="BA121" s="479"/>
      <c r="BB121" s="479"/>
      <c r="BC121" s="479"/>
      <c r="BD121" s="479"/>
      <c r="BE121" s="479"/>
      <c r="BF121" s="479"/>
      <c r="BG121" s="479"/>
      <c r="BH121" s="479"/>
      <c r="BI121" s="479"/>
      <c r="BJ121" s="479"/>
      <c r="BK121" s="479"/>
      <c r="BL121" s="318"/>
      <c r="BM121" s="427"/>
      <c r="BN121" s="428"/>
      <c r="BO121" s="333"/>
    </row>
    <row r="122" spans="1:67" ht="20.100000000000001" customHeight="1">
      <c r="A122" s="318"/>
      <c r="B122" s="1270"/>
      <c r="C122" s="1265" t="s">
        <v>71</v>
      </c>
      <c r="D122" s="394" t="s">
        <v>72</v>
      </c>
      <c r="E122" s="396"/>
      <c r="F122" s="371"/>
      <c r="G122" s="399" t="s">
        <v>70</v>
      </c>
      <c r="H122" s="486">
        <f>'2.入力_使用量(1,2号)'!M130</f>
        <v>0</v>
      </c>
      <c r="I122" s="478">
        <f>'2.入力_使用量(1,2号)'!Q130</f>
        <v>0</v>
      </c>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318"/>
      <c r="BM122" s="427"/>
      <c r="BN122" s="428"/>
      <c r="BO122" s="333"/>
    </row>
    <row r="123" spans="1:67" ht="20.100000000000001" customHeight="1">
      <c r="A123" s="318"/>
      <c r="B123" s="1270"/>
      <c r="C123" s="1265"/>
      <c r="D123" s="397" t="s">
        <v>73</v>
      </c>
      <c r="E123" s="370"/>
      <c r="F123" s="371"/>
      <c r="G123" s="399" t="s">
        <v>70</v>
      </c>
      <c r="H123" s="486">
        <f>'2.入力_使用量(1,2号)'!M131</f>
        <v>0</v>
      </c>
      <c r="I123" s="478">
        <f>'2.入力_使用量(1,2号)'!Q131</f>
        <v>0</v>
      </c>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79"/>
      <c r="AY123" s="479"/>
      <c r="AZ123" s="479"/>
      <c r="BA123" s="479"/>
      <c r="BB123" s="479"/>
      <c r="BC123" s="479"/>
      <c r="BD123" s="479"/>
      <c r="BE123" s="479"/>
      <c r="BF123" s="479"/>
      <c r="BG123" s="479"/>
      <c r="BH123" s="479"/>
      <c r="BI123" s="479"/>
      <c r="BJ123" s="479"/>
      <c r="BK123" s="479"/>
      <c r="BL123" s="318"/>
      <c r="BM123" s="427"/>
      <c r="BN123" s="428"/>
      <c r="BO123" s="333"/>
    </row>
    <row r="124" spans="1:67" ht="20.100000000000001" customHeight="1">
      <c r="A124" s="318"/>
      <c r="B124" s="1270"/>
      <c r="C124" s="1265"/>
      <c r="D124" s="397" t="s">
        <v>74</v>
      </c>
      <c r="E124" s="484">
        <f>'2.入力_使用量(1,2号)'!E132</f>
        <v>0</v>
      </c>
      <c r="F124" s="386"/>
      <c r="G124" s="399" t="s">
        <v>70</v>
      </c>
      <c r="H124" s="486">
        <f>'2.入力_使用量(1,2号)'!M132</f>
        <v>0</v>
      </c>
      <c r="I124" s="478">
        <f>'2.入力_使用量(1,2号)'!Q132</f>
        <v>0</v>
      </c>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c r="AK124" s="479"/>
      <c r="AL124" s="479"/>
      <c r="AM124" s="479"/>
      <c r="AN124" s="479"/>
      <c r="AO124" s="479"/>
      <c r="AP124" s="479"/>
      <c r="AQ124" s="479"/>
      <c r="AR124" s="479"/>
      <c r="AS124" s="479"/>
      <c r="AT124" s="479"/>
      <c r="AU124" s="479"/>
      <c r="AV124" s="479"/>
      <c r="AW124" s="479"/>
      <c r="AX124" s="479"/>
      <c r="AY124" s="479"/>
      <c r="AZ124" s="479"/>
      <c r="BA124" s="479"/>
      <c r="BB124" s="479"/>
      <c r="BC124" s="479"/>
      <c r="BD124" s="479"/>
      <c r="BE124" s="479"/>
      <c r="BF124" s="479"/>
      <c r="BG124" s="479"/>
      <c r="BH124" s="479"/>
      <c r="BI124" s="479"/>
      <c r="BJ124" s="479"/>
      <c r="BK124" s="479"/>
      <c r="BL124" s="318"/>
      <c r="BM124" s="427"/>
      <c r="BN124" s="428"/>
      <c r="BO124" s="333"/>
    </row>
    <row r="125" spans="1:67" ht="20.100000000000001" customHeight="1">
      <c r="A125" s="318"/>
      <c r="B125" s="1270"/>
      <c r="C125" s="1265"/>
      <c r="D125" s="400" t="s">
        <v>75</v>
      </c>
      <c r="E125" s="484">
        <f>'2.入力_使用量(1,2号)'!E133</f>
        <v>0</v>
      </c>
      <c r="F125" s="386"/>
      <c r="G125" s="399" t="s">
        <v>70</v>
      </c>
      <c r="H125" s="486">
        <f>'2.入力_使用量(1,2号)'!M133</f>
        <v>0</v>
      </c>
      <c r="I125" s="478">
        <f>'2.入力_使用量(1,2号)'!Q133</f>
        <v>0</v>
      </c>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79"/>
      <c r="BB125" s="479"/>
      <c r="BC125" s="479"/>
      <c r="BD125" s="479"/>
      <c r="BE125" s="479"/>
      <c r="BF125" s="479"/>
      <c r="BG125" s="479"/>
      <c r="BH125" s="479"/>
      <c r="BI125" s="479"/>
      <c r="BJ125" s="479"/>
      <c r="BK125" s="479"/>
      <c r="BL125" s="318"/>
      <c r="BM125" s="427"/>
      <c r="BN125" s="428"/>
      <c r="BO125" s="333"/>
    </row>
    <row r="126" spans="1:67" ht="20.100000000000001" customHeight="1">
      <c r="A126" s="318"/>
      <c r="B126" s="1270"/>
      <c r="C126" s="1265" t="s">
        <v>76</v>
      </c>
      <c r="D126" s="401" t="s">
        <v>2350</v>
      </c>
      <c r="E126" s="402"/>
      <c r="F126" s="403"/>
      <c r="G126" s="399" t="s">
        <v>70</v>
      </c>
      <c r="H126" s="486">
        <f>'2.入力_使用量(1,2号)'!M134</f>
        <v>0</v>
      </c>
      <c r="I126" s="478">
        <f>'2.入力_使用量(1,2号)'!Q134</f>
        <v>0</v>
      </c>
      <c r="J126" s="479"/>
      <c r="K126" s="478">
        <f t="shared" ref="K126" si="16">N126+Q126+T126+W126</f>
        <v>0</v>
      </c>
      <c r="L126" s="479"/>
      <c r="M126" s="479"/>
      <c r="N126" s="4"/>
      <c r="O126" s="479"/>
      <c r="P126" s="479"/>
      <c r="Q126" s="4"/>
      <c r="R126" s="479"/>
      <c r="S126" s="479"/>
      <c r="T126" s="4"/>
      <c r="U126" s="479"/>
      <c r="V126" s="479"/>
      <c r="W126" s="478">
        <f t="shared" ref="W126" si="17">Z126+AC126+AF126+AI126+AL126+AO126+AR126+AU126+AX126+BA126+BD126+BG126+BJ126</f>
        <v>0</v>
      </c>
      <c r="X126" s="479"/>
      <c r="Y126" s="479"/>
      <c r="Z126" s="4"/>
      <c r="AA126" s="479"/>
      <c r="AB126" s="479"/>
      <c r="AC126" s="4"/>
      <c r="AD126" s="479"/>
      <c r="AE126" s="479"/>
      <c r="AF126" s="4"/>
      <c r="AG126" s="479"/>
      <c r="AH126" s="479"/>
      <c r="AI126" s="4"/>
      <c r="AJ126" s="479"/>
      <c r="AK126" s="479"/>
      <c r="AL126" s="4"/>
      <c r="AM126" s="479"/>
      <c r="AN126" s="479"/>
      <c r="AO126" s="4"/>
      <c r="AP126" s="479"/>
      <c r="AQ126" s="479"/>
      <c r="AR126" s="4"/>
      <c r="AS126" s="479"/>
      <c r="AT126" s="479"/>
      <c r="AU126" s="4"/>
      <c r="AV126" s="479"/>
      <c r="AW126" s="479"/>
      <c r="AX126" s="4"/>
      <c r="AY126" s="479"/>
      <c r="AZ126" s="479"/>
      <c r="BA126" s="4"/>
      <c r="BB126" s="479"/>
      <c r="BC126" s="479"/>
      <c r="BD126" s="4"/>
      <c r="BE126" s="479"/>
      <c r="BF126" s="479"/>
      <c r="BG126" s="4"/>
      <c r="BH126" s="479"/>
      <c r="BI126" s="479"/>
      <c r="BJ126" s="4"/>
      <c r="BK126" s="479"/>
      <c r="BL126" s="318"/>
      <c r="BM126" s="427"/>
      <c r="BN126" s="428"/>
      <c r="BO126" s="333"/>
    </row>
    <row r="127" spans="1:67" ht="20.100000000000001" customHeight="1">
      <c r="A127" s="318"/>
      <c r="B127" s="1270"/>
      <c r="C127" s="1265"/>
      <c r="D127" s="487"/>
      <c r="E127" s="405"/>
      <c r="F127" s="406"/>
      <c r="G127" s="399" t="s">
        <v>781</v>
      </c>
      <c r="H127" s="486">
        <f>'2.入力_使用量(1,2号)'!M135</f>
        <v>0</v>
      </c>
      <c r="I127" s="478">
        <f>'2.入力_使用量(1,2号)'!Q135</f>
        <v>0</v>
      </c>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c r="AM127" s="479"/>
      <c r="AN127" s="479"/>
      <c r="AO127" s="479"/>
      <c r="AP127" s="479"/>
      <c r="AQ127" s="479"/>
      <c r="AR127" s="479"/>
      <c r="AS127" s="479"/>
      <c r="AT127" s="479"/>
      <c r="AU127" s="479"/>
      <c r="AV127" s="479"/>
      <c r="AW127" s="479"/>
      <c r="AX127" s="479"/>
      <c r="AY127" s="479"/>
      <c r="AZ127" s="479"/>
      <c r="BA127" s="479"/>
      <c r="BB127" s="479"/>
      <c r="BC127" s="479"/>
      <c r="BD127" s="479"/>
      <c r="BE127" s="479"/>
      <c r="BF127" s="479"/>
      <c r="BG127" s="479"/>
      <c r="BH127" s="479"/>
      <c r="BI127" s="479"/>
      <c r="BJ127" s="479"/>
      <c r="BK127" s="479"/>
      <c r="BL127" s="318"/>
      <c r="BM127" s="427"/>
      <c r="BN127" s="428"/>
      <c r="BO127" s="333"/>
    </row>
    <row r="128" spans="1:67" ht="20.100000000000001" customHeight="1">
      <c r="A128" s="318"/>
      <c r="B128" s="1270"/>
      <c r="C128" s="1265"/>
      <c r="D128" s="401" t="s">
        <v>2351</v>
      </c>
      <c r="E128" s="402"/>
      <c r="F128" s="403"/>
      <c r="G128" s="399" t="s">
        <v>70</v>
      </c>
      <c r="H128" s="486">
        <f>'2.入力_使用量(1,2号)'!M136</f>
        <v>0</v>
      </c>
      <c r="I128" s="478">
        <f>'2.入力_使用量(1,2号)'!Q136</f>
        <v>0</v>
      </c>
      <c r="J128" s="479"/>
      <c r="K128" s="478">
        <f t="shared" ref="K128" si="18">N128+Q128+T128+W128</f>
        <v>0</v>
      </c>
      <c r="L128" s="479"/>
      <c r="M128" s="479"/>
      <c r="N128" s="4"/>
      <c r="O128" s="479"/>
      <c r="P128" s="479"/>
      <c r="Q128" s="4"/>
      <c r="R128" s="479"/>
      <c r="S128" s="479"/>
      <c r="T128" s="4"/>
      <c r="U128" s="479"/>
      <c r="V128" s="479"/>
      <c r="W128" s="478">
        <f t="shared" ref="W128" si="19">Z128+AC128+AF128+AI128+AL128+AO128+AR128+AU128+AX128+BA128+BD128+BG128+BJ128</f>
        <v>0</v>
      </c>
      <c r="X128" s="479"/>
      <c r="Y128" s="479"/>
      <c r="Z128" s="4"/>
      <c r="AA128" s="479"/>
      <c r="AB128" s="479"/>
      <c r="AC128" s="4"/>
      <c r="AD128" s="479"/>
      <c r="AE128" s="479"/>
      <c r="AF128" s="4"/>
      <c r="AG128" s="479"/>
      <c r="AH128" s="479"/>
      <c r="AI128" s="4"/>
      <c r="AJ128" s="479"/>
      <c r="AK128" s="479"/>
      <c r="AL128" s="4"/>
      <c r="AM128" s="479"/>
      <c r="AN128" s="479"/>
      <c r="AO128" s="4"/>
      <c r="AP128" s="479"/>
      <c r="AQ128" s="479"/>
      <c r="AR128" s="4"/>
      <c r="AS128" s="479"/>
      <c r="AT128" s="479"/>
      <c r="AU128" s="4"/>
      <c r="AV128" s="479"/>
      <c r="AW128" s="479"/>
      <c r="AX128" s="4"/>
      <c r="AY128" s="479"/>
      <c r="AZ128" s="479"/>
      <c r="BA128" s="4"/>
      <c r="BB128" s="479"/>
      <c r="BC128" s="479"/>
      <c r="BD128" s="4"/>
      <c r="BE128" s="479"/>
      <c r="BF128" s="479"/>
      <c r="BG128" s="4"/>
      <c r="BH128" s="479"/>
      <c r="BI128" s="479"/>
      <c r="BJ128" s="4"/>
      <c r="BK128" s="479"/>
      <c r="BL128" s="318"/>
      <c r="BM128" s="427"/>
      <c r="BN128" s="428"/>
      <c r="BO128" s="333"/>
    </row>
    <row r="129" spans="1:67" ht="20.100000000000001" customHeight="1">
      <c r="A129" s="318"/>
      <c r="B129" s="1270"/>
      <c r="C129" s="1265"/>
      <c r="D129" s="487"/>
      <c r="E129" s="405"/>
      <c r="F129" s="406"/>
      <c r="G129" s="399" t="s">
        <v>781</v>
      </c>
      <c r="H129" s="486">
        <f>'2.入力_使用量(1,2号)'!M137</f>
        <v>0</v>
      </c>
      <c r="I129" s="478">
        <f>'2.入力_使用量(1,2号)'!Q137</f>
        <v>0</v>
      </c>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79"/>
      <c r="AY129" s="479"/>
      <c r="AZ129" s="479"/>
      <c r="BA129" s="479"/>
      <c r="BB129" s="479"/>
      <c r="BC129" s="479"/>
      <c r="BD129" s="479"/>
      <c r="BE129" s="479"/>
      <c r="BF129" s="479"/>
      <c r="BG129" s="479"/>
      <c r="BH129" s="479"/>
      <c r="BI129" s="479"/>
      <c r="BJ129" s="479"/>
      <c r="BK129" s="479"/>
      <c r="BL129" s="318"/>
      <c r="BM129" s="427"/>
      <c r="BN129" s="428"/>
      <c r="BO129" s="333"/>
    </row>
    <row r="130" spans="1:67" ht="20.100000000000001" customHeight="1">
      <c r="A130" s="318"/>
      <c r="B130" s="1270"/>
      <c r="C130" s="1265"/>
      <c r="D130" s="401" t="s">
        <v>64</v>
      </c>
      <c r="E130" s="402"/>
      <c r="F130" s="403"/>
      <c r="G130" s="399" t="s">
        <v>70</v>
      </c>
      <c r="H130" s="486">
        <f>'2.入力_使用量(1,2号)'!M138</f>
        <v>0</v>
      </c>
      <c r="I130" s="478">
        <f>'2.入力_使用量(1,2号)'!Q138</f>
        <v>0</v>
      </c>
      <c r="J130" s="479"/>
      <c r="K130" s="478">
        <f t="shared" ref="K130" si="20">N130+Q130+T130+W130</f>
        <v>0</v>
      </c>
      <c r="L130" s="479"/>
      <c r="M130" s="479"/>
      <c r="N130" s="4"/>
      <c r="O130" s="479"/>
      <c r="P130" s="479"/>
      <c r="Q130" s="4"/>
      <c r="R130" s="479"/>
      <c r="S130" s="479"/>
      <c r="T130" s="4"/>
      <c r="U130" s="479"/>
      <c r="V130" s="479"/>
      <c r="W130" s="478">
        <f t="shared" ref="W130" si="21">Z130+AC130+AF130+AI130+AL130+AO130+AR130+AU130+AX130+BA130+BD130+BG130+BJ130</f>
        <v>0</v>
      </c>
      <c r="X130" s="479"/>
      <c r="Y130" s="479"/>
      <c r="Z130" s="4"/>
      <c r="AA130" s="479"/>
      <c r="AB130" s="479"/>
      <c r="AC130" s="4"/>
      <c r="AD130" s="479"/>
      <c r="AE130" s="479"/>
      <c r="AF130" s="4"/>
      <c r="AG130" s="479"/>
      <c r="AH130" s="479"/>
      <c r="AI130" s="4"/>
      <c r="AJ130" s="479"/>
      <c r="AK130" s="479"/>
      <c r="AL130" s="4"/>
      <c r="AM130" s="479"/>
      <c r="AN130" s="479"/>
      <c r="AO130" s="4"/>
      <c r="AP130" s="479"/>
      <c r="AQ130" s="479"/>
      <c r="AR130" s="4"/>
      <c r="AS130" s="479"/>
      <c r="AT130" s="479"/>
      <c r="AU130" s="4"/>
      <c r="AV130" s="479"/>
      <c r="AW130" s="479"/>
      <c r="AX130" s="4"/>
      <c r="AY130" s="479"/>
      <c r="AZ130" s="479"/>
      <c r="BA130" s="4"/>
      <c r="BB130" s="479"/>
      <c r="BC130" s="479"/>
      <c r="BD130" s="4"/>
      <c r="BE130" s="479"/>
      <c r="BF130" s="479"/>
      <c r="BG130" s="4"/>
      <c r="BH130" s="479"/>
      <c r="BI130" s="479"/>
      <c r="BJ130" s="4"/>
      <c r="BK130" s="479"/>
      <c r="BL130" s="318"/>
      <c r="BM130" s="427"/>
      <c r="BN130" s="428"/>
      <c r="BO130" s="333"/>
    </row>
    <row r="131" spans="1:67" ht="20.100000000000001" customHeight="1">
      <c r="A131" s="318"/>
      <c r="B131" s="1270"/>
      <c r="C131" s="1265"/>
      <c r="D131" s="487"/>
      <c r="E131" s="405"/>
      <c r="F131" s="406"/>
      <c r="G131" s="399" t="s">
        <v>781</v>
      </c>
      <c r="H131" s="486">
        <f>'2.入力_使用量(1,2号)'!M139</f>
        <v>0</v>
      </c>
      <c r="I131" s="478">
        <f>'2.入力_使用量(1,2号)'!Q139</f>
        <v>0</v>
      </c>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B131" s="479"/>
      <c r="BC131" s="479"/>
      <c r="BD131" s="479"/>
      <c r="BE131" s="479"/>
      <c r="BF131" s="479"/>
      <c r="BG131" s="479"/>
      <c r="BH131" s="479"/>
      <c r="BI131" s="479"/>
      <c r="BJ131" s="479"/>
      <c r="BK131" s="479"/>
      <c r="BL131" s="318"/>
      <c r="BM131" s="427"/>
      <c r="BN131" s="428"/>
      <c r="BO131" s="333"/>
    </row>
    <row r="132" spans="1:67" ht="20.100000000000001" customHeight="1">
      <c r="A132" s="318"/>
      <c r="B132" s="1270"/>
      <c r="C132" s="1265"/>
      <c r="D132" s="401" t="s">
        <v>2352</v>
      </c>
      <c r="E132" s="402"/>
      <c r="F132" s="403"/>
      <c r="G132" s="399" t="s">
        <v>70</v>
      </c>
      <c r="H132" s="486">
        <f>'2.入力_使用量(1,2号)'!M140</f>
        <v>0</v>
      </c>
      <c r="I132" s="478">
        <f>'2.入力_使用量(1,2号)'!Q140</f>
        <v>0</v>
      </c>
      <c r="J132" s="479"/>
      <c r="K132" s="478">
        <f t="shared" ref="K132" si="22">N132+Q132+T132+W132</f>
        <v>0</v>
      </c>
      <c r="L132" s="479"/>
      <c r="M132" s="479"/>
      <c r="N132" s="4"/>
      <c r="O132" s="479"/>
      <c r="P132" s="479"/>
      <c r="Q132" s="4"/>
      <c r="R132" s="479"/>
      <c r="S132" s="479"/>
      <c r="T132" s="4"/>
      <c r="U132" s="479"/>
      <c r="V132" s="479"/>
      <c r="W132" s="478">
        <f t="shared" ref="W132" si="23">Z132+AC132+AF132+AI132+AL132+AO132+AR132+AU132+AX132+BA132+BD132+BG132+BJ132</f>
        <v>0</v>
      </c>
      <c r="X132" s="479"/>
      <c r="Y132" s="479"/>
      <c r="Z132" s="4"/>
      <c r="AA132" s="479"/>
      <c r="AB132" s="479"/>
      <c r="AC132" s="4"/>
      <c r="AD132" s="479"/>
      <c r="AE132" s="479"/>
      <c r="AF132" s="4"/>
      <c r="AG132" s="479"/>
      <c r="AH132" s="479"/>
      <c r="AI132" s="4"/>
      <c r="AJ132" s="479"/>
      <c r="AK132" s="479"/>
      <c r="AL132" s="4"/>
      <c r="AM132" s="479"/>
      <c r="AN132" s="479"/>
      <c r="AO132" s="4"/>
      <c r="AP132" s="479"/>
      <c r="AQ132" s="479"/>
      <c r="AR132" s="4"/>
      <c r="AS132" s="479"/>
      <c r="AT132" s="479"/>
      <c r="AU132" s="4"/>
      <c r="AV132" s="479"/>
      <c r="AW132" s="479"/>
      <c r="AX132" s="4"/>
      <c r="AY132" s="479"/>
      <c r="AZ132" s="479"/>
      <c r="BA132" s="4"/>
      <c r="BB132" s="479"/>
      <c r="BC132" s="479"/>
      <c r="BD132" s="4"/>
      <c r="BE132" s="479"/>
      <c r="BF132" s="479"/>
      <c r="BG132" s="4"/>
      <c r="BH132" s="479"/>
      <c r="BI132" s="479"/>
      <c r="BJ132" s="4"/>
      <c r="BK132" s="479"/>
      <c r="BL132" s="318"/>
      <c r="BM132" s="427"/>
      <c r="BN132" s="428"/>
      <c r="BO132" s="333"/>
    </row>
    <row r="133" spans="1:67" ht="20.100000000000001" customHeight="1">
      <c r="A133" s="318"/>
      <c r="B133" s="1270"/>
      <c r="C133" s="1265"/>
      <c r="D133" s="487"/>
      <c r="E133" s="405"/>
      <c r="F133" s="406"/>
      <c r="G133" s="399" t="s">
        <v>781</v>
      </c>
      <c r="H133" s="486">
        <f>'2.入力_使用量(1,2号)'!M141</f>
        <v>0</v>
      </c>
      <c r="I133" s="478">
        <f>'2.入力_使用量(1,2号)'!Q141</f>
        <v>0</v>
      </c>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79"/>
      <c r="AZ133" s="479"/>
      <c r="BA133" s="479"/>
      <c r="BB133" s="479"/>
      <c r="BC133" s="479"/>
      <c r="BD133" s="479"/>
      <c r="BE133" s="479"/>
      <c r="BF133" s="479"/>
      <c r="BG133" s="479"/>
      <c r="BH133" s="479"/>
      <c r="BI133" s="479"/>
      <c r="BJ133" s="479"/>
      <c r="BK133" s="479"/>
      <c r="BL133" s="318"/>
      <c r="BM133" s="427"/>
      <c r="BN133" s="428"/>
      <c r="BO133" s="333"/>
    </row>
    <row r="134" spans="1:67" ht="20.100000000000001" customHeight="1">
      <c r="A134" s="318"/>
      <c r="B134" s="1270"/>
      <c r="C134" s="1265"/>
      <c r="D134" s="1271" t="s">
        <v>175</v>
      </c>
      <c r="E134" s="1293">
        <f>'2.入力_使用量(1,2号)'!E142</f>
        <v>0</v>
      </c>
      <c r="F134" s="403"/>
      <c r="G134" s="399" t="s">
        <v>70</v>
      </c>
      <c r="H134" s="486">
        <f>'2.入力_使用量(1,2号)'!M142</f>
        <v>0</v>
      </c>
      <c r="I134" s="478">
        <f>'2.入力_使用量(1,2号)'!Q142</f>
        <v>0</v>
      </c>
      <c r="J134" s="479"/>
      <c r="K134" s="478">
        <f t="shared" ref="K134" si="24">N134+Q134+T134+W134</f>
        <v>0</v>
      </c>
      <c r="L134" s="479"/>
      <c r="M134" s="479"/>
      <c r="N134" s="4"/>
      <c r="O134" s="479"/>
      <c r="P134" s="479"/>
      <c r="Q134" s="4"/>
      <c r="R134" s="479"/>
      <c r="S134" s="479"/>
      <c r="T134" s="4"/>
      <c r="U134" s="479"/>
      <c r="V134" s="479"/>
      <c r="W134" s="478">
        <f t="shared" ref="W134" si="25">Z134+AC134+AF134+AI134+AL134+AO134+AR134+AU134+AX134+BA134+BD134+BG134+BJ134</f>
        <v>0</v>
      </c>
      <c r="X134" s="479"/>
      <c r="Y134" s="479"/>
      <c r="Z134" s="4"/>
      <c r="AA134" s="479"/>
      <c r="AB134" s="479"/>
      <c r="AC134" s="4"/>
      <c r="AD134" s="479"/>
      <c r="AE134" s="479"/>
      <c r="AF134" s="4"/>
      <c r="AG134" s="479"/>
      <c r="AH134" s="479"/>
      <c r="AI134" s="4"/>
      <c r="AJ134" s="479"/>
      <c r="AK134" s="479"/>
      <c r="AL134" s="4"/>
      <c r="AM134" s="479"/>
      <c r="AN134" s="479"/>
      <c r="AO134" s="4"/>
      <c r="AP134" s="479"/>
      <c r="AQ134" s="479"/>
      <c r="AR134" s="4"/>
      <c r="AS134" s="479"/>
      <c r="AT134" s="479"/>
      <c r="AU134" s="4"/>
      <c r="AV134" s="479"/>
      <c r="AW134" s="479"/>
      <c r="AX134" s="4"/>
      <c r="AY134" s="479"/>
      <c r="AZ134" s="479"/>
      <c r="BA134" s="4"/>
      <c r="BB134" s="479"/>
      <c r="BC134" s="479"/>
      <c r="BD134" s="4"/>
      <c r="BE134" s="479"/>
      <c r="BF134" s="479"/>
      <c r="BG134" s="4"/>
      <c r="BH134" s="479"/>
      <c r="BI134" s="479"/>
      <c r="BJ134" s="4"/>
      <c r="BK134" s="479"/>
      <c r="BL134" s="318"/>
      <c r="BM134" s="427"/>
      <c r="BN134" s="428"/>
      <c r="BO134" s="333"/>
    </row>
    <row r="135" spans="1:67" ht="20.100000000000001" customHeight="1">
      <c r="A135" s="318"/>
      <c r="B135" s="1270"/>
      <c r="C135" s="1265"/>
      <c r="D135" s="1271"/>
      <c r="E135" s="1294"/>
      <c r="F135" s="406"/>
      <c r="G135" s="399" t="s">
        <v>781</v>
      </c>
      <c r="H135" s="486">
        <f>'2.入力_使用量(1,2号)'!M143</f>
        <v>0</v>
      </c>
      <c r="I135" s="478">
        <f>'2.入力_使用量(1,2号)'!Q143</f>
        <v>0</v>
      </c>
      <c r="J135" s="479"/>
      <c r="K135" s="479"/>
      <c r="L135" s="479"/>
      <c r="M135" s="479"/>
      <c r="N135" s="479"/>
      <c r="O135" s="479"/>
      <c r="P135" s="479"/>
      <c r="Q135" s="479"/>
      <c r="R135" s="479"/>
      <c r="S135" s="479"/>
      <c r="T135" s="479"/>
      <c r="U135" s="479"/>
      <c r="V135" s="479"/>
      <c r="W135" s="479"/>
      <c r="X135" s="479"/>
      <c r="Y135" s="479"/>
      <c r="Z135" s="479"/>
      <c r="AA135" s="479"/>
      <c r="AB135" s="479"/>
      <c r="AC135" s="479"/>
      <c r="AD135" s="479"/>
      <c r="AE135" s="479"/>
      <c r="AF135" s="479"/>
      <c r="AG135" s="479"/>
      <c r="AH135" s="479"/>
      <c r="AI135" s="479"/>
      <c r="AJ135" s="479"/>
      <c r="AK135" s="479"/>
      <c r="AL135" s="479"/>
      <c r="AM135" s="479"/>
      <c r="AN135" s="479"/>
      <c r="AO135" s="479"/>
      <c r="AP135" s="479"/>
      <c r="AQ135" s="479"/>
      <c r="AR135" s="479"/>
      <c r="AS135" s="479"/>
      <c r="AT135" s="479"/>
      <c r="AU135" s="479"/>
      <c r="AV135" s="479"/>
      <c r="AW135" s="479"/>
      <c r="AX135" s="479"/>
      <c r="AY135" s="479"/>
      <c r="AZ135" s="479"/>
      <c r="BA135" s="479"/>
      <c r="BB135" s="479"/>
      <c r="BC135" s="479"/>
      <c r="BD135" s="479"/>
      <c r="BE135" s="479"/>
      <c r="BF135" s="479"/>
      <c r="BG135" s="479"/>
      <c r="BH135" s="479"/>
      <c r="BI135" s="479"/>
      <c r="BJ135" s="479"/>
      <c r="BK135" s="479"/>
      <c r="BL135" s="318"/>
      <c r="BM135" s="427"/>
      <c r="BN135" s="428"/>
      <c r="BO135" s="333"/>
    </row>
    <row r="136" spans="1:67" ht="20.100000000000001" customHeight="1">
      <c r="A136" s="318"/>
      <c r="B136" s="1270"/>
      <c r="C136" s="1265"/>
      <c r="D136" s="1271" t="s">
        <v>176</v>
      </c>
      <c r="E136" s="1293">
        <f>'2.入力_使用量(1,2号)'!E144</f>
        <v>0</v>
      </c>
      <c r="F136" s="403"/>
      <c r="G136" s="399" t="s">
        <v>70</v>
      </c>
      <c r="H136" s="486">
        <f>'2.入力_使用量(1,2号)'!M144</f>
        <v>0</v>
      </c>
      <c r="I136" s="478">
        <f>'2.入力_使用量(1,2号)'!Q144</f>
        <v>0</v>
      </c>
      <c r="J136" s="479"/>
      <c r="K136" s="478">
        <f t="shared" ref="K136" si="26">N136+Q136+T136+W136</f>
        <v>0</v>
      </c>
      <c r="L136" s="479"/>
      <c r="M136" s="479"/>
      <c r="N136" s="4"/>
      <c r="O136" s="479"/>
      <c r="P136" s="479"/>
      <c r="Q136" s="4"/>
      <c r="R136" s="479"/>
      <c r="S136" s="479"/>
      <c r="T136" s="4"/>
      <c r="U136" s="479"/>
      <c r="V136" s="479"/>
      <c r="W136" s="478">
        <f t="shared" ref="W136" si="27">Z136+AC136+AF136+AI136+AL136+AO136+AR136+AU136+AX136+BA136+BD136+BG136+BJ136</f>
        <v>0</v>
      </c>
      <c r="X136" s="479"/>
      <c r="Y136" s="479"/>
      <c r="Z136" s="4"/>
      <c r="AA136" s="479"/>
      <c r="AB136" s="479"/>
      <c r="AC136" s="4"/>
      <c r="AD136" s="479"/>
      <c r="AE136" s="479"/>
      <c r="AF136" s="4"/>
      <c r="AG136" s="479"/>
      <c r="AH136" s="479"/>
      <c r="AI136" s="4"/>
      <c r="AJ136" s="479"/>
      <c r="AK136" s="479"/>
      <c r="AL136" s="4"/>
      <c r="AM136" s="479"/>
      <c r="AN136" s="479"/>
      <c r="AO136" s="4"/>
      <c r="AP136" s="479"/>
      <c r="AQ136" s="479"/>
      <c r="AR136" s="4"/>
      <c r="AS136" s="479"/>
      <c r="AT136" s="479"/>
      <c r="AU136" s="4"/>
      <c r="AV136" s="479"/>
      <c r="AW136" s="479"/>
      <c r="AX136" s="4"/>
      <c r="AY136" s="479"/>
      <c r="AZ136" s="479"/>
      <c r="BA136" s="4"/>
      <c r="BB136" s="479"/>
      <c r="BC136" s="479"/>
      <c r="BD136" s="4"/>
      <c r="BE136" s="479"/>
      <c r="BF136" s="479"/>
      <c r="BG136" s="4"/>
      <c r="BH136" s="479"/>
      <c r="BI136" s="479"/>
      <c r="BJ136" s="4"/>
      <c r="BK136" s="479"/>
      <c r="BL136" s="318"/>
      <c r="BM136" s="427"/>
      <c r="BN136" s="428"/>
      <c r="BO136" s="333"/>
    </row>
    <row r="137" spans="1:67" ht="20.100000000000001" customHeight="1">
      <c r="A137" s="318"/>
      <c r="B137" s="1270"/>
      <c r="C137" s="1265"/>
      <c r="D137" s="1271"/>
      <c r="E137" s="1294"/>
      <c r="F137" s="406"/>
      <c r="G137" s="399" t="s">
        <v>781</v>
      </c>
      <c r="H137" s="486">
        <f>'2.入力_使用量(1,2号)'!M145</f>
        <v>0</v>
      </c>
      <c r="I137" s="478">
        <f>'2.入力_使用量(1,2号)'!Q145</f>
        <v>0</v>
      </c>
      <c r="J137" s="479"/>
      <c r="K137" s="479"/>
      <c r="L137" s="479"/>
      <c r="M137" s="479"/>
      <c r="N137" s="479"/>
      <c r="O137" s="479"/>
      <c r="P137" s="479"/>
      <c r="Q137" s="479"/>
      <c r="R137" s="479"/>
      <c r="S137" s="479"/>
      <c r="T137" s="479"/>
      <c r="U137" s="479"/>
      <c r="V137" s="479"/>
      <c r="W137" s="479"/>
      <c r="X137" s="479"/>
      <c r="Y137" s="479"/>
      <c r="Z137" s="479"/>
      <c r="AA137" s="479"/>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B137" s="479"/>
      <c r="BC137" s="479"/>
      <c r="BD137" s="479"/>
      <c r="BE137" s="479"/>
      <c r="BF137" s="479"/>
      <c r="BG137" s="479"/>
      <c r="BH137" s="479"/>
      <c r="BI137" s="479"/>
      <c r="BJ137" s="479"/>
      <c r="BK137" s="479"/>
      <c r="BL137" s="318"/>
      <c r="BM137" s="427"/>
      <c r="BN137" s="428"/>
      <c r="BO137" s="333"/>
    </row>
    <row r="138" spans="1:67" ht="20.100000000000001" customHeight="1">
      <c r="A138" s="318"/>
      <c r="B138" s="1270"/>
      <c r="C138" s="1265"/>
      <c r="D138" s="407" t="s">
        <v>77</v>
      </c>
      <c r="E138" s="484">
        <f>'2.入力_使用量(1,2号)'!E146</f>
        <v>0</v>
      </c>
      <c r="F138" s="409" t="s">
        <v>78</v>
      </c>
      <c r="G138" s="399" t="s">
        <v>70</v>
      </c>
      <c r="H138" s="486">
        <f>'2.入力_使用量(1,2号)'!M146</f>
        <v>0</v>
      </c>
      <c r="I138" s="478">
        <f>'2.入力_使用量(1,2号)'!Q146</f>
        <v>0</v>
      </c>
      <c r="J138" s="479"/>
      <c r="K138" s="478">
        <f t="shared" ref="K138:K141" si="28">N138+Q138+T138+W138</f>
        <v>0</v>
      </c>
      <c r="L138" s="479"/>
      <c r="M138" s="479"/>
      <c r="N138" s="4"/>
      <c r="O138" s="479"/>
      <c r="P138" s="479"/>
      <c r="Q138" s="4"/>
      <c r="R138" s="479"/>
      <c r="S138" s="479"/>
      <c r="T138" s="4"/>
      <c r="U138" s="479"/>
      <c r="V138" s="479"/>
      <c r="W138" s="478">
        <f t="shared" ref="W138:W141" si="29">Z138+AC138+AF138+AI138+AL138+AO138+AR138+AU138+AX138+BA138+BD138+BG138+BJ138</f>
        <v>0</v>
      </c>
      <c r="X138" s="479"/>
      <c r="Y138" s="479"/>
      <c r="Z138" s="4"/>
      <c r="AA138" s="479"/>
      <c r="AB138" s="479"/>
      <c r="AC138" s="4"/>
      <c r="AD138" s="479"/>
      <c r="AE138" s="479"/>
      <c r="AF138" s="4"/>
      <c r="AG138" s="479"/>
      <c r="AH138" s="479"/>
      <c r="AI138" s="4"/>
      <c r="AJ138" s="479"/>
      <c r="AK138" s="479"/>
      <c r="AL138" s="4"/>
      <c r="AM138" s="479"/>
      <c r="AN138" s="479"/>
      <c r="AO138" s="4"/>
      <c r="AP138" s="479"/>
      <c r="AQ138" s="479"/>
      <c r="AR138" s="4"/>
      <c r="AS138" s="479"/>
      <c r="AT138" s="479"/>
      <c r="AU138" s="4"/>
      <c r="AV138" s="479"/>
      <c r="AW138" s="479"/>
      <c r="AX138" s="4"/>
      <c r="AY138" s="479"/>
      <c r="AZ138" s="479"/>
      <c r="BA138" s="4"/>
      <c r="BB138" s="479"/>
      <c r="BC138" s="479"/>
      <c r="BD138" s="4"/>
      <c r="BE138" s="479"/>
      <c r="BF138" s="479"/>
      <c r="BG138" s="4"/>
      <c r="BH138" s="479"/>
      <c r="BI138" s="479"/>
      <c r="BJ138" s="4"/>
      <c r="BK138" s="479"/>
      <c r="BL138" s="318"/>
      <c r="BM138" s="427"/>
      <c r="BN138" s="428"/>
      <c r="BO138" s="333"/>
    </row>
    <row r="139" spans="1:67" ht="20.100000000000001" customHeight="1">
      <c r="A139" s="318"/>
      <c r="B139" s="1270"/>
      <c r="C139" s="1265"/>
      <c r="D139" s="407" t="s">
        <v>79</v>
      </c>
      <c r="E139" s="484">
        <f>'2.入力_使用量(1,2号)'!E147</f>
        <v>0</v>
      </c>
      <c r="F139" s="411" t="s">
        <v>80</v>
      </c>
      <c r="G139" s="399" t="s">
        <v>70</v>
      </c>
      <c r="H139" s="486">
        <f>'2.入力_使用量(1,2号)'!M147</f>
        <v>0</v>
      </c>
      <c r="I139" s="478">
        <f>'2.入力_使用量(1,2号)'!Q147</f>
        <v>0</v>
      </c>
      <c r="J139" s="479"/>
      <c r="K139" s="478">
        <f t="shared" si="28"/>
        <v>0</v>
      </c>
      <c r="L139" s="479"/>
      <c r="M139" s="479"/>
      <c r="N139" s="4"/>
      <c r="O139" s="479"/>
      <c r="P139" s="479"/>
      <c r="Q139" s="4"/>
      <c r="R139" s="479"/>
      <c r="S139" s="479"/>
      <c r="T139" s="4"/>
      <c r="U139" s="479"/>
      <c r="V139" s="479"/>
      <c r="W139" s="478">
        <f t="shared" si="29"/>
        <v>0</v>
      </c>
      <c r="X139" s="479"/>
      <c r="Y139" s="479"/>
      <c r="Z139" s="4"/>
      <c r="AA139" s="479"/>
      <c r="AB139" s="479"/>
      <c r="AC139" s="4"/>
      <c r="AD139" s="479"/>
      <c r="AE139" s="479"/>
      <c r="AF139" s="4"/>
      <c r="AG139" s="479"/>
      <c r="AH139" s="479"/>
      <c r="AI139" s="4"/>
      <c r="AJ139" s="479"/>
      <c r="AK139" s="479"/>
      <c r="AL139" s="4"/>
      <c r="AM139" s="479"/>
      <c r="AN139" s="479"/>
      <c r="AO139" s="4"/>
      <c r="AP139" s="479"/>
      <c r="AQ139" s="479"/>
      <c r="AR139" s="4"/>
      <c r="AS139" s="479"/>
      <c r="AT139" s="479"/>
      <c r="AU139" s="4"/>
      <c r="AV139" s="479"/>
      <c r="AW139" s="479"/>
      <c r="AX139" s="4"/>
      <c r="AY139" s="479"/>
      <c r="AZ139" s="479"/>
      <c r="BA139" s="4"/>
      <c r="BB139" s="479"/>
      <c r="BC139" s="479"/>
      <c r="BD139" s="4"/>
      <c r="BE139" s="479"/>
      <c r="BF139" s="479"/>
      <c r="BG139" s="4"/>
      <c r="BH139" s="479"/>
      <c r="BI139" s="479"/>
      <c r="BJ139" s="4"/>
      <c r="BK139" s="479"/>
      <c r="BL139" s="318"/>
      <c r="BM139" s="427"/>
      <c r="BN139" s="428"/>
      <c r="BO139" s="333"/>
    </row>
    <row r="140" spans="1:67" ht="20.100000000000001" customHeight="1">
      <c r="A140" s="318"/>
      <c r="B140" s="1270"/>
      <c r="C140" s="1265"/>
      <c r="D140" s="407" t="s">
        <v>81</v>
      </c>
      <c r="E140" s="484">
        <f>'2.入力_使用量(1,2号)'!E148</f>
        <v>0</v>
      </c>
      <c r="F140" s="411" t="s">
        <v>82</v>
      </c>
      <c r="G140" s="399" t="s">
        <v>70</v>
      </c>
      <c r="H140" s="486">
        <f>'2.入力_使用量(1,2号)'!M148</f>
        <v>0</v>
      </c>
      <c r="I140" s="478">
        <f>'2.入力_使用量(1,2号)'!Q148</f>
        <v>0</v>
      </c>
      <c r="J140" s="479"/>
      <c r="K140" s="478">
        <f t="shared" si="28"/>
        <v>0</v>
      </c>
      <c r="L140" s="479"/>
      <c r="M140" s="479"/>
      <c r="N140" s="4"/>
      <c r="O140" s="479"/>
      <c r="P140" s="479"/>
      <c r="Q140" s="4"/>
      <c r="R140" s="479"/>
      <c r="S140" s="479"/>
      <c r="T140" s="4"/>
      <c r="U140" s="479"/>
      <c r="V140" s="479"/>
      <c r="W140" s="478">
        <f t="shared" si="29"/>
        <v>0</v>
      </c>
      <c r="X140" s="479"/>
      <c r="Y140" s="479"/>
      <c r="Z140" s="4"/>
      <c r="AA140" s="479"/>
      <c r="AB140" s="479"/>
      <c r="AC140" s="4"/>
      <c r="AD140" s="479"/>
      <c r="AE140" s="479"/>
      <c r="AF140" s="4"/>
      <c r="AG140" s="479"/>
      <c r="AH140" s="479"/>
      <c r="AI140" s="4"/>
      <c r="AJ140" s="479"/>
      <c r="AK140" s="479"/>
      <c r="AL140" s="4"/>
      <c r="AM140" s="479"/>
      <c r="AN140" s="479"/>
      <c r="AO140" s="4"/>
      <c r="AP140" s="479"/>
      <c r="AQ140" s="479"/>
      <c r="AR140" s="4"/>
      <c r="AS140" s="479"/>
      <c r="AT140" s="479"/>
      <c r="AU140" s="4"/>
      <c r="AV140" s="479"/>
      <c r="AW140" s="479"/>
      <c r="AX140" s="4"/>
      <c r="AY140" s="479"/>
      <c r="AZ140" s="479"/>
      <c r="BA140" s="4"/>
      <c r="BB140" s="479"/>
      <c r="BC140" s="479"/>
      <c r="BD140" s="4"/>
      <c r="BE140" s="479"/>
      <c r="BF140" s="479"/>
      <c r="BG140" s="4"/>
      <c r="BH140" s="479"/>
      <c r="BI140" s="479"/>
      <c r="BJ140" s="4"/>
      <c r="BK140" s="479"/>
      <c r="BL140" s="318"/>
      <c r="BM140" s="427"/>
      <c r="BN140" s="428"/>
      <c r="BO140" s="333"/>
    </row>
    <row r="141" spans="1:67" ht="20.100000000000001" customHeight="1">
      <c r="A141" s="318"/>
      <c r="B141" s="1270"/>
      <c r="C141" s="1265"/>
      <c r="D141" s="407" t="s">
        <v>83</v>
      </c>
      <c r="E141" s="484">
        <f>'2.入力_使用量(1,2号)'!E149</f>
        <v>0</v>
      </c>
      <c r="F141" s="411" t="s">
        <v>84</v>
      </c>
      <c r="G141" s="399" t="s">
        <v>70</v>
      </c>
      <c r="H141" s="486">
        <f>'2.入力_使用量(1,2号)'!M149</f>
        <v>0</v>
      </c>
      <c r="I141" s="478">
        <f>'2.入力_使用量(1,2号)'!Q149</f>
        <v>0</v>
      </c>
      <c r="J141" s="479"/>
      <c r="K141" s="478">
        <f t="shared" si="28"/>
        <v>0</v>
      </c>
      <c r="L141" s="479"/>
      <c r="M141" s="479"/>
      <c r="N141" s="4"/>
      <c r="O141" s="479"/>
      <c r="P141" s="479"/>
      <c r="Q141" s="4"/>
      <c r="R141" s="479"/>
      <c r="S141" s="479"/>
      <c r="T141" s="4"/>
      <c r="U141" s="479"/>
      <c r="V141" s="479"/>
      <c r="W141" s="478">
        <f t="shared" si="29"/>
        <v>0</v>
      </c>
      <c r="X141" s="479"/>
      <c r="Y141" s="479"/>
      <c r="Z141" s="4"/>
      <c r="AA141" s="479"/>
      <c r="AB141" s="479"/>
      <c r="AC141" s="4"/>
      <c r="AD141" s="479"/>
      <c r="AE141" s="479"/>
      <c r="AF141" s="4"/>
      <c r="AG141" s="479"/>
      <c r="AH141" s="479"/>
      <c r="AI141" s="4"/>
      <c r="AJ141" s="479"/>
      <c r="AK141" s="479"/>
      <c r="AL141" s="4"/>
      <c r="AM141" s="479"/>
      <c r="AN141" s="479"/>
      <c r="AO141" s="4"/>
      <c r="AP141" s="479"/>
      <c r="AQ141" s="479"/>
      <c r="AR141" s="4"/>
      <c r="AS141" s="479"/>
      <c r="AT141" s="479"/>
      <c r="AU141" s="4"/>
      <c r="AV141" s="479"/>
      <c r="AW141" s="479"/>
      <c r="AX141" s="4"/>
      <c r="AY141" s="479"/>
      <c r="AZ141" s="479"/>
      <c r="BA141" s="4"/>
      <c r="BB141" s="479"/>
      <c r="BC141" s="479"/>
      <c r="BD141" s="4"/>
      <c r="BE141" s="479"/>
      <c r="BF141" s="479"/>
      <c r="BG141" s="4"/>
      <c r="BH141" s="479"/>
      <c r="BI141" s="479"/>
      <c r="BJ141" s="4"/>
      <c r="BK141" s="479"/>
      <c r="BL141" s="318"/>
      <c r="BM141" s="427"/>
      <c r="BN141" s="428"/>
      <c r="BO141" s="333"/>
    </row>
    <row r="142" spans="1:67" ht="20.100000000000001" customHeight="1">
      <c r="A142" s="318"/>
      <c r="B142" s="488"/>
      <c r="C142" s="489"/>
      <c r="D142" s="489"/>
      <c r="E142" s="489"/>
      <c r="F142" s="489"/>
      <c r="G142" s="489"/>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27"/>
      <c r="BN142" s="428"/>
      <c r="BO142" s="333"/>
    </row>
    <row r="143" spans="1:67" ht="19.8">
      <c r="A143" s="318"/>
      <c r="B143" s="489"/>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27"/>
      <c r="BN143" s="428"/>
      <c r="BO143" s="333"/>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M6" sqref="M6"/>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4246</v>
      </c>
      <c r="H1" s="311" t="s">
        <v>4247</v>
      </c>
      <c r="I1" s="312" t="s">
        <v>4249</v>
      </c>
      <c r="J1" s="313" t="s">
        <v>4248</v>
      </c>
      <c r="L1" s="1097" t="s">
        <v>5320</v>
      </c>
      <c r="M1" s="317" t="str">
        <f>IF('1.はじめに'!$E$15="",'1.はじめに'!$D$15,'1.はじめに'!$E$15)</f>
        <v/>
      </c>
      <c r="AD1" s="318"/>
      <c r="AF1" s="319" t="s">
        <v>2290</v>
      </c>
      <c r="AG1" s="319" t="s">
        <v>2291</v>
      </c>
      <c r="AH1" s="320" t="s">
        <v>1</v>
      </c>
      <c r="AI1" s="319" t="s">
        <v>2</v>
      </c>
    </row>
    <row r="2" spans="1:35" ht="30" customHeight="1" thickBot="1">
      <c r="A2" s="1244" t="str">
        <f>IF('1.はじめに'!F43="要","要入力","（入力不要）")</f>
        <v>（入力不要）</v>
      </c>
      <c r="B2" s="1245"/>
      <c r="C2" s="1246"/>
      <c r="D2" s="1085"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2348</v>
      </c>
      <c r="O2" s="317"/>
      <c r="P2" s="315"/>
      <c r="Q2" s="316" t="s">
        <v>890</v>
      </c>
      <c r="AD2" s="318"/>
      <c r="AF2" s="319"/>
      <c r="AG2" s="1104" t="s">
        <v>5369</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495" t="s">
        <v>883</v>
      </c>
      <c r="C4" s="496"/>
      <c r="D4" s="497"/>
      <c r="E4" s="498"/>
      <c r="F4" s="498"/>
      <c r="G4" s="499"/>
      <c r="H4" s="335"/>
      <c r="I4" s="335"/>
      <c r="J4" s="335"/>
      <c r="K4" s="500"/>
      <c r="L4" s="339" t="s">
        <v>3</v>
      </c>
      <c r="M4" s="501" t="s">
        <v>125</v>
      </c>
      <c r="N4" s="501" t="s">
        <v>663</v>
      </c>
      <c r="O4" s="501" t="s">
        <v>664</v>
      </c>
      <c r="Q4" s="502" t="s">
        <v>687</v>
      </c>
      <c r="R4" s="503"/>
    </row>
    <row r="5" spans="1:35" ht="20.100000000000001" customHeight="1">
      <c r="B5" s="504"/>
      <c r="C5" s="505" t="s">
        <v>198</v>
      </c>
      <c r="D5" s="506"/>
      <c r="E5" s="505"/>
      <c r="F5" s="505"/>
      <c r="G5" s="507"/>
      <c r="H5" s="508"/>
      <c r="I5" s="508"/>
      <c r="J5" s="508"/>
      <c r="K5" s="509"/>
      <c r="L5" s="510"/>
      <c r="M5" s="511" t="s">
        <v>676</v>
      </c>
      <c r="N5" s="512" t="s">
        <v>666</v>
      </c>
      <c r="O5" s="512" t="s">
        <v>665</v>
      </c>
      <c r="Q5" s="513" t="s">
        <v>688</v>
      </c>
      <c r="R5" s="315"/>
      <c r="AG5" s="427" t="s">
        <v>5360</v>
      </c>
    </row>
    <row r="6" spans="1:35" ht="20.100000000000001" customHeight="1">
      <c r="B6" s="514">
        <v>1</v>
      </c>
      <c r="C6" s="515" t="s">
        <v>667</v>
      </c>
      <c r="D6" s="516"/>
      <c r="E6" s="517"/>
      <c r="F6" s="517"/>
      <c r="G6" s="371"/>
      <c r="H6" s="366"/>
      <c r="I6" s="366"/>
      <c r="J6" s="366"/>
      <c r="K6" s="372" t="s">
        <v>78</v>
      </c>
      <c r="L6" s="518" t="s">
        <v>184</v>
      </c>
      <c r="M6" s="519" t="str">
        <f>IF('1.はじめに'!$D$14="","",INDEX(非表示_前年度報告内容!$1:$1048576,MATCH('1.はじめに'!$D$14,非表示_前年度報告内容!$A:$A,0),MATCH("前年度末所有台数（全県）",非表示_前年度報告内容!$4:$4,0)))</f>
        <v/>
      </c>
      <c r="N6" s="519" t="str">
        <f>IF(M6="","",M6-O6)</f>
        <v/>
      </c>
      <c r="O6" s="519" t="str">
        <f>IF('1.はじめに'!$D$14="","",INDEX(非表示_前年度報告内容!$1:$1048576,MATCH('1.はじめに'!$D$14,非表示_前年度報告内容!$A:$A,0),MATCH("前年度末所有台数（県域）",非表示_前年度報告内容!$4:$4,0)))</f>
        <v/>
      </c>
      <c r="Q6" s="520" t="s">
        <v>689</v>
      </c>
      <c r="R6" s="1298" t="s">
        <v>690</v>
      </c>
      <c r="AF6" s="329" t="s">
        <v>677</v>
      </c>
      <c r="AG6" s="329" t="s">
        <v>2531</v>
      </c>
    </row>
    <row r="7" spans="1:35" ht="20.100000000000001" customHeight="1">
      <c r="B7" s="521"/>
      <c r="C7" s="394" t="s">
        <v>670</v>
      </c>
      <c r="D7" s="366"/>
      <c r="E7" s="370"/>
      <c r="F7" s="370"/>
      <c r="G7" s="371"/>
      <c r="H7" s="366"/>
      <c r="I7" s="366"/>
      <c r="J7" s="366"/>
      <c r="K7" s="372" t="s">
        <v>80</v>
      </c>
      <c r="L7" s="518" t="s">
        <v>184</v>
      </c>
      <c r="M7" s="522">
        <f t="shared" ref="M7:M22" si="0">SUM(N7:O7)</f>
        <v>0</v>
      </c>
      <c r="N7" s="492"/>
      <c r="O7" s="492"/>
      <c r="R7" s="1298"/>
    </row>
    <row r="8" spans="1:35" ht="20.100000000000001" customHeight="1">
      <c r="B8" s="514">
        <v>2</v>
      </c>
      <c r="C8" s="523" t="s">
        <v>668</v>
      </c>
      <c r="D8" s="370"/>
      <c r="E8" s="370"/>
      <c r="F8" s="370"/>
      <c r="G8" s="371"/>
      <c r="H8" s="366"/>
      <c r="I8" s="366"/>
      <c r="J8" s="366"/>
      <c r="K8" s="372" t="s">
        <v>82</v>
      </c>
      <c r="L8" s="518" t="s">
        <v>184</v>
      </c>
      <c r="M8" s="519">
        <f t="shared" si="0"/>
        <v>0</v>
      </c>
      <c r="N8" s="493"/>
      <c r="O8" s="493"/>
      <c r="Q8" s="520" t="s">
        <v>689</v>
      </c>
      <c r="R8" s="1298" t="s">
        <v>691</v>
      </c>
    </row>
    <row r="9" spans="1:35" ht="20.100000000000001" customHeight="1">
      <c r="B9" s="521"/>
      <c r="C9" s="394" t="s">
        <v>670</v>
      </c>
      <c r="D9" s="366"/>
      <c r="E9" s="370"/>
      <c r="F9" s="370"/>
      <c r="G9" s="371"/>
      <c r="H9" s="366"/>
      <c r="I9" s="366"/>
      <c r="J9" s="366"/>
      <c r="K9" s="372" t="s">
        <v>84</v>
      </c>
      <c r="L9" s="518" t="s">
        <v>184</v>
      </c>
      <c r="M9" s="522">
        <f t="shared" si="0"/>
        <v>0</v>
      </c>
      <c r="N9" s="492"/>
      <c r="O9" s="492"/>
      <c r="R9" s="1298"/>
    </row>
    <row r="10" spans="1:35" ht="20.100000000000001" customHeight="1">
      <c r="B10" s="514">
        <v>3</v>
      </c>
      <c r="C10" s="523" t="s">
        <v>669</v>
      </c>
      <c r="D10" s="524"/>
      <c r="E10" s="366"/>
      <c r="F10" s="362"/>
      <c r="G10" s="525"/>
      <c r="H10" s="366"/>
      <c r="I10" s="366"/>
      <c r="J10" s="526" t="s">
        <v>185</v>
      </c>
      <c r="K10" s="372" t="s">
        <v>85</v>
      </c>
      <c r="L10" s="399" t="s">
        <v>184</v>
      </c>
      <c r="M10" s="519">
        <f>SUM(N10:O10)</f>
        <v>0</v>
      </c>
      <c r="N10" s="519" t="str">
        <f>IF(N6="","",N6-N7+N8-N9)</f>
        <v/>
      </c>
      <c r="O10" s="519" t="str">
        <f>IF(O6="","",O6-O7+O8-O9)</f>
        <v/>
      </c>
      <c r="AG10" s="329" t="s">
        <v>2531</v>
      </c>
    </row>
    <row r="11" spans="1:35" ht="20.100000000000001" customHeight="1">
      <c r="B11" s="521"/>
      <c r="C11" s="1162" t="s">
        <v>850</v>
      </c>
      <c r="D11" s="1163"/>
      <c r="E11" s="1164"/>
      <c r="F11" s="1165"/>
      <c r="G11" s="1166"/>
      <c r="H11" s="1165"/>
      <c r="I11" s="1165"/>
      <c r="J11" s="1167"/>
      <c r="K11" s="1168" t="s">
        <v>86</v>
      </c>
      <c r="L11" s="1037" t="s">
        <v>184</v>
      </c>
      <c r="M11" s="1169">
        <f t="shared" si="0"/>
        <v>0</v>
      </c>
      <c r="N11" s="1170"/>
      <c r="O11" s="1170"/>
      <c r="Q11" s="513" t="s">
        <v>692</v>
      </c>
      <c r="R11" s="315"/>
    </row>
    <row r="12" spans="1:35" ht="20.100000000000001" customHeight="1">
      <c r="B12" s="521"/>
      <c r="C12" s="1299" t="s">
        <v>2342</v>
      </c>
      <c r="D12" s="1303"/>
      <c r="E12" s="1171" t="s">
        <v>186</v>
      </c>
      <c r="F12" s="1172"/>
      <c r="G12" s="1165"/>
      <c r="H12" s="1165"/>
      <c r="I12" s="1165"/>
      <c r="J12" s="1167"/>
      <c r="K12" s="1168" t="s">
        <v>87</v>
      </c>
      <c r="L12" s="1037" t="s">
        <v>184</v>
      </c>
      <c r="M12" s="1173">
        <f t="shared" si="0"/>
        <v>0</v>
      </c>
      <c r="N12" s="1174"/>
      <c r="O12" s="1174"/>
      <c r="Q12" s="520" t="s">
        <v>689</v>
      </c>
      <c r="R12" s="513" t="s">
        <v>693</v>
      </c>
    </row>
    <row r="13" spans="1:35" ht="20.100000000000001" customHeight="1">
      <c r="B13" s="521"/>
      <c r="C13" s="1299"/>
      <c r="D13" s="1303"/>
      <c r="E13" s="1171" t="s">
        <v>187</v>
      </c>
      <c r="F13" s="1172"/>
      <c r="G13" s="1165"/>
      <c r="H13" s="1165"/>
      <c r="I13" s="1165"/>
      <c r="J13" s="1167"/>
      <c r="K13" s="1168" t="s">
        <v>88</v>
      </c>
      <c r="L13" s="1037" t="s">
        <v>184</v>
      </c>
      <c r="M13" s="1173">
        <f t="shared" si="0"/>
        <v>0</v>
      </c>
      <c r="N13" s="1174"/>
      <c r="O13" s="1174"/>
      <c r="Q13" s="520" t="s">
        <v>689</v>
      </c>
      <c r="R13" s="10" t="s">
        <v>698</v>
      </c>
    </row>
    <row r="14" spans="1:35" ht="20.100000000000001" customHeight="1">
      <c r="B14" s="521"/>
      <c r="C14" s="1299"/>
      <c r="D14" s="1303"/>
      <c r="E14" s="1171" t="s">
        <v>671</v>
      </c>
      <c r="F14" s="1172"/>
      <c r="G14" s="1165"/>
      <c r="H14" s="1165"/>
      <c r="I14" s="1165"/>
      <c r="J14" s="1167"/>
      <c r="K14" s="1168" t="s">
        <v>89</v>
      </c>
      <c r="L14" s="1037" t="s">
        <v>184</v>
      </c>
      <c r="M14" s="1173">
        <f t="shared" si="0"/>
        <v>0</v>
      </c>
      <c r="N14" s="1174"/>
      <c r="O14" s="1174"/>
      <c r="Q14" s="520" t="s">
        <v>689</v>
      </c>
      <c r="R14" s="10" t="s">
        <v>694</v>
      </c>
      <c r="AF14" s="528"/>
      <c r="AG14" s="528"/>
    </row>
    <row r="15" spans="1:35" ht="20.100000000000001" customHeight="1">
      <c r="B15" s="521"/>
      <c r="C15" s="1299"/>
      <c r="D15" s="1303"/>
      <c r="E15" s="1171" t="s">
        <v>672</v>
      </c>
      <c r="F15" s="1172"/>
      <c r="G15" s="1165"/>
      <c r="H15" s="1165"/>
      <c r="I15" s="1165"/>
      <c r="J15" s="1167"/>
      <c r="K15" s="1168" t="s">
        <v>188</v>
      </c>
      <c r="L15" s="1037" t="s">
        <v>184</v>
      </c>
      <c r="M15" s="1173">
        <f t="shared" si="0"/>
        <v>0</v>
      </c>
      <c r="N15" s="1174"/>
      <c r="O15" s="1174"/>
      <c r="Q15" s="520" t="s">
        <v>689</v>
      </c>
      <c r="R15" s="10" t="s">
        <v>695</v>
      </c>
      <c r="AF15" s="528"/>
      <c r="AG15" s="528"/>
    </row>
    <row r="16" spans="1:35" ht="20.100000000000001" customHeight="1">
      <c r="B16" s="521"/>
      <c r="C16" s="1299"/>
      <c r="D16" s="1303"/>
      <c r="E16" s="1171" t="s">
        <v>847</v>
      </c>
      <c r="F16" s="1172"/>
      <c r="G16" s="1165"/>
      <c r="H16" s="1165"/>
      <c r="I16" s="1165"/>
      <c r="J16" s="1167" t="s">
        <v>848</v>
      </c>
      <c r="K16" s="1168" t="s">
        <v>189</v>
      </c>
      <c r="L16" s="1037" t="s">
        <v>184</v>
      </c>
      <c r="M16" s="1173">
        <f t="shared" si="0"/>
        <v>0</v>
      </c>
      <c r="N16" s="1173">
        <f>N11-N12-N13-N14-N15</f>
        <v>0</v>
      </c>
      <c r="O16" s="1173">
        <f>O11-O12-O13-O14-O15</f>
        <v>0</v>
      </c>
      <c r="Q16" s="520" t="s">
        <v>689</v>
      </c>
      <c r="R16" s="10" t="s">
        <v>696</v>
      </c>
      <c r="AG16" s="329" t="s">
        <v>2531</v>
      </c>
    </row>
    <row r="17" spans="1:35" ht="20.100000000000001" customHeight="1">
      <c r="B17" s="521"/>
      <c r="C17" s="1175" t="s">
        <v>851</v>
      </c>
      <c r="D17" s="1176"/>
      <c r="E17" s="1167"/>
      <c r="F17" s="1167"/>
      <c r="G17" s="1165"/>
      <c r="H17" s="1165"/>
      <c r="I17" s="1165"/>
      <c r="J17" s="1167"/>
      <c r="K17" s="1168" t="s">
        <v>190</v>
      </c>
      <c r="L17" s="1037" t="s">
        <v>184</v>
      </c>
      <c r="M17" s="1169">
        <f t="shared" si="0"/>
        <v>0</v>
      </c>
      <c r="N17" s="1170"/>
      <c r="O17" s="1170"/>
    </row>
    <row r="18" spans="1:35" ht="20.100000000000001" customHeight="1">
      <c r="B18" s="521"/>
      <c r="C18" s="1299" t="s">
        <v>2343</v>
      </c>
      <c r="D18" s="1300"/>
      <c r="E18" s="1171" t="s">
        <v>186</v>
      </c>
      <c r="F18" s="1172"/>
      <c r="G18" s="1165"/>
      <c r="H18" s="1165"/>
      <c r="I18" s="1165"/>
      <c r="J18" s="1167"/>
      <c r="K18" s="1168" t="s">
        <v>191</v>
      </c>
      <c r="L18" s="1037" t="s">
        <v>184</v>
      </c>
      <c r="M18" s="1173">
        <f t="shared" si="0"/>
        <v>0</v>
      </c>
      <c r="N18" s="1174"/>
      <c r="O18" s="1174"/>
      <c r="Q18" s="513" t="s">
        <v>697</v>
      </c>
      <c r="R18" s="525"/>
    </row>
    <row r="19" spans="1:35" ht="20.100000000000001" customHeight="1">
      <c r="B19" s="521"/>
      <c r="C19" s="1299"/>
      <c r="D19" s="1300"/>
      <c r="E19" s="1171" t="s">
        <v>187</v>
      </c>
      <c r="F19" s="1172"/>
      <c r="G19" s="1165"/>
      <c r="H19" s="1165"/>
      <c r="I19" s="1165"/>
      <c r="J19" s="1167"/>
      <c r="K19" s="1168" t="s">
        <v>192</v>
      </c>
      <c r="L19" s="1037" t="s">
        <v>184</v>
      </c>
      <c r="M19" s="1173">
        <f t="shared" si="0"/>
        <v>0</v>
      </c>
      <c r="N19" s="1174"/>
      <c r="O19" s="1174"/>
      <c r="Q19" s="525"/>
      <c r="R19" s="1298" t="s">
        <v>699</v>
      </c>
    </row>
    <row r="20" spans="1:35" ht="20.100000000000001" customHeight="1">
      <c r="B20" s="521"/>
      <c r="C20" s="1299"/>
      <c r="D20" s="1300"/>
      <c r="E20" s="1171" t="s">
        <v>671</v>
      </c>
      <c r="F20" s="1172"/>
      <c r="G20" s="1165"/>
      <c r="H20" s="1165"/>
      <c r="I20" s="1165"/>
      <c r="J20" s="1167"/>
      <c r="K20" s="1168" t="s">
        <v>193</v>
      </c>
      <c r="L20" s="1037" t="s">
        <v>184</v>
      </c>
      <c r="M20" s="1173">
        <f t="shared" si="0"/>
        <v>0</v>
      </c>
      <c r="N20" s="1174"/>
      <c r="O20" s="1174"/>
      <c r="R20" s="1298"/>
      <c r="AF20" s="528"/>
      <c r="AG20" s="528"/>
    </row>
    <row r="21" spans="1:35" ht="20.100000000000001" customHeight="1">
      <c r="B21" s="521"/>
      <c r="C21" s="1299"/>
      <c r="D21" s="1300"/>
      <c r="E21" s="1171" t="s">
        <v>672</v>
      </c>
      <c r="F21" s="1172"/>
      <c r="G21" s="1165"/>
      <c r="H21" s="1165"/>
      <c r="I21" s="1165"/>
      <c r="J21" s="1167"/>
      <c r="K21" s="1168" t="s">
        <v>194</v>
      </c>
      <c r="L21" s="1037" t="s">
        <v>184</v>
      </c>
      <c r="M21" s="1173">
        <f t="shared" si="0"/>
        <v>0</v>
      </c>
      <c r="N21" s="1174"/>
      <c r="O21" s="1174"/>
      <c r="R21" s="1298"/>
      <c r="AF21" s="528"/>
      <c r="AG21" s="528"/>
    </row>
    <row r="22" spans="1:35" ht="20.100000000000001" customHeight="1">
      <c r="B22" s="521"/>
      <c r="C22" s="1301"/>
      <c r="D22" s="1302"/>
      <c r="E22" s="1171" t="s">
        <v>847</v>
      </c>
      <c r="F22" s="1172"/>
      <c r="G22" s="1165"/>
      <c r="H22" s="1165"/>
      <c r="I22" s="1165"/>
      <c r="J22" s="1167" t="s">
        <v>849</v>
      </c>
      <c r="K22" s="1168" t="s">
        <v>195</v>
      </c>
      <c r="L22" s="1037" t="s">
        <v>184</v>
      </c>
      <c r="M22" s="1173">
        <f t="shared" si="0"/>
        <v>0</v>
      </c>
      <c r="N22" s="1173">
        <f>N17-N18-N19-N20-N21</f>
        <v>0</v>
      </c>
      <c r="O22" s="1173">
        <f>O17-O18-O19-O20-O21</f>
        <v>0</v>
      </c>
      <c r="AG22" s="329" t="s">
        <v>2531</v>
      </c>
    </row>
    <row r="23" spans="1:35" ht="20.100000000000001" customHeight="1">
      <c r="B23" s="530"/>
      <c r="C23" s="1177" t="s">
        <v>2344</v>
      </c>
      <c r="D23" s="1165"/>
      <c r="E23" s="1165"/>
      <c r="F23" s="1165"/>
      <c r="G23" s="1167"/>
      <c r="H23" s="1165"/>
      <c r="I23" s="1165"/>
      <c r="J23" s="1167" t="s">
        <v>196</v>
      </c>
      <c r="K23" s="1168" t="s">
        <v>197</v>
      </c>
      <c r="L23" s="1037" t="s">
        <v>184</v>
      </c>
      <c r="M23" s="1169"/>
      <c r="N23" s="1169"/>
      <c r="O23" s="1169"/>
      <c r="AG23" s="329" t="s">
        <v>2531</v>
      </c>
    </row>
    <row r="24" spans="1:35" ht="20.100000000000001" customHeight="1">
      <c r="H24" s="1048" t="s">
        <v>5297</v>
      </c>
    </row>
    <row r="25" spans="1:35" ht="20.100000000000001" customHeight="1">
      <c r="A25" s="321" t="s">
        <v>127</v>
      </c>
      <c r="B25" s="322"/>
      <c r="C25" s="322"/>
      <c r="D25" s="322"/>
      <c r="E25" s="322"/>
      <c r="F25" s="322"/>
      <c r="G25" s="322"/>
      <c r="H25" s="322"/>
      <c r="I25" s="322"/>
      <c r="J25" s="322"/>
      <c r="K25" s="322"/>
      <c r="L25" s="322"/>
      <c r="M25" s="322"/>
      <c r="N25" s="322"/>
      <c r="O25" s="322"/>
      <c r="AG25" s="427" t="s">
        <v>5361</v>
      </c>
    </row>
    <row r="26" spans="1:35" ht="20.100000000000001" customHeight="1">
      <c r="A26" s="318"/>
      <c r="B26" s="334" t="s">
        <v>90</v>
      </c>
      <c r="C26" s="335"/>
      <c r="D26" s="335"/>
      <c r="E26" s="335"/>
      <c r="F26" s="335"/>
      <c r="G26" s="337"/>
      <c r="H26" s="338" t="s">
        <v>3</v>
      </c>
      <c r="I26" s="339" t="s">
        <v>91</v>
      </c>
      <c r="J26" s="1304" t="s">
        <v>92</v>
      </c>
      <c r="K26" s="1305"/>
      <c r="L26" s="1306"/>
      <c r="M26" s="501" t="s">
        <v>125</v>
      </c>
      <c r="N26" s="501" t="s">
        <v>663</v>
      </c>
      <c r="O26" s="501" t="s">
        <v>664</v>
      </c>
      <c r="AD26" s="318"/>
      <c r="AF26" s="333"/>
      <c r="AG26" s="333"/>
      <c r="AI26" s="333"/>
    </row>
    <row r="27" spans="1:35" ht="20.100000000000001" customHeight="1">
      <c r="A27" s="342" t="s">
        <v>107</v>
      </c>
      <c r="B27" s="343"/>
      <c r="C27" s="344"/>
      <c r="D27" s="344"/>
      <c r="E27" s="344"/>
      <c r="F27" s="344"/>
      <c r="G27" s="345"/>
      <c r="H27" s="1309" t="s">
        <v>5277</v>
      </c>
      <c r="I27" s="347" t="s">
        <v>120</v>
      </c>
      <c r="J27" s="531"/>
      <c r="K27" s="508"/>
      <c r="L27" s="532"/>
      <c r="M27" s="533" t="s">
        <v>676</v>
      </c>
      <c r="N27" s="534" t="s">
        <v>666</v>
      </c>
      <c r="O27" s="534" t="s">
        <v>665</v>
      </c>
      <c r="AD27" s="357"/>
      <c r="AF27" s="333"/>
      <c r="AG27" s="333"/>
      <c r="AI27" s="333"/>
    </row>
    <row r="28" spans="1:35" s="362" customFormat="1" ht="20.100000000000001" customHeight="1">
      <c r="A28" s="342" t="s">
        <v>106</v>
      </c>
      <c r="B28" s="1266" t="s">
        <v>108</v>
      </c>
      <c r="C28" s="1267"/>
      <c r="D28" s="1267"/>
      <c r="E28" s="1267"/>
      <c r="F28" s="1267"/>
      <c r="G28" s="1268"/>
      <c r="H28" s="1310"/>
      <c r="I28" s="359" t="s">
        <v>119</v>
      </c>
      <c r="J28" s="347" t="s">
        <v>93</v>
      </c>
      <c r="K28" s="347" t="s">
        <v>94</v>
      </c>
      <c r="L28" s="347" t="s">
        <v>91</v>
      </c>
      <c r="M28" s="535"/>
      <c r="N28" s="536"/>
      <c r="O28" s="536"/>
      <c r="AD28" s="361"/>
      <c r="AF28" s="364"/>
      <c r="AG28" s="364"/>
      <c r="AH28" s="363"/>
      <c r="AI28" s="364"/>
    </row>
    <row r="29" spans="1:35" ht="20.100000000000001" customHeight="1">
      <c r="A29" s="365" t="s">
        <v>4</v>
      </c>
      <c r="B29" s="1270" t="s">
        <v>6</v>
      </c>
      <c r="C29" s="1307" t="s">
        <v>7</v>
      </c>
      <c r="D29" s="370" t="s">
        <v>10</v>
      </c>
      <c r="E29" s="370"/>
      <c r="F29" s="370"/>
      <c r="G29" s="372"/>
      <c r="H29" s="373" t="s">
        <v>5278</v>
      </c>
      <c r="I29" s="1045">
        <f>33.4/1000</f>
        <v>3.3399999999999999E-2</v>
      </c>
      <c r="J29" s="537">
        <v>1.8700000000000001E-2</v>
      </c>
      <c r="K29" s="538">
        <f t="shared" ref="K29:K35" si="1">J29</f>
        <v>1.8700000000000001E-2</v>
      </c>
      <c r="L29" s="373" t="s">
        <v>716</v>
      </c>
      <c r="M29" s="539">
        <f t="shared" ref="M29:M76" si="2">SUM(N29:O29)</f>
        <v>0</v>
      </c>
      <c r="N29" s="2"/>
      <c r="O29" s="2"/>
      <c r="AD29" s="318"/>
      <c r="AF29" s="333"/>
      <c r="AG29" s="333"/>
      <c r="AI29" s="333"/>
    </row>
    <row r="30" spans="1:35" ht="20.100000000000001" hidden="1" customHeight="1">
      <c r="A30" s="369" t="s">
        <v>5</v>
      </c>
      <c r="B30" s="1270"/>
      <c r="C30" s="1308"/>
      <c r="D30" s="370" t="s">
        <v>12</v>
      </c>
      <c r="E30" s="370"/>
      <c r="F30" s="370"/>
      <c r="G30" s="372"/>
      <c r="H30" s="373" t="s">
        <v>5278</v>
      </c>
      <c r="I30" s="1045">
        <f>36.3/1000</f>
        <v>3.6299999999999999E-2</v>
      </c>
      <c r="J30" s="537">
        <v>1.8599999999999998E-2</v>
      </c>
      <c r="K30" s="538">
        <f t="shared" si="1"/>
        <v>1.8599999999999998E-2</v>
      </c>
      <c r="L30" s="373" t="s">
        <v>716</v>
      </c>
      <c r="M30" s="539">
        <f t="shared" si="2"/>
        <v>0</v>
      </c>
      <c r="N30" s="2"/>
      <c r="O30" s="2"/>
      <c r="AD30" s="318"/>
      <c r="AF30" s="333"/>
      <c r="AG30" s="333"/>
      <c r="AI30" s="333"/>
    </row>
    <row r="31" spans="1:35" ht="20.100000000000001" customHeight="1">
      <c r="A31" s="365" t="s">
        <v>4</v>
      </c>
      <c r="B31" s="1270"/>
      <c r="C31" s="1308"/>
      <c r="D31" s="370" t="s">
        <v>14</v>
      </c>
      <c r="E31" s="370"/>
      <c r="F31" s="370"/>
      <c r="G31" s="372"/>
      <c r="H31" s="373" t="s">
        <v>5278</v>
      </c>
      <c r="I31" s="1045">
        <f>38/1000</f>
        <v>3.7999999999999999E-2</v>
      </c>
      <c r="J31" s="537">
        <v>1.8800000000000001E-2</v>
      </c>
      <c r="K31" s="538">
        <f t="shared" si="1"/>
        <v>1.8800000000000001E-2</v>
      </c>
      <c r="L31" s="373" t="s">
        <v>716</v>
      </c>
      <c r="M31" s="539">
        <f t="shared" si="2"/>
        <v>0</v>
      </c>
      <c r="N31" s="2"/>
      <c r="O31" s="2"/>
      <c r="AD31" s="318"/>
      <c r="AF31" s="333"/>
      <c r="AG31" s="333"/>
      <c r="AI31" s="333"/>
    </row>
    <row r="32" spans="1:35" ht="20.100000000000001" hidden="1" customHeight="1">
      <c r="A32" s="369" t="s">
        <v>5</v>
      </c>
      <c r="B32" s="1270"/>
      <c r="C32" s="1308"/>
      <c r="D32" s="370" t="s">
        <v>15</v>
      </c>
      <c r="E32" s="370"/>
      <c r="F32" s="370"/>
      <c r="G32" s="372"/>
      <c r="H32" s="373" t="s">
        <v>5278</v>
      </c>
      <c r="I32" s="1045">
        <f>38.9/1000</f>
        <v>3.8899999999999997E-2</v>
      </c>
      <c r="J32" s="537">
        <v>1.9300000000000001E-2</v>
      </c>
      <c r="K32" s="538">
        <f t="shared" si="1"/>
        <v>1.9300000000000001E-2</v>
      </c>
      <c r="L32" s="373" t="s">
        <v>716</v>
      </c>
      <c r="M32" s="539">
        <f t="shared" si="2"/>
        <v>0</v>
      </c>
      <c r="N32" s="2"/>
      <c r="O32" s="2"/>
      <c r="AD32" s="318"/>
      <c r="AF32" s="333"/>
      <c r="AG32" s="333"/>
      <c r="AI32" s="333"/>
    </row>
    <row r="33" spans="1:35" ht="20.100000000000001" hidden="1" customHeight="1">
      <c r="A33" s="369" t="s">
        <v>5</v>
      </c>
      <c r="B33" s="1270"/>
      <c r="C33" s="1308"/>
      <c r="D33" s="370" t="s">
        <v>16</v>
      </c>
      <c r="E33" s="361"/>
      <c r="F33" s="361"/>
      <c r="G33" s="372"/>
      <c r="H33" s="373" t="s">
        <v>5278</v>
      </c>
      <c r="I33" s="1045">
        <f>41.8/1000</f>
        <v>4.1799999999999997E-2</v>
      </c>
      <c r="J33" s="537">
        <v>2.0199999999999999E-2</v>
      </c>
      <c r="K33" s="538">
        <f t="shared" si="1"/>
        <v>2.0199999999999999E-2</v>
      </c>
      <c r="L33" s="373" t="s">
        <v>716</v>
      </c>
      <c r="M33" s="539">
        <f t="shared" si="2"/>
        <v>0</v>
      </c>
      <c r="N33" s="2"/>
      <c r="O33" s="2"/>
      <c r="AD33" s="318"/>
      <c r="AF33" s="333"/>
      <c r="AG33" s="333"/>
      <c r="AI33" s="333"/>
    </row>
    <row r="34" spans="1:35" ht="20.100000000000001" customHeight="1">
      <c r="A34" s="365" t="s">
        <v>4</v>
      </c>
      <c r="B34" s="1270"/>
      <c r="C34" s="1308"/>
      <c r="D34" s="370" t="s">
        <v>20</v>
      </c>
      <c r="E34" s="370"/>
      <c r="F34" s="370"/>
      <c r="G34" s="372"/>
      <c r="H34" s="373" t="s">
        <v>5279</v>
      </c>
      <c r="I34" s="1045">
        <f>50.1/1000</f>
        <v>5.0099999999999999E-2</v>
      </c>
      <c r="J34" s="537">
        <v>1.6299999999999999E-2</v>
      </c>
      <c r="K34" s="538">
        <f t="shared" si="1"/>
        <v>1.6299999999999999E-2</v>
      </c>
      <c r="L34" s="373" t="s">
        <v>716</v>
      </c>
      <c r="M34" s="539">
        <f t="shared" si="2"/>
        <v>0</v>
      </c>
      <c r="N34" s="2"/>
      <c r="O34" s="2"/>
      <c r="AD34" s="318"/>
      <c r="AF34" s="333"/>
      <c r="AG34" s="333"/>
      <c r="AI34" s="333"/>
    </row>
    <row r="35" spans="1:35" ht="20.100000000000001" customHeight="1">
      <c r="A35" s="365" t="s">
        <v>4</v>
      </c>
      <c r="B35" s="1270"/>
      <c r="C35" s="1308"/>
      <c r="D35" s="370" t="s">
        <v>23</v>
      </c>
      <c r="E35" s="361"/>
      <c r="F35" s="361"/>
      <c r="G35" s="372"/>
      <c r="H35" s="373" t="s">
        <v>5279</v>
      </c>
      <c r="I35" s="1045">
        <f>54.7/1000</f>
        <v>5.4700000000000006E-2</v>
      </c>
      <c r="J35" s="537">
        <v>1.3899999999999999E-2</v>
      </c>
      <c r="K35" s="538">
        <f t="shared" si="1"/>
        <v>1.3899999999999999E-2</v>
      </c>
      <c r="L35" s="373" t="s">
        <v>716</v>
      </c>
      <c r="M35" s="539">
        <f t="shared" si="2"/>
        <v>0</v>
      </c>
      <c r="N35" s="2"/>
      <c r="O35" s="2"/>
      <c r="AD35" s="318"/>
      <c r="AF35" s="333"/>
      <c r="AG35" s="333"/>
      <c r="AI35" s="333"/>
    </row>
    <row r="36" spans="1:35" ht="20.100000000000001" customHeight="1">
      <c r="A36" s="365" t="s">
        <v>4</v>
      </c>
      <c r="B36" s="1270"/>
      <c r="C36" s="1308"/>
      <c r="D36" s="381" t="s">
        <v>181</v>
      </c>
      <c r="E36" s="414" t="s">
        <v>5201</v>
      </c>
      <c r="F36" s="483" t="str">
        <f>IF(E36="ガス事業者名を選択","",IF(VLOOKUP(E36,'参考1_排出係数(ガス)'!K:M,3,FALSE)=1,"メニュー無し","メニュー選択→"))</f>
        <v/>
      </c>
      <c r="G36" s="38"/>
      <c r="H36" s="373" t="s">
        <v>5280</v>
      </c>
      <c r="I36" s="1046">
        <f>45/1000</f>
        <v>4.4999999999999998E-2</v>
      </c>
      <c r="J36" s="383" t="str">
        <f>IF($E36="ガス事業者名を選択","",INDEX('参考1_排出係数(ガス)'!$D:$E,MATCH($E36&amp;"_"&amp;$G36,'参考1_排出係数(ガス)'!$I:$I,0),1))</f>
        <v/>
      </c>
      <c r="K36" s="383" t="str">
        <f>IF($E36="ガス事業者名を選択","",INDEX('参考1_排出係数(ガス)'!$D:$E,MATCH($E36&amp;"_"&amp;$G36,'参考1_排出係数(ガス)'!$I:$I,0),2))</f>
        <v/>
      </c>
      <c r="L36" s="373" t="s">
        <v>716</v>
      </c>
      <c r="M36" s="539">
        <f t="shared" si="2"/>
        <v>0</v>
      </c>
      <c r="N36" s="2"/>
      <c r="O36" s="2"/>
      <c r="AD36" s="318"/>
      <c r="AF36" s="333" t="s">
        <v>5208</v>
      </c>
      <c r="AG36" s="324" t="s">
        <v>5150</v>
      </c>
      <c r="AI36" s="333"/>
    </row>
    <row r="37" spans="1:35" ht="20.100000000000001" hidden="1" customHeight="1">
      <c r="A37" s="369" t="s">
        <v>5</v>
      </c>
      <c r="B37" s="1270"/>
      <c r="C37" s="1308"/>
      <c r="D37" s="381" t="s">
        <v>182</v>
      </c>
      <c r="E37" s="414" t="s">
        <v>2328</v>
      </c>
      <c r="F37" s="483" t="str">
        <f>IF(E37="ガス事業者名を選択","",IF(VLOOKUP(E37,'参考1_排出係数(ガス)'!K:M,3,FALSE)=1,"メニュー無し","メニュー選択→"))</f>
        <v/>
      </c>
      <c r="G37" s="38"/>
      <c r="H37" s="373" t="s">
        <v>5280</v>
      </c>
      <c r="I37" s="1046">
        <f t="shared" ref="I37:I40" si="3">45/1000</f>
        <v>4.4999999999999998E-2</v>
      </c>
      <c r="J37" s="383" t="str">
        <f>IF($E37="ガス事業者名を選択","",INDEX('参考1_排出係数(ガス)'!$D:$E,MATCH($E37&amp;"_"&amp;$G37,'参考1_排出係数(ガス)'!$I:$I,0),1))</f>
        <v/>
      </c>
      <c r="K37" s="383" t="str">
        <f>IF($E37="ガス事業者名を選択","",INDEX('参考1_排出係数(ガス)'!$D:$E,MATCH($E37&amp;"_"&amp;$G37,'参考1_排出係数(ガス)'!$I:$I,0),2))</f>
        <v/>
      </c>
      <c r="L37" s="373" t="s">
        <v>716</v>
      </c>
      <c r="M37" s="539">
        <f t="shared" si="2"/>
        <v>0</v>
      </c>
      <c r="N37" s="2"/>
      <c r="O37" s="2"/>
      <c r="AD37" s="318"/>
      <c r="AF37" s="333" t="s">
        <v>5209</v>
      </c>
      <c r="AG37" s="324" t="s">
        <v>5240</v>
      </c>
      <c r="AI37" s="333"/>
    </row>
    <row r="38" spans="1:35" ht="20.100000000000001" hidden="1" customHeight="1">
      <c r="A38" s="369" t="s">
        <v>5</v>
      </c>
      <c r="B38" s="1270"/>
      <c r="C38" s="1308"/>
      <c r="D38" s="381" t="s">
        <v>183</v>
      </c>
      <c r="E38" s="414" t="s">
        <v>2328</v>
      </c>
      <c r="F38" s="483" t="str">
        <f>IF(E38="ガス事業者名を選択","",IF(VLOOKUP(E38,'参考1_排出係数(ガス)'!K:M,3,FALSE)=1,"メニュー無し","メニュー選択→"))</f>
        <v/>
      </c>
      <c r="G38" s="38"/>
      <c r="H38" s="373" t="s">
        <v>5280</v>
      </c>
      <c r="I38" s="1046">
        <f t="shared" si="3"/>
        <v>4.4999999999999998E-2</v>
      </c>
      <c r="J38" s="383" t="str">
        <f>IF($E38="ガス事業者名を選択","",INDEX('参考1_排出係数(ガス)'!$D:$E,MATCH($E38&amp;"_"&amp;$G38,'参考1_排出係数(ガス)'!$I:$I,0),1))</f>
        <v/>
      </c>
      <c r="K38" s="383" t="str">
        <f>IF($E38="ガス事業者名を選択","",INDEX('参考1_排出係数(ガス)'!$D:$E,MATCH($E38&amp;"_"&amp;$G38,'参考1_排出係数(ガス)'!$I:$I,0),2))</f>
        <v/>
      </c>
      <c r="L38" s="373" t="s">
        <v>716</v>
      </c>
      <c r="M38" s="539">
        <f t="shared" si="2"/>
        <v>0</v>
      </c>
      <c r="N38" s="2"/>
      <c r="O38" s="2"/>
      <c r="AD38" s="318"/>
      <c r="AG38" s="324" t="s">
        <v>5151</v>
      </c>
      <c r="AI38" s="333"/>
    </row>
    <row r="39" spans="1:35" ht="20.100000000000001" hidden="1" customHeight="1">
      <c r="A39" s="369" t="s">
        <v>5</v>
      </c>
      <c r="B39" s="1270"/>
      <c r="C39" s="1308"/>
      <c r="D39" s="381" t="s">
        <v>1505</v>
      </c>
      <c r="E39" s="414" t="s">
        <v>2328</v>
      </c>
      <c r="F39" s="483" t="str">
        <f>IF(E39="ガス事業者名を選択","",IF(VLOOKUP(E39,'参考1_排出係数(ガス)'!K:M,3,FALSE)=1,"メニュー無し","メニュー選択→"))</f>
        <v/>
      </c>
      <c r="G39" s="38"/>
      <c r="H39" s="373" t="s">
        <v>5280</v>
      </c>
      <c r="I39" s="1046">
        <f t="shared" si="3"/>
        <v>4.4999999999999998E-2</v>
      </c>
      <c r="J39" s="383" t="str">
        <f>IF($E39="ガス事業者名を選択","",INDEX('参考1_排出係数(ガス)'!$D:$E,MATCH($E39&amp;"_"&amp;$G39,'参考1_排出係数(ガス)'!$I:$I,0),1))</f>
        <v/>
      </c>
      <c r="K39" s="383" t="str">
        <f>IF($E39="ガス事業者名を選択","",INDEX('参考1_排出係数(ガス)'!$D:$E,MATCH($E39&amp;"_"&amp;$G39,'参考1_排出係数(ガス)'!$I:$I,0),2))</f>
        <v/>
      </c>
      <c r="L39" s="373" t="s">
        <v>716</v>
      </c>
      <c r="M39" s="539">
        <f t="shared" ref="M39" si="4">SUM(N39:O39)</f>
        <v>0</v>
      </c>
      <c r="N39" s="2"/>
      <c r="O39" s="2"/>
      <c r="AD39" s="318"/>
      <c r="AF39" s="333"/>
      <c r="AG39" s="324" t="s">
        <v>5152</v>
      </c>
      <c r="AI39" s="333"/>
    </row>
    <row r="40" spans="1:35" ht="20.100000000000001" hidden="1" customHeight="1">
      <c r="A40" s="369" t="s">
        <v>5</v>
      </c>
      <c r="B40" s="1270"/>
      <c r="C40" s="1308"/>
      <c r="D40" s="381" t="s">
        <v>1506</v>
      </c>
      <c r="E40" s="414" t="s">
        <v>2328</v>
      </c>
      <c r="F40" s="483" t="str">
        <f>IF(E40="ガス事業者名を選択","",IF(VLOOKUP(E40,'参考1_排出係数(ガス)'!K:M,3,FALSE)=1,"メニュー無し","メニュー選択→"))</f>
        <v/>
      </c>
      <c r="G40" s="38"/>
      <c r="H40" s="373" t="s">
        <v>5280</v>
      </c>
      <c r="I40" s="1046">
        <f t="shared" si="3"/>
        <v>4.4999999999999998E-2</v>
      </c>
      <c r="J40" s="383" t="str">
        <f>IF($E40="ガス事業者名を選択","",INDEX('参考1_排出係数(ガス)'!$D:$E,MATCH($E40&amp;"_"&amp;$G40,'参考1_排出係数(ガス)'!$I:$I,0),1))</f>
        <v/>
      </c>
      <c r="K40" s="383" t="str">
        <f>IF($E40="ガス事業者名を選択","",INDEX('参考1_排出係数(ガス)'!$D:$E,MATCH($E40&amp;"_"&amp;$G40,'参考1_排出係数(ガス)'!$I:$I,0),2))</f>
        <v/>
      </c>
      <c r="L40" s="373" t="s">
        <v>716</v>
      </c>
      <c r="M40" s="539">
        <f t="shared" ref="M40" si="5">SUM(N40:O40)</f>
        <v>0</v>
      </c>
      <c r="N40" s="2"/>
      <c r="O40" s="2"/>
      <c r="AD40" s="318"/>
      <c r="AF40" s="333"/>
      <c r="AG40" s="324" t="s">
        <v>5153</v>
      </c>
      <c r="AI40" s="333"/>
    </row>
    <row r="41" spans="1:35" ht="20.100000000000001" hidden="1" customHeight="1">
      <c r="A41" s="369" t="s">
        <v>5</v>
      </c>
      <c r="B41" s="1270"/>
      <c r="C41" s="1284"/>
      <c r="D41" s="370" t="s">
        <v>37</v>
      </c>
      <c r="E41" s="415"/>
      <c r="F41" s="379" t="s">
        <v>4243</v>
      </c>
      <c r="G41" s="372"/>
      <c r="H41" s="373" t="s">
        <v>753</v>
      </c>
      <c r="I41" s="1047"/>
      <c r="J41" s="494"/>
      <c r="K41" s="485" t="str">
        <f>IF(J41="","",J41)</f>
        <v/>
      </c>
      <c r="L41" s="373" t="s">
        <v>716</v>
      </c>
      <c r="M41" s="539">
        <f t="shared" si="2"/>
        <v>0</v>
      </c>
      <c r="N41" s="2"/>
      <c r="O41" s="2"/>
      <c r="AD41" s="318"/>
      <c r="AF41" s="333"/>
      <c r="AG41" s="324" t="s">
        <v>5154</v>
      </c>
      <c r="AI41" s="333"/>
    </row>
    <row r="42" spans="1:35" ht="20.100000000000001" hidden="1" customHeight="1">
      <c r="A42" s="369" t="s">
        <v>38</v>
      </c>
      <c r="B42" s="1270"/>
      <c r="C42" s="1307" t="s">
        <v>39</v>
      </c>
      <c r="D42" s="370" t="s">
        <v>44</v>
      </c>
      <c r="E42" s="370"/>
      <c r="F42" s="370"/>
      <c r="G42" s="372"/>
      <c r="H42" s="373" t="s">
        <v>5278</v>
      </c>
      <c r="I42" s="1045">
        <f>23.4/1000</f>
        <v>2.3399999999999997E-2</v>
      </c>
      <c r="J42" s="373"/>
      <c r="K42" s="373"/>
      <c r="L42" s="373" t="s">
        <v>716</v>
      </c>
      <c r="M42" s="539">
        <f t="shared" si="2"/>
        <v>0</v>
      </c>
      <c r="N42" s="2"/>
      <c r="O42" s="2"/>
      <c r="AD42" s="318"/>
      <c r="AF42" s="333"/>
      <c r="AG42" s="324" t="s">
        <v>4351</v>
      </c>
      <c r="AI42" s="333"/>
    </row>
    <row r="43" spans="1:35" ht="20.100000000000001" hidden="1" customHeight="1">
      <c r="A43" s="369" t="s">
        <v>38</v>
      </c>
      <c r="B43" s="1270"/>
      <c r="C43" s="1308"/>
      <c r="D43" s="370" t="s">
        <v>45</v>
      </c>
      <c r="E43" s="370"/>
      <c r="F43" s="370"/>
      <c r="G43" s="372"/>
      <c r="H43" s="373" t="s">
        <v>5278</v>
      </c>
      <c r="I43" s="1045">
        <f>35.6/1000</f>
        <v>3.56E-2</v>
      </c>
      <c r="J43" s="373"/>
      <c r="K43" s="373"/>
      <c r="L43" s="373" t="s">
        <v>716</v>
      </c>
      <c r="M43" s="539">
        <f t="shared" si="2"/>
        <v>0</v>
      </c>
      <c r="N43" s="2"/>
      <c r="O43" s="2"/>
      <c r="AD43" s="318"/>
      <c r="AF43" s="333"/>
      <c r="AG43" s="324" t="s">
        <v>5236</v>
      </c>
      <c r="AI43" s="333"/>
    </row>
    <row r="44" spans="1:35" ht="20.100000000000001" hidden="1" customHeight="1">
      <c r="A44" s="369" t="s">
        <v>38</v>
      </c>
      <c r="B44" s="1270"/>
      <c r="C44" s="1308"/>
      <c r="D44" s="370" t="s">
        <v>56</v>
      </c>
      <c r="E44" s="370"/>
      <c r="F44" s="370"/>
      <c r="G44" s="372"/>
      <c r="H44" s="373" t="s">
        <v>5279</v>
      </c>
      <c r="I44" s="1045">
        <f>142/1000</f>
        <v>0.14199999999999999</v>
      </c>
      <c r="J44" s="373"/>
      <c r="K44" s="373"/>
      <c r="L44" s="373" t="s">
        <v>716</v>
      </c>
      <c r="M44" s="539">
        <f t="shared" si="2"/>
        <v>0</v>
      </c>
      <c r="N44" s="2"/>
      <c r="O44" s="2"/>
      <c r="AD44" s="318"/>
      <c r="AF44" s="333"/>
      <c r="AG44" s="333"/>
      <c r="AI44" s="333"/>
    </row>
    <row r="45" spans="1:35" ht="20.100000000000001" hidden="1" customHeight="1">
      <c r="A45" s="369" t="s">
        <v>38</v>
      </c>
      <c r="B45" s="1270"/>
      <c r="C45" s="1308"/>
      <c r="D45" s="370" t="s">
        <v>57</v>
      </c>
      <c r="E45" s="370"/>
      <c r="F45" s="370"/>
      <c r="G45" s="372"/>
      <c r="H45" s="373" t="s">
        <v>5279</v>
      </c>
      <c r="I45" s="1045">
        <f>22.5/1000</f>
        <v>2.2499999999999999E-2</v>
      </c>
      <c r="J45" s="373"/>
      <c r="K45" s="373"/>
      <c r="L45" s="373" t="s">
        <v>716</v>
      </c>
      <c r="M45" s="539">
        <f t="shared" si="2"/>
        <v>0</v>
      </c>
      <c r="N45" s="2"/>
      <c r="O45" s="2"/>
      <c r="AD45" s="318"/>
      <c r="AF45" s="333"/>
      <c r="AG45" s="333"/>
      <c r="AI45" s="333"/>
    </row>
    <row r="46" spans="1:35" ht="20.100000000000001" hidden="1" customHeight="1">
      <c r="A46" s="369" t="s">
        <v>38</v>
      </c>
      <c r="B46" s="1270"/>
      <c r="C46" s="1284"/>
      <c r="D46" s="370" t="s">
        <v>173</v>
      </c>
      <c r="E46" s="415"/>
      <c r="F46" s="540"/>
      <c r="G46" s="386"/>
      <c r="H46" s="373" t="s">
        <v>753</v>
      </c>
      <c r="I46" s="1047"/>
      <c r="J46" s="494"/>
      <c r="K46" s="485" t="str">
        <f>IF(J46="","",J46)</f>
        <v/>
      </c>
      <c r="L46" s="373" t="s">
        <v>716</v>
      </c>
      <c r="M46" s="539">
        <f t="shared" si="2"/>
        <v>0</v>
      </c>
      <c r="N46" s="2"/>
      <c r="O46" s="2"/>
      <c r="AD46" s="318"/>
      <c r="AF46" s="333"/>
      <c r="AG46" s="324" t="s">
        <v>5237</v>
      </c>
      <c r="AI46" s="333"/>
    </row>
    <row r="47" spans="1:35" ht="20.100000000000001" customHeight="1">
      <c r="A47" s="365" t="s">
        <v>4</v>
      </c>
      <c r="B47" s="1270" t="s">
        <v>68</v>
      </c>
      <c r="C47" s="1265" t="s">
        <v>69</v>
      </c>
      <c r="D47" s="398" t="s">
        <v>147</v>
      </c>
      <c r="E47" s="414" t="s">
        <v>5203</v>
      </c>
      <c r="F47" s="483" t="str">
        <f>IF(E47="電気事業者名を選択","",IF(VLOOKUP(E47,'参考3_排出係数(電気)'!K:M,3,FALSE)=1,"メニュー無し","メニュー選択→"))</f>
        <v/>
      </c>
      <c r="G47" s="38"/>
      <c r="H47" s="399" t="s">
        <v>143</v>
      </c>
      <c r="I47" s="1049">
        <f>8.64/1000</f>
        <v>8.6400000000000001E-3</v>
      </c>
      <c r="J47" s="1030" t="str">
        <f>IF($E47="電気事業者名を選択","",INDEX('参考3_排出係数(電気)'!$D:$E,MATCH($E47&amp;"_"&amp;$G47,'参考3_排出係数(電気)'!$I:$I,0),1))</f>
        <v/>
      </c>
      <c r="K47" s="1030" t="str">
        <f>IF($E47="電気事業者名を選択","",INDEX('参考3_排出係数(電気)'!$D:$E,MATCH($E47&amp;"_"&amp;$G47,'参考3_排出係数(電気)'!$I:$I,0),2))</f>
        <v/>
      </c>
      <c r="L47" s="376" t="s">
        <v>5438</v>
      </c>
      <c r="M47" s="539">
        <f t="shared" si="2"/>
        <v>0</v>
      </c>
      <c r="N47" s="2"/>
      <c r="O47" s="2"/>
      <c r="AD47" s="389"/>
      <c r="AF47" s="333" t="s">
        <v>5206</v>
      </c>
      <c r="AG47" s="324" t="s">
        <v>5098</v>
      </c>
      <c r="AH47" s="390"/>
      <c r="AI47" s="333"/>
    </row>
    <row r="48" spans="1:35" ht="20.100000000000001" hidden="1" customHeight="1">
      <c r="A48" s="369" t="s">
        <v>122</v>
      </c>
      <c r="B48" s="1270"/>
      <c r="C48" s="1265"/>
      <c r="D48" s="398" t="s">
        <v>148</v>
      </c>
      <c r="E48" s="414" t="s">
        <v>2286</v>
      </c>
      <c r="F48" s="483" t="str">
        <f>IF(E48="電気事業者名を選択","",IF(VLOOKUP(E48,'参考3_排出係数(電気)'!K:M,3,FALSE)=1,"メニュー無し","メニュー選択→"))</f>
        <v/>
      </c>
      <c r="G48" s="38"/>
      <c r="H48" s="399" t="s">
        <v>5281</v>
      </c>
      <c r="I48" s="1049">
        <f t="shared" ref="I48:I56" si="6">8.64/1000</f>
        <v>8.6400000000000001E-3</v>
      </c>
      <c r="J48" s="1030" t="str">
        <f>IF($E48="電気事業者名を選択","",INDEX('参考3_排出係数(電気)'!$D:$E,MATCH($E48&amp;"_"&amp;$G48,'参考3_排出係数(電気)'!$I:$I,0),1))</f>
        <v/>
      </c>
      <c r="K48" s="1030" t="str">
        <f>IF($E48="電気事業者名を選択","",INDEX('参考3_排出係数(電気)'!$D:$E,MATCH($E48&amp;"_"&amp;$G48,'参考3_排出係数(電気)'!$I:$I,0),2))</f>
        <v/>
      </c>
      <c r="L48" s="376" t="s">
        <v>876</v>
      </c>
      <c r="M48" s="539">
        <f t="shared" si="2"/>
        <v>0</v>
      </c>
      <c r="N48" s="2"/>
      <c r="O48" s="2"/>
      <c r="AD48" s="389"/>
      <c r="AF48" s="333" t="s">
        <v>5207</v>
      </c>
      <c r="AG48" s="324" t="s">
        <v>5239</v>
      </c>
      <c r="AH48" s="390"/>
      <c r="AI48" s="333"/>
    </row>
    <row r="49" spans="1:35" ht="20.100000000000001" hidden="1" customHeight="1">
      <c r="A49" s="369" t="s">
        <v>122</v>
      </c>
      <c r="B49" s="1270"/>
      <c r="C49" s="1265"/>
      <c r="D49" s="398" t="s">
        <v>149</v>
      </c>
      <c r="E49" s="414" t="s">
        <v>2286</v>
      </c>
      <c r="F49" s="483" t="str">
        <f>IF(E49="電気事業者名を選択","",IF(VLOOKUP(E49,'参考3_排出係数(電気)'!K:M,3,FALSE)=1,"メニュー無し","メニュー選択→"))</f>
        <v/>
      </c>
      <c r="G49" s="38"/>
      <c r="H49" s="399" t="s">
        <v>5281</v>
      </c>
      <c r="I49" s="1049">
        <f t="shared" si="6"/>
        <v>8.6400000000000001E-3</v>
      </c>
      <c r="J49" s="1030" t="str">
        <f>IF($E49="電気事業者名を選択","",INDEX('参考3_排出係数(電気)'!$D:$E,MATCH($E49&amp;"_"&amp;$G49,'参考3_排出係数(電気)'!$I:$I,0),1))</f>
        <v/>
      </c>
      <c r="K49" s="1030" t="str">
        <f>IF($E49="電気事業者名を選択","",INDEX('参考3_排出係数(電気)'!$D:$E,MATCH($E49&amp;"_"&amp;$G49,'参考3_排出係数(電気)'!$I:$I,0),2))</f>
        <v/>
      </c>
      <c r="L49" s="376" t="s">
        <v>876</v>
      </c>
      <c r="M49" s="539">
        <f t="shared" si="2"/>
        <v>0</v>
      </c>
      <c r="N49" s="2"/>
      <c r="O49" s="2"/>
      <c r="AD49" s="389"/>
      <c r="AG49" s="324" t="s">
        <v>5099</v>
      </c>
      <c r="AH49" s="390"/>
      <c r="AI49" s="333"/>
    </row>
    <row r="50" spans="1:35" ht="20.100000000000001" hidden="1" customHeight="1">
      <c r="A50" s="369" t="s">
        <v>122</v>
      </c>
      <c r="B50" s="1270"/>
      <c r="C50" s="1265"/>
      <c r="D50" s="398" t="s">
        <v>150</v>
      </c>
      <c r="E50" s="414" t="s">
        <v>2286</v>
      </c>
      <c r="F50" s="483" t="str">
        <f>IF(E50="電気事業者名を選択","",IF(VLOOKUP(E50,'参考3_排出係数(電気)'!K:M,3,FALSE)=1,"メニュー無し","メニュー選択→"))</f>
        <v/>
      </c>
      <c r="G50" s="38"/>
      <c r="H50" s="399" t="s">
        <v>5281</v>
      </c>
      <c r="I50" s="1049">
        <f t="shared" si="6"/>
        <v>8.6400000000000001E-3</v>
      </c>
      <c r="J50" s="1030" t="str">
        <f>IF($E50="電気事業者名を選択","",INDEX('参考3_排出係数(電気)'!$D:$E,MATCH($E50&amp;"_"&amp;$G50,'参考3_排出係数(電気)'!$I:$I,0),1))</f>
        <v/>
      </c>
      <c r="K50" s="1030" t="str">
        <f>IF($E50="電気事業者名を選択","",INDEX('参考3_排出係数(電気)'!$D:$E,MATCH($E50&amp;"_"&amp;$G50,'参考3_排出係数(電気)'!$I:$I,0),2))</f>
        <v/>
      </c>
      <c r="L50" s="376" t="s">
        <v>876</v>
      </c>
      <c r="M50" s="539">
        <f t="shared" si="2"/>
        <v>0</v>
      </c>
      <c r="N50" s="2"/>
      <c r="O50" s="2"/>
      <c r="AD50" s="389"/>
      <c r="AG50" s="324" t="s">
        <v>5100</v>
      </c>
      <c r="AH50" s="390"/>
      <c r="AI50" s="333"/>
    </row>
    <row r="51" spans="1:35" ht="20.100000000000001" hidden="1" customHeight="1">
      <c r="A51" s="369" t="s">
        <v>122</v>
      </c>
      <c r="B51" s="1270"/>
      <c r="C51" s="1265"/>
      <c r="D51" s="398" t="s">
        <v>151</v>
      </c>
      <c r="E51" s="414" t="s">
        <v>2286</v>
      </c>
      <c r="F51" s="483" t="str">
        <f>IF(E51="電気事業者名を選択","",IF(VLOOKUP(E51,'参考3_排出係数(電気)'!K:M,3,FALSE)=1,"メニュー無し","メニュー選択→"))</f>
        <v/>
      </c>
      <c r="G51" s="38"/>
      <c r="H51" s="399" t="s">
        <v>5281</v>
      </c>
      <c r="I51" s="1049">
        <f t="shared" si="6"/>
        <v>8.6400000000000001E-3</v>
      </c>
      <c r="J51" s="1030" t="str">
        <f>IF($E51="電気事業者名を選択","",INDEX('参考3_排出係数(電気)'!$D:$E,MATCH($E51&amp;"_"&amp;$G51,'参考3_排出係数(電気)'!$I:$I,0),1))</f>
        <v/>
      </c>
      <c r="K51" s="1030" t="str">
        <f>IF($E51="電気事業者名を選択","",INDEX('参考3_排出係数(電気)'!$D:$E,MATCH($E51&amp;"_"&amp;$G51,'参考3_排出係数(電気)'!$I:$I,0),2))</f>
        <v/>
      </c>
      <c r="L51" s="376" t="s">
        <v>876</v>
      </c>
      <c r="M51" s="539">
        <f t="shared" ref="M51" si="7">SUM(N51:O51)</f>
        <v>0</v>
      </c>
      <c r="N51" s="2"/>
      <c r="O51" s="2"/>
      <c r="AD51" s="389"/>
      <c r="AG51" s="324" t="s">
        <v>5101</v>
      </c>
      <c r="AH51" s="390"/>
      <c r="AI51" s="333"/>
    </row>
    <row r="52" spans="1:35" ht="20.100000000000001" hidden="1" customHeight="1">
      <c r="A52" s="369" t="s">
        <v>122</v>
      </c>
      <c r="B52" s="1270"/>
      <c r="C52" s="1265"/>
      <c r="D52" s="398" t="s">
        <v>152</v>
      </c>
      <c r="E52" s="414" t="s">
        <v>2286</v>
      </c>
      <c r="F52" s="483" t="str">
        <f>IF(E52="電気事業者名を選択","",IF(VLOOKUP(E52,'参考3_排出係数(電気)'!K:M,3,FALSE)=1,"メニュー無し","メニュー選択→"))</f>
        <v/>
      </c>
      <c r="G52" s="38"/>
      <c r="H52" s="399" t="s">
        <v>5281</v>
      </c>
      <c r="I52" s="1049">
        <f t="shared" si="6"/>
        <v>8.6400000000000001E-3</v>
      </c>
      <c r="J52" s="1030" t="str">
        <f>IF($E52="電気事業者名を選択","",INDEX('参考3_排出係数(電気)'!$D:$E,MATCH($E52&amp;"_"&amp;$G52,'参考3_排出係数(電気)'!$I:$I,0),1))</f>
        <v/>
      </c>
      <c r="K52" s="1030" t="str">
        <f>IF($E52="電気事業者名を選択","",INDEX('参考3_排出係数(電気)'!$D:$E,MATCH($E52&amp;"_"&amp;$G52,'参考3_排出係数(電気)'!$I:$I,0),2))</f>
        <v/>
      </c>
      <c r="L52" s="376" t="s">
        <v>876</v>
      </c>
      <c r="M52" s="539">
        <f t="shared" si="2"/>
        <v>0</v>
      </c>
      <c r="N52" s="2"/>
      <c r="O52" s="2"/>
      <c r="AD52" s="389"/>
      <c r="AG52" s="324" t="s">
        <v>5102</v>
      </c>
      <c r="AH52" s="390"/>
      <c r="AI52" s="333"/>
    </row>
    <row r="53" spans="1:35" ht="20.100000000000001" hidden="1" customHeight="1">
      <c r="A53" s="369" t="s">
        <v>122</v>
      </c>
      <c r="B53" s="1270"/>
      <c r="C53" s="1265"/>
      <c r="D53" s="398" t="s">
        <v>153</v>
      </c>
      <c r="E53" s="414" t="s">
        <v>2286</v>
      </c>
      <c r="F53" s="483" t="str">
        <f>IF(E53="電気事業者名を選択","",IF(VLOOKUP(E53,'参考3_排出係数(電気)'!K:M,3,FALSE)=1,"メニュー無し","メニュー選択→"))</f>
        <v/>
      </c>
      <c r="G53" s="38"/>
      <c r="H53" s="399" t="s">
        <v>5281</v>
      </c>
      <c r="I53" s="1049">
        <f t="shared" si="6"/>
        <v>8.6400000000000001E-3</v>
      </c>
      <c r="J53" s="1030" t="str">
        <f>IF($E53="電気事業者名を選択","",INDEX('参考3_排出係数(電気)'!$D:$E,MATCH($E53&amp;"_"&amp;$G53,'参考3_排出係数(電気)'!$I:$I,0),1))</f>
        <v/>
      </c>
      <c r="K53" s="1030" t="str">
        <f>IF($E53="電気事業者名を選択","",INDEX('参考3_排出係数(電気)'!$D:$E,MATCH($E53&amp;"_"&amp;$G53,'参考3_排出係数(電気)'!$I:$I,0),2))</f>
        <v/>
      </c>
      <c r="L53" s="376" t="s">
        <v>876</v>
      </c>
      <c r="M53" s="539">
        <f t="shared" ref="M53" si="8">SUM(N53:O53)</f>
        <v>0</v>
      </c>
      <c r="N53" s="2"/>
      <c r="O53" s="2"/>
      <c r="AD53" s="389"/>
      <c r="AG53" s="324" t="s">
        <v>5103</v>
      </c>
      <c r="AH53" s="390"/>
      <c r="AI53" s="333"/>
    </row>
    <row r="54" spans="1:35" ht="20.100000000000001" hidden="1" customHeight="1">
      <c r="A54" s="369" t="s">
        <v>122</v>
      </c>
      <c r="B54" s="1270"/>
      <c r="C54" s="1265"/>
      <c r="D54" s="398" t="s">
        <v>154</v>
      </c>
      <c r="E54" s="414" t="s">
        <v>2286</v>
      </c>
      <c r="F54" s="483" t="str">
        <f>IF(E54="電気事業者名を選択","",IF(VLOOKUP(E54,'参考3_排出係数(電気)'!K:M,3,FALSE)=1,"メニュー無し","メニュー選択→"))</f>
        <v/>
      </c>
      <c r="G54" s="38"/>
      <c r="H54" s="399" t="s">
        <v>5281</v>
      </c>
      <c r="I54" s="1049">
        <f t="shared" si="6"/>
        <v>8.6400000000000001E-3</v>
      </c>
      <c r="J54" s="1030" t="str">
        <f>IF($E54="電気事業者名を選択","",INDEX('参考3_排出係数(電気)'!$D:$E,MATCH($E54&amp;"_"&amp;$G54,'参考3_排出係数(電気)'!$I:$I,0),1))</f>
        <v/>
      </c>
      <c r="K54" s="1030" t="str">
        <f>IF($E54="電気事業者名を選択","",INDEX('参考3_排出係数(電気)'!$D:$E,MATCH($E54&amp;"_"&amp;$G54,'参考3_排出係数(電気)'!$I:$I,0),2))</f>
        <v/>
      </c>
      <c r="L54" s="376" t="s">
        <v>876</v>
      </c>
      <c r="M54" s="539">
        <f t="shared" si="2"/>
        <v>0</v>
      </c>
      <c r="N54" s="2"/>
      <c r="O54" s="2"/>
      <c r="AD54" s="389"/>
      <c r="AH54" s="390"/>
      <c r="AI54" s="333"/>
    </row>
    <row r="55" spans="1:35" ht="20.100000000000001" hidden="1" customHeight="1">
      <c r="A55" s="369" t="s">
        <v>122</v>
      </c>
      <c r="B55" s="1270"/>
      <c r="C55" s="1265"/>
      <c r="D55" s="398" t="s">
        <v>155</v>
      </c>
      <c r="E55" s="414" t="s">
        <v>2286</v>
      </c>
      <c r="F55" s="483" t="str">
        <f>IF(E55="電気事業者名を選択","",IF(VLOOKUP(E55,'参考3_排出係数(電気)'!K:M,3,FALSE)=1,"メニュー無し","メニュー選択→"))</f>
        <v/>
      </c>
      <c r="G55" s="38"/>
      <c r="H55" s="399" t="s">
        <v>5281</v>
      </c>
      <c r="I55" s="1049">
        <f t="shared" si="6"/>
        <v>8.6400000000000001E-3</v>
      </c>
      <c r="J55" s="1030" t="str">
        <f>IF($E55="電気事業者名を選択","",INDEX('参考3_排出係数(電気)'!$D:$E,MATCH($E55&amp;"_"&amp;$G55,'参考3_排出係数(電気)'!$I:$I,0),1))</f>
        <v/>
      </c>
      <c r="K55" s="1030" t="str">
        <f>IF($E55="電気事業者名を選択","",INDEX('参考3_排出係数(電気)'!$D:$E,MATCH($E55&amp;"_"&amp;$G55,'参考3_排出係数(電気)'!$I:$I,0),2))</f>
        <v/>
      </c>
      <c r="L55" s="376" t="s">
        <v>876</v>
      </c>
      <c r="M55" s="539">
        <f t="shared" ref="M55" si="9">SUM(N55:O55)</f>
        <v>0</v>
      </c>
      <c r="N55" s="2"/>
      <c r="O55" s="2"/>
      <c r="AD55" s="389"/>
      <c r="AH55" s="390"/>
      <c r="AI55" s="333"/>
    </row>
    <row r="56" spans="1:35" ht="20.100000000000001" hidden="1" customHeight="1">
      <c r="A56" s="369" t="s">
        <v>122</v>
      </c>
      <c r="B56" s="1270"/>
      <c r="C56" s="1265"/>
      <c r="D56" s="398" t="s">
        <v>156</v>
      </c>
      <c r="E56" s="414" t="s">
        <v>2286</v>
      </c>
      <c r="F56" s="483" t="str">
        <f>IF(E56="電気事業者名を選択","",IF(VLOOKUP(E56,'参考3_排出係数(電気)'!K:M,3,FALSE)=1,"メニュー無し","メニュー選択→"))</f>
        <v/>
      </c>
      <c r="G56" s="38"/>
      <c r="H56" s="399" t="s">
        <v>5281</v>
      </c>
      <c r="I56" s="1049">
        <f t="shared" si="6"/>
        <v>8.6400000000000001E-3</v>
      </c>
      <c r="J56" s="1030" t="str">
        <f>IF($E56="電気事業者名を選択","",INDEX('参考3_排出係数(電気)'!$D:$E,MATCH($E56&amp;"_"&amp;$G56,'参考3_排出係数(電気)'!$I:$I,0),1))</f>
        <v/>
      </c>
      <c r="K56" s="1030" t="str">
        <f>IF($E56="電気事業者名を選択","",INDEX('参考3_排出係数(電気)'!$D:$E,MATCH($E56&amp;"_"&amp;$G56,'参考3_排出係数(電気)'!$I:$I,0),2))</f>
        <v/>
      </c>
      <c r="L56" s="376" t="s">
        <v>876</v>
      </c>
      <c r="M56" s="539">
        <f t="shared" si="2"/>
        <v>0</v>
      </c>
      <c r="N56" s="2"/>
      <c r="O56" s="2"/>
      <c r="AD56" s="389"/>
      <c r="AH56" s="390"/>
      <c r="AI56" s="333"/>
    </row>
    <row r="57" spans="1:35" ht="20.100000000000001" hidden="1" customHeight="1">
      <c r="A57" s="369" t="s">
        <v>123</v>
      </c>
      <c r="B57" s="1270"/>
      <c r="C57" s="1265" t="s">
        <v>71</v>
      </c>
      <c r="D57" s="394" t="s">
        <v>72</v>
      </c>
      <c r="E57" s="396"/>
      <c r="F57" s="396"/>
      <c r="G57" s="371"/>
      <c r="H57" s="399" t="s">
        <v>5281</v>
      </c>
      <c r="I57" s="1049">
        <f>3.6/1000</f>
        <v>3.5999999999999999E-3</v>
      </c>
      <c r="J57" s="1034"/>
      <c r="K57" s="1034"/>
      <c r="L57" s="376" t="s">
        <v>876</v>
      </c>
      <c r="M57" s="539">
        <f t="shared" si="2"/>
        <v>0</v>
      </c>
      <c r="N57" s="2"/>
      <c r="O57" s="2"/>
      <c r="AD57" s="389"/>
      <c r="AH57" s="390"/>
      <c r="AI57" s="333"/>
    </row>
    <row r="58" spans="1:35" ht="20.100000000000001" hidden="1" customHeight="1">
      <c r="A58" s="369" t="s">
        <v>123</v>
      </c>
      <c r="B58" s="1270"/>
      <c r="C58" s="1265"/>
      <c r="D58" s="397" t="s">
        <v>73</v>
      </c>
      <c r="E58" s="370"/>
      <c r="F58" s="396"/>
      <c r="G58" s="371"/>
      <c r="H58" s="399" t="s">
        <v>5281</v>
      </c>
      <c r="I58" s="1049">
        <f>3.6/1000</f>
        <v>3.5999999999999999E-3</v>
      </c>
      <c r="J58" s="1034"/>
      <c r="K58" s="1034"/>
      <c r="L58" s="376" t="s">
        <v>876</v>
      </c>
      <c r="M58" s="539">
        <f t="shared" si="2"/>
        <v>0</v>
      </c>
      <c r="N58" s="2"/>
      <c r="O58" s="2"/>
      <c r="AD58" s="389"/>
      <c r="AH58" s="390"/>
      <c r="AI58" s="333"/>
    </row>
    <row r="59" spans="1:35" ht="20.100000000000001" hidden="1" customHeight="1">
      <c r="A59" s="369" t="s">
        <v>123</v>
      </c>
      <c r="B59" s="1270"/>
      <c r="C59" s="1265"/>
      <c r="D59" s="397" t="s">
        <v>74</v>
      </c>
      <c r="E59" s="415"/>
      <c r="F59" s="540"/>
      <c r="G59" s="386"/>
      <c r="H59" s="399" t="s">
        <v>5281</v>
      </c>
      <c r="I59" s="1049">
        <f t="shared" ref="I59" si="10">8.64/1000</f>
        <v>8.6400000000000001E-3</v>
      </c>
      <c r="J59" s="1035"/>
      <c r="K59" s="1036" t="str">
        <f t="shared" ref="K59:K60" si="11">IF(J59="","",J59)</f>
        <v/>
      </c>
      <c r="L59" s="376" t="s">
        <v>876</v>
      </c>
      <c r="M59" s="539">
        <f t="shared" si="2"/>
        <v>0</v>
      </c>
      <c r="N59" s="2"/>
      <c r="O59" s="2"/>
      <c r="AD59" s="389"/>
      <c r="AG59" s="324" t="s">
        <v>5231</v>
      </c>
      <c r="AH59" s="390"/>
      <c r="AI59" s="333"/>
    </row>
    <row r="60" spans="1:35" ht="20.100000000000001" hidden="1" customHeight="1">
      <c r="A60" s="369" t="s">
        <v>123</v>
      </c>
      <c r="B60" s="1270"/>
      <c r="C60" s="1265"/>
      <c r="D60" s="400" t="s">
        <v>75</v>
      </c>
      <c r="E60" s="415"/>
      <c r="F60" s="540"/>
      <c r="G60" s="386"/>
      <c r="H60" s="399" t="s">
        <v>5281</v>
      </c>
      <c r="I60" s="1050">
        <f>8.64/1000</f>
        <v>8.6400000000000001E-3</v>
      </c>
      <c r="J60" s="1035"/>
      <c r="K60" s="1036" t="str">
        <f t="shared" si="11"/>
        <v/>
      </c>
      <c r="L60" s="376" t="s">
        <v>876</v>
      </c>
      <c r="M60" s="539">
        <f t="shared" si="2"/>
        <v>0</v>
      </c>
      <c r="N60" s="2"/>
      <c r="O60" s="2"/>
      <c r="AD60" s="389"/>
      <c r="AG60" s="324" t="s">
        <v>5238</v>
      </c>
      <c r="AH60" s="390"/>
      <c r="AI60" s="333"/>
    </row>
    <row r="61" spans="1:35" ht="20.100000000000001" customHeight="1">
      <c r="A61" s="365" t="s">
        <v>4</v>
      </c>
      <c r="B61" s="1270"/>
      <c r="C61" s="1265" t="s">
        <v>76</v>
      </c>
      <c r="D61" s="401" t="s">
        <v>2350</v>
      </c>
      <c r="E61" s="402"/>
      <c r="F61" s="402"/>
      <c r="G61" s="403"/>
      <c r="H61" s="399" t="s">
        <v>143</v>
      </c>
      <c r="I61" s="1049">
        <f>3.6/1000</f>
        <v>3.5999999999999999E-3</v>
      </c>
      <c r="J61" s="1034"/>
      <c r="K61" s="1034"/>
      <c r="L61" s="376" t="s">
        <v>5438</v>
      </c>
      <c r="M61" s="539">
        <f t="shared" si="2"/>
        <v>0</v>
      </c>
      <c r="N61" s="2"/>
      <c r="O61" s="2"/>
      <c r="AD61" s="389"/>
      <c r="AH61" s="390"/>
      <c r="AI61" s="333"/>
    </row>
    <row r="62" spans="1:35" ht="20.100000000000001" hidden="1" customHeight="1">
      <c r="A62" s="369" t="s">
        <v>124</v>
      </c>
      <c r="B62" s="1270"/>
      <c r="C62" s="1265"/>
      <c r="D62" s="404"/>
      <c r="E62" s="405"/>
      <c r="F62" s="405"/>
      <c r="G62" s="406"/>
      <c r="H62" s="1037" t="s">
        <v>781</v>
      </c>
      <c r="I62" s="1051"/>
      <c r="J62" s="367"/>
      <c r="K62" s="367"/>
      <c r="L62" s="367"/>
      <c r="M62" s="367"/>
      <c r="N62" s="367"/>
      <c r="O62" s="367"/>
      <c r="AD62" s="389"/>
      <c r="AH62" s="390"/>
      <c r="AI62" s="333"/>
    </row>
    <row r="63" spans="1:35" ht="20.100000000000001" hidden="1" customHeight="1">
      <c r="A63" s="369" t="s">
        <v>124</v>
      </c>
      <c r="B63" s="1270"/>
      <c r="C63" s="1265"/>
      <c r="D63" s="401" t="s">
        <v>2351</v>
      </c>
      <c r="E63" s="402"/>
      <c r="F63" s="402"/>
      <c r="G63" s="403"/>
      <c r="H63" s="399" t="s">
        <v>5281</v>
      </c>
      <c r="I63" s="1049">
        <f>3.6/1000</f>
        <v>3.5999999999999999E-3</v>
      </c>
      <c r="J63" s="1034"/>
      <c r="K63" s="1034"/>
      <c r="L63" s="376" t="s">
        <v>876</v>
      </c>
      <c r="M63" s="539">
        <f t="shared" si="2"/>
        <v>0</v>
      </c>
      <c r="N63" s="2"/>
      <c r="O63" s="2"/>
      <c r="AD63" s="389"/>
      <c r="AH63" s="390"/>
      <c r="AI63" s="333"/>
    </row>
    <row r="64" spans="1:35" ht="20.100000000000001" hidden="1" customHeight="1">
      <c r="A64" s="369" t="s">
        <v>124</v>
      </c>
      <c r="B64" s="1270"/>
      <c r="C64" s="1265"/>
      <c r="D64" s="404"/>
      <c r="E64" s="405"/>
      <c r="F64" s="405"/>
      <c r="G64" s="406"/>
      <c r="H64" s="1037" t="s">
        <v>781</v>
      </c>
      <c r="I64" s="1051"/>
      <c r="J64" s="367"/>
      <c r="K64" s="367"/>
      <c r="L64" s="367"/>
      <c r="M64" s="367"/>
      <c r="N64" s="367"/>
      <c r="O64" s="367"/>
      <c r="AD64" s="389"/>
      <c r="AH64" s="390"/>
      <c r="AI64" s="333"/>
    </row>
    <row r="65" spans="1:35" ht="20.100000000000001" hidden="1" customHeight="1">
      <c r="A65" s="369" t="s">
        <v>124</v>
      </c>
      <c r="B65" s="1270"/>
      <c r="C65" s="1265"/>
      <c r="D65" s="401" t="s">
        <v>64</v>
      </c>
      <c r="E65" s="402"/>
      <c r="F65" s="402"/>
      <c r="G65" s="403"/>
      <c r="H65" s="399" t="s">
        <v>5281</v>
      </c>
      <c r="I65" s="1049">
        <f>3.6/1000</f>
        <v>3.5999999999999999E-3</v>
      </c>
      <c r="J65" s="1034"/>
      <c r="K65" s="1034"/>
      <c r="L65" s="376" t="s">
        <v>876</v>
      </c>
      <c r="M65" s="539">
        <f t="shared" si="2"/>
        <v>0</v>
      </c>
      <c r="N65" s="2"/>
      <c r="O65" s="2"/>
      <c r="AD65" s="389"/>
      <c r="AH65" s="390"/>
      <c r="AI65" s="333"/>
    </row>
    <row r="66" spans="1:35" ht="20.100000000000001" hidden="1" customHeight="1">
      <c r="A66" s="369" t="s">
        <v>124</v>
      </c>
      <c r="B66" s="1270"/>
      <c r="C66" s="1265"/>
      <c r="D66" s="404"/>
      <c r="E66" s="405"/>
      <c r="F66" s="405"/>
      <c r="G66" s="406"/>
      <c r="H66" s="1037" t="s">
        <v>781</v>
      </c>
      <c r="I66" s="1047"/>
      <c r="J66" s="367"/>
      <c r="K66" s="367"/>
      <c r="L66" s="367"/>
      <c r="M66" s="367"/>
      <c r="N66" s="367"/>
      <c r="O66" s="367"/>
      <c r="AD66" s="389"/>
      <c r="AH66" s="390"/>
      <c r="AI66" s="333"/>
    </row>
    <row r="67" spans="1:35" ht="20.100000000000001" hidden="1" customHeight="1">
      <c r="A67" s="369" t="s">
        <v>124</v>
      </c>
      <c r="B67" s="1270"/>
      <c r="C67" s="1265"/>
      <c r="D67" s="401" t="s">
        <v>2352</v>
      </c>
      <c r="E67" s="402"/>
      <c r="F67" s="402"/>
      <c r="G67" s="403"/>
      <c r="H67" s="399" t="s">
        <v>5281</v>
      </c>
      <c r="I67" s="1049">
        <f>3.6/1000</f>
        <v>3.5999999999999999E-3</v>
      </c>
      <c r="J67" s="1034"/>
      <c r="K67" s="1034"/>
      <c r="L67" s="376" t="s">
        <v>876</v>
      </c>
      <c r="M67" s="539">
        <f t="shared" si="2"/>
        <v>0</v>
      </c>
      <c r="N67" s="2"/>
      <c r="O67" s="2"/>
      <c r="AD67" s="389"/>
      <c r="AH67" s="390"/>
      <c r="AI67" s="333"/>
    </row>
    <row r="68" spans="1:35" ht="20.100000000000001" hidden="1" customHeight="1">
      <c r="A68" s="369" t="s">
        <v>124</v>
      </c>
      <c r="B68" s="1270"/>
      <c r="C68" s="1265"/>
      <c r="D68" s="404"/>
      <c r="E68" s="405"/>
      <c r="F68" s="405"/>
      <c r="G68" s="406"/>
      <c r="H68" s="1037" t="s">
        <v>781</v>
      </c>
      <c r="I68" s="1047"/>
      <c r="J68" s="367"/>
      <c r="K68" s="367"/>
      <c r="L68" s="367"/>
      <c r="M68" s="367"/>
      <c r="N68" s="367"/>
      <c r="O68" s="367"/>
      <c r="AD68" s="389"/>
      <c r="AH68" s="390"/>
      <c r="AI68" s="333"/>
    </row>
    <row r="69" spans="1:35" ht="20.100000000000001" hidden="1" customHeight="1">
      <c r="A69" s="369" t="s">
        <v>124</v>
      </c>
      <c r="B69" s="1270"/>
      <c r="C69" s="1265"/>
      <c r="D69" s="1271" t="s">
        <v>175</v>
      </c>
      <c r="E69" s="1272"/>
      <c r="F69" s="541"/>
      <c r="G69" s="403"/>
      <c r="H69" s="399" t="s">
        <v>5281</v>
      </c>
      <c r="I69" s="1101">
        <f>3.6/1000</f>
        <v>3.5999999999999999E-3</v>
      </c>
      <c r="J69" s="1035"/>
      <c r="K69" s="1036" t="str">
        <f>IF(J69="","",J69)</f>
        <v/>
      </c>
      <c r="L69" s="376" t="s">
        <v>876</v>
      </c>
      <c r="M69" s="539">
        <f t="shared" si="2"/>
        <v>0</v>
      </c>
      <c r="N69" s="2"/>
      <c r="O69" s="2"/>
      <c r="AD69" s="389"/>
      <c r="AG69" s="324" t="s">
        <v>5233</v>
      </c>
      <c r="AH69" s="390"/>
      <c r="AI69" s="333"/>
    </row>
    <row r="70" spans="1:35" ht="20.100000000000001" hidden="1" customHeight="1">
      <c r="A70" s="369" t="s">
        <v>124</v>
      </c>
      <c r="B70" s="1270"/>
      <c r="C70" s="1265"/>
      <c r="D70" s="1271"/>
      <c r="E70" s="1273"/>
      <c r="F70" s="542"/>
      <c r="G70" s="406"/>
      <c r="H70" s="1037" t="s">
        <v>781</v>
      </c>
      <c r="I70" s="1047"/>
      <c r="J70" s="367"/>
      <c r="K70" s="367"/>
      <c r="L70" s="367"/>
      <c r="M70" s="367"/>
      <c r="N70" s="367"/>
      <c r="O70" s="367"/>
      <c r="AD70" s="389"/>
      <c r="AH70" s="390"/>
      <c r="AI70" s="333"/>
    </row>
    <row r="71" spans="1:35" ht="20.100000000000001" hidden="1" customHeight="1">
      <c r="A71" s="369" t="s">
        <v>124</v>
      </c>
      <c r="B71" s="1270"/>
      <c r="C71" s="1265"/>
      <c r="D71" s="1271" t="s">
        <v>176</v>
      </c>
      <c r="E71" s="1272"/>
      <c r="F71" s="541"/>
      <c r="G71" s="403"/>
      <c r="H71" s="399" t="s">
        <v>5281</v>
      </c>
      <c r="I71" s="1101">
        <f>3.6/1000</f>
        <v>3.5999999999999999E-3</v>
      </c>
      <c r="J71" s="1035"/>
      <c r="K71" s="1036" t="str">
        <f>IF(J71="","",J71)</f>
        <v/>
      </c>
      <c r="L71" s="376" t="s">
        <v>876</v>
      </c>
      <c r="M71" s="539">
        <f t="shared" si="2"/>
        <v>0</v>
      </c>
      <c r="N71" s="2"/>
      <c r="O71" s="2"/>
      <c r="AD71" s="389"/>
      <c r="AG71" s="324" t="s">
        <v>5233</v>
      </c>
      <c r="AH71" s="390"/>
      <c r="AI71" s="333"/>
    </row>
    <row r="72" spans="1:35" ht="20.100000000000001" hidden="1" customHeight="1">
      <c r="A72" s="369" t="s">
        <v>124</v>
      </c>
      <c r="B72" s="1270"/>
      <c r="C72" s="1265"/>
      <c r="D72" s="1271"/>
      <c r="E72" s="1273"/>
      <c r="F72" s="542"/>
      <c r="G72" s="406"/>
      <c r="H72" s="1037" t="s">
        <v>781</v>
      </c>
      <c r="I72" s="1047"/>
      <c r="J72" s="367"/>
      <c r="K72" s="367"/>
      <c r="L72" s="367"/>
      <c r="M72" s="367"/>
      <c r="N72" s="367"/>
      <c r="O72" s="367"/>
      <c r="AD72" s="389"/>
      <c r="AH72" s="390"/>
      <c r="AI72" s="333"/>
    </row>
    <row r="73" spans="1:35" ht="20.100000000000001" hidden="1" customHeight="1">
      <c r="A73" s="369" t="s">
        <v>124</v>
      </c>
      <c r="B73" s="1270"/>
      <c r="C73" s="1265"/>
      <c r="D73" s="407" t="s">
        <v>77</v>
      </c>
      <c r="E73" s="415"/>
      <c r="F73" s="540"/>
      <c r="G73" s="409" t="s">
        <v>78</v>
      </c>
      <c r="H73" s="399" t="s">
        <v>5281</v>
      </c>
      <c r="I73" s="1049">
        <f t="shared" ref="I73:I76" si="12">8.64/1000</f>
        <v>8.6400000000000001E-3</v>
      </c>
      <c r="J73" s="1035"/>
      <c r="K73" s="1036" t="str">
        <f t="shared" ref="K73:K76" si="13">IF(J73="","",J73)</f>
        <v/>
      </c>
      <c r="L73" s="376" t="s">
        <v>876</v>
      </c>
      <c r="M73" s="539">
        <f t="shared" si="2"/>
        <v>0</v>
      </c>
      <c r="N73" s="2"/>
      <c r="O73" s="2"/>
      <c r="AD73" s="389"/>
      <c r="AG73" s="324" t="s">
        <v>5231</v>
      </c>
      <c r="AH73" s="390"/>
      <c r="AI73" s="333"/>
    </row>
    <row r="74" spans="1:35" ht="20.100000000000001" hidden="1" customHeight="1">
      <c r="A74" s="369" t="s">
        <v>124</v>
      </c>
      <c r="B74" s="1270"/>
      <c r="C74" s="1265"/>
      <c r="D74" s="407" t="s">
        <v>79</v>
      </c>
      <c r="E74" s="415"/>
      <c r="F74" s="540"/>
      <c r="G74" s="411" t="s">
        <v>80</v>
      </c>
      <c r="H74" s="399" t="s">
        <v>5281</v>
      </c>
      <c r="I74" s="1049">
        <f t="shared" si="12"/>
        <v>8.6400000000000001E-3</v>
      </c>
      <c r="J74" s="1035"/>
      <c r="K74" s="1036" t="str">
        <f t="shared" si="13"/>
        <v/>
      </c>
      <c r="L74" s="376" t="s">
        <v>876</v>
      </c>
      <c r="M74" s="539">
        <f t="shared" si="2"/>
        <v>0</v>
      </c>
      <c r="N74" s="2"/>
      <c r="O74" s="2"/>
      <c r="AD74" s="389"/>
      <c r="AG74" s="324" t="s">
        <v>5231</v>
      </c>
      <c r="AH74" s="390"/>
      <c r="AI74" s="333"/>
    </row>
    <row r="75" spans="1:35" ht="20.100000000000001" hidden="1" customHeight="1">
      <c r="A75" s="369" t="s">
        <v>124</v>
      </c>
      <c r="B75" s="1270"/>
      <c r="C75" s="1265"/>
      <c r="D75" s="407" t="s">
        <v>81</v>
      </c>
      <c r="E75" s="415"/>
      <c r="F75" s="540"/>
      <c r="G75" s="411" t="s">
        <v>82</v>
      </c>
      <c r="H75" s="399" t="s">
        <v>5281</v>
      </c>
      <c r="I75" s="1049">
        <f t="shared" si="12"/>
        <v>8.6400000000000001E-3</v>
      </c>
      <c r="J75" s="1035"/>
      <c r="K75" s="1036" t="str">
        <f t="shared" si="13"/>
        <v/>
      </c>
      <c r="L75" s="376" t="s">
        <v>876</v>
      </c>
      <c r="M75" s="539">
        <f t="shared" si="2"/>
        <v>0</v>
      </c>
      <c r="N75" s="2"/>
      <c r="O75" s="2"/>
      <c r="AD75" s="389"/>
      <c r="AG75" s="324" t="s">
        <v>5231</v>
      </c>
      <c r="AH75" s="390"/>
      <c r="AI75" s="333"/>
    </row>
    <row r="76" spans="1:35" ht="20.100000000000001" hidden="1" customHeight="1">
      <c r="A76" s="369" t="s">
        <v>124</v>
      </c>
      <c r="B76" s="1270"/>
      <c r="C76" s="1265"/>
      <c r="D76" s="407" t="s">
        <v>83</v>
      </c>
      <c r="E76" s="415"/>
      <c r="F76" s="540"/>
      <c r="G76" s="411" t="s">
        <v>84</v>
      </c>
      <c r="H76" s="399" t="s">
        <v>5281</v>
      </c>
      <c r="I76" s="1049">
        <f t="shared" si="12"/>
        <v>8.6400000000000001E-3</v>
      </c>
      <c r="J76" s="1035"/>
      <c r="K76" s="1036" t="str">
        <f t="shared" si="13"/>
        <v/>
      </c>
      <c r="L76" s="376" t="s">
        <v>876</v>
      </c>
      <c r="M76" s="539">
        <f t="shared" si="2"/>
        <v>0</v>
      </c>
      <c r="N76" s="2"/>
      <c r="O76" s="2"/>
      <c r="AD76" s="389"/>
      <c r="AG76" s="324" t="s">
        <v>5231</v>
      </c>
      <c r="AH76" s="390"/>
      <c r="AI76" s="333"/>
    </row>
    <row r="77" spans="1:35" ht="19.5" customHeight="1">
      <c r="A77" s="365" t="s">
        <v>4</v>
      </c>
      <c r="B77" s="1265" t="s">
        <v>863</v>
      </c>
      <c r="C77" s="1265"/>
      <c r="D77" s="529" t="s">
        <v>884</v>
      </c>
      <c r="E77" s="366"/>
      <c r="F77" s="545"/>
      <c r="G77" s="372"/>
      <c r="H77" s="1029"/>
      <c r="I77" s="367"/>
      <c r="J77" s="368"/>
      <c r="K77" s="368"/>
      <c r="L77" s="368"/>
      <c r="M77" s="494"/>
      <c r="N77" s="543" t="str">
        <f>IF($M77="","",$M77)</f>
        <v/>
      </c>
      <c r="O77" s="543" t="str">
        <f>IF($M77="","",$M77)</f>
        <v/>
      </c>
      <c r="AG77" s="324" t="s">
        <v>1636</v>
      </c>
    </row>
    <row r="78" spans="1:35">
      <c r="A78" s="365" t="s">
        <v>4</v>
      </c>
      <c r="B78" s="1265"/>
      <c r="C78" s="1265"/>
      <c r="D78" s="544"/>
      <c r="E78" s="366" t="s">
        <v>5316</v>
      </c>
      <c r="F78" s="545"/>
      <c r="G78" s="372"/>
      <c r="H78" s="1029"/>
      <c r="I78" s="367"/>
      <c r="J78" s="368"/>
      <c r="K78" s="368"/>
      <c r="L78" s="368"/>
      <c r="M78" s="494"/>
      <c r="N78" s="543" t="str">
        <f>IF($M$78="","",$M$78)</f>
        <v/>
      </c>
      <c r="O78" s="543" t="str">
        <f>IF($M$78="","",$M$78)</f>
        <v/>
      </c>
      <c r="AG78" s="324" t="s">
        <v>865</v>
      </c>
    </row>
    <row r="79" spans="1:35">
      <c r="A79" s="365" t="s">
        <v>4</v>
      </c>
      <c r="B79" s="1265"/>
      <c r="C79" s="1265"/>
      <c r="D79" s="332" t="s">
        <v>888</v>
      </c>
      <c r="E79" s="370"/>
      <c r="F79" s="396"/>
      <c r="G79" s="372" t="s">
        <v>889</v>
      </c>
      <c r="H79" s="1029"/>
      <c r="I79" s="367"/>
      <c r="J79" s="368"/>
      <c r="K79" s="368"/>
      <c r="L79" s="368"/>
      <c r="M79" s="539">
        <f t="shared" ref="M79" si="14">SUM(N79:O79)</f>
        <v>0</v>
      </c>
      <c r="N79" s="490"/>
      <c r="O79" s="490"/>
    </row>
    <row r="80" spans="1:35">
      <c r="A80" s="365" t="s">
        <v>4</v>
      </c>
      <c r="B80" s="1265"/>
      <c r="C80" s="1265"/>
      <c r="D80" s="546" t="s">
        <v>887</v>
      </c>
      <c r="E80" s="366"/>
      <c r="F80" s="545"/>
      <c r="G80" s="372"/>
      <c r="H80" s="1029"/>
      <c r="I80" s="367"/>
      <c r="J80" s="368"/>
      <c r="K80" s="368"/>
      <c r="L80" s="368"/>
      <c r="M80" s="494"/>
      <c r="N80" s="543" t="str">
        <f>IF($M80="","",$M80)</f>
        <v/>
      </c>
      <c r="O80" s="543" t="str">
        <f>IF($M80="","",$M80)</f>
        <v/>
      </c>
      <c r="AG80" s="324" t="s">
        <v>1684</v>
      </c>
    </row>
    <row r="81" spans="1:33">
      <c r="A81" s="365" t="s">
        <v>4</v>
      </c>
      <c r="B81" s="1265"/>
      <c r="C81" s="1265"/>
      <c r="D81" s="544"/>
      <c r="E81" s="366" t="s">
        <v>5316</v>
      </c>
      <c r="F81" s="545"/>
      <c r="G81" s="372"/>
      <c r="H81" s="1029"/>
      <c r="I81" s="367"/>
      <c r="J81" s="368"/>
      <c r="K81" s="368"/>
      <c r="L81" s="368"/>
      <c r="M81" s="494"/>
      <c r="N81" s="543" t="str">
        <f>IF($M81="","",$M81)</f>
        <v/>
      </c>
      <c r="O81" s="543"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A2:C2"/>
    <mergeCell ref="R6:R7"/>
    <mergeCell ref="R8:R9"/>
    <mergeCell ref="R19:R21"/>
    <mergeCell ref="C18:D22"/>
    <mergeCell ref="C12:D16"/>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166"/>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04" hidden="1" customWidth="1" outlineLevel="1"/>
    <col min="15" max="15" width="9" style="309" collapsed="1"/>
    <col min="16" max="16384" width="9" style="309"/>
  </cols>
  <sheetData>
    <row r="1" spans="1:14" ht="30" customHeight="1" thickBot="1">
      <c r="A1" s="307" t="s">
        <v>2365</v>
      </c>
      <c r="B1" s="308"/>
      <c r="C1" s="308"/>
      <c r="D1" s="310" t="s">
        <v>4246</v>
      </c>
      <c r="E1" s="311" t="s">
        <v>4247</v>
      </c>
      <c r="F1" s="312" t="s">
        <v>4249</v>
      </c>
      <c r="G1" s="313" t="s">
        <v>4248</v>
      </c>
      <c r="I1" s="1097" t="s">
        <v>5320</v>
      </c>
      <c r="J1" s="317" t="str">
        <f>IF('1.はじめに'!$E$15="",'1.はじめに'!$D$15,'1.はじめに'!$E$15)</f>
        <v/>
      </c>
      <c r="L1" s="318"/>
      <c r="M1" s="318"/>
      <c r="N1" s="421" t="s">
        <v>817</v>
      </c>
    </row>
    <row r="2" spans="1:14" ht="30" customHeight="1" thickBot="1">
      <c r="A2" s="1102" t="str">
        <f>IF('1.はじめに'!F44="要","要入力","（入力不要）")</f>
        <v>（入力不要）</v>
      </c>
      <c r="B2" s="1103"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04" t="s">
        <v>5369</v>
      </c>
    </row>
    <row r="3" spans="1:14" ht="20.100000000000001" customHeight="1">
      <c r="E3" s="1311" t="s">
        <v>4277</v>
      </c>
      <c r="F3" s="1311"/>
      <c r="G3" s="1311"/>
      <c r="H3" s="1312"/>
      <c r="I3" s="1313" t="s">
        <v>2353</v>
      </c>
      <c r="J3" s="1311"/>
      <c r="K3" s="1311"/>
      <c r="L3" s="1314"/>
    </row>
    <row r="4" spans="1:14" ht="20.100000000000001" customHeight="1">
      <c r="A4" s="334" t="s">
        <v>90</v>
      </c>
      <c r="B4" s="335"/>
      <c r="C4" s="335"/>
      <c r="D4" s="338" t="s">
        <v>3</v>
      </c>
      <c r="E4" s="501" t="s">
        <v>125</v>
      </c>
      <c r="F4" s="1243" t="s">
        <v>663</v>
      </c>
      <c r="G4" s="1243"/>
      <c r="H4" s="501" t="s">
        <v>664</v>
      </c>
      <c r="I4" s="501" t="s">
        <v>125</v>
      </c>
      <c r="J4" s="1243" t="s">
        <v>663</v>
      </c>
      <c r="K4" s="1243"/>
      <c r="L4" s="501" t="s">
        <v>664</v>
      </c>
      <c r="M4" s="318"/>
    </row>
    <row r="5" spans="1:14" ht="20.100000000000001" customHeight="1">
      <c r="A5" s="1105"/>
      <c r="B5" s="344"/>
      <c r="C5" s="344"/>
      <c r="D5" s="1080"/>
      <c r="E5" s="1106"/>
      <c r="F5" s="360" t="s">
        <v>844</v>
      </c>
      <c r="G5" s="360" t="s">
        <v>845</v>
      </c>
      <c r="H5" s="1107"/>
      <c r="I5" s="1107"/>
      <c r="J5" s="360" t="s">
        <v>844</v>
      </c>
      <c r="K5" s="360" t="s">
        <v>845</v>
      </c>
      <c r="L5" s="1107"/>
      <c r="M5" s="357"/>
    </row>
    <row r="6" spans="1:14" ht="20.100000000000001" customHeight="1">
      <c r="A6" s="1307" t="s">
        <v>132</v>
      </c>
      <c r="B6" s="1108" t="s">
        <v>138</v>
      </c>
      <c r="C6" s="1092"/>
      <c r="D6" s="373" t="s">
        <v>142</v>
      </c>
      <c r="E6" s="539">
        <f t="shared" ref="E6:E21" si="0">SUM(F6:H6)</f>
        <v>0</v>
      </c>
      <c r="F6" s="490"/>
      <c r="G6" s="490"/>
      <c r="H6" s="490"/>
      <c r="I6" s="539">
        <f t="shared" ref="I6:I21" si="1">SUM(J6:L6)</f>
        <v>0</v>
      </c>
      <c r="J6" s="490"/>
      <c r="K6" s="490"/>
      <c r="L6" s="490"/>
      <c r="N6" s="427" t="s">
        <v>5266</v>
      </c>
    </row>
    <row r="7" spans="1:14" ht="20.100000000000001" customHeight="1">
      <c r="A7" s="1308"/>
      <c r="B7" s="1109" t="s">
        <v>139</v>
      </c>
      <c r="C7" s="1110"/>
      <c r="D7" s="373" t="s">
        <v>142</v>
      </c>
      <c r="E7" s="539">
        <f t="shared" si="0"/>
        <v>0</v>
      </c>
      <c r="F7" s="490"/>
      <c r="G7" s="490"/>
      <c r="H7" s="490"/>
      <c r="I7" s="539">
        <f t="shared" si="1"/>
        <v>0</v>
      </c>
      <c r="J7" s="490"/>
      <c r="K7" s="490"/>
      <c r="L7" s="490"/>
      <c r="N7" s="427" t="s">
        <v>5267</v>
      </c>
    </row>
    <row r="8" spans="1:14" ht="20.100000000000001" customHeight="1">
      <c r="A8" s="1111"/>
      <c r="B8" s="1109" t="s">
        <v>140</v>
      </c>
      <c r="C8" s="1112" t="s">
        <v>1600</v>
      </c>
      <c r="D8" s="373" t="s">
        <v>142</v>
      </c>
      <c r="E8" s="539">
        <f t="shared" si="0"/>
        <v>0</v>
      </c>
      <c r="F8" s="490"/>
      <c r="G8" s="490"/>
      <c r="H8" s="490"/>
      <c r="I8" s="539">
        <f t="shared" si="1"/>
        <v>0</v>
      </c>
      <c r="J8" s="490"/>
      <c r="K8" s="490"/>
      <c r="L8" s="490"/>
      <c r="N8" s="427" t="s">
        <v>5268</v>
      </c>
    </row>
    <row r="9" spans="1:14" ht="20.100000000000001" customHeight="1">
      <c r="A9" s="1111"/>
      <c r="B9" s="1113"/>
      <c r="C9" s="530"/>
      <c r="D9" s="373" t="s">
        <v>143</v>
      </c>
      <c r="E9" s="539">
        <f t="shared" si="0"/>
        <v>0</v>
      </c>
      <c r="F9" s="490"/>
      <c r="G9" s="490"/>
      <c r="H9" s="490"/>
      <c r="I9" s="539">
        <f t="shared" si="1"/>
        <v>0</v>
      </c>
      <c r="J9" s="490"/>
      <c r="K9" s="490"/>
      <c r="L9" s="490"/>
    </row>
    <row r="10" spans="1:14" ht="20.100000000000001" customHeight="1">
      <c r="A10" s="1111"/>
      <c r="B10" s="1113"/>
      <c r="C10" s="1112" t="s">
        <v>1601</v>
      </c>
      <c r="D10" s="373" t="s">
        <v>142</v>
      </c>
      <c r="E10" s="539">
        <f t="shared" si="0"/>
        <v>0</v>
      </c>
      <c r="F10" s="490"/>
      <c r="G10" s="490"/>
      <c r="H10" s="490"/>
      <c r="I10" s="539">
        <f t="shared" si="1"/>
        <v>0</v>
      </c>
      <c r="J10" s="1137"/>
      <c r="K10" s="1137"/>
      <c r="L10" s="1137"/>
      <c r="N10" s="1104" t="s">
        <v>5362</v>
      </c>
    </row>
    <row r="11" spans="1:14" ht="20.100000000000001" customHeight="1">
      <c r="A11" s="1111"/>
      <c r="B11" s="1113"/>
      <c r="C11" s="530"/>
      <c r="D11" s="373" t="s">
        <v>6467</v>
      </c>
      <c r="E11" s="539">
        <f t="shared" si="0"/>
        <v>0</v>
      </c>
      <c r="F11" s="490"/>
      <c r="G11" s="490"/>
      <c r="H11" s="490"/>
      <c r="I11" s="539">
        <f t="shared" si="1"/>
        <v>0</v>
      </c>
      <c r="J11" s="1137"/>
      <c r="K11" s="1137"/>
      <c r="L11" s="1137"/>
    </row>
    <row r="12" spans="1:14" ht="20.100000000000001" customHeight="1">
      <c r="A12" s="1111"/>
      <c r="B12" s="1114"/>
      <c r="C12" s="1110" t="s">
        <v>1602</v>
      </c>
      <c r="D12" s="373" t="s">
        <v>142</v>
      </c>
      <c r="E12" s="539">
        <f t="shared" si="0"/>
        <v>0</v>
      </c>
      <c r="F12" s="490"/>
      <c r="G12" s="490"/>
      <c r="H12" s="490"/>
      <c r="I12" s="539">
        <f t="shared" si="1"/>
        <v>0</v>
      </c>
      <c r="J12" s="490"/>
      <c r="K12" s="490"/>
      <c r="L12" s="490"/>
    </row>
    <row r="13" spans="1:14" ht="20.100000000000001" customHeight="1">
      <c r="A13" s="1111"/>
      <c r="B13" s="1307" t="s">
        <v>133</v>
      </c>
      <c r="C13" s="1115" t="s">
        <v>134</v>
      </c>
      <c r="D13" s="373" t="s">
        <v>142</v>
      </c>
      <c r="E13" s="539">
        <f t="shared" si="0"/>
        <v>0</v>
      </c>
      <c r="F13" s="490"/>
      <c r="G13" s="490"/>
      <c r="H13" s="490"/>
      <c r="I13" s="539">
        <f t="shared" si="1"/>
        <v>0</v>
      </c>
      <c r="J13" s="490"/>
      <c r="K13" s="490"/>
      <c r="L13" s="490"/>
    </row>
    <row r="14" spans="1:14" ht="20.100000000000001" customHeight="1">
      <c r="A14" s="1111"/>
      <c r="B14" s="1308"/>
      <c r="C14" s="530"/>
      <c r="D14" s="373" t="s">
        <v>143</v>
      </c>
      <c r="E14" s="539">
        <f t="shared" si="0"/>
        <v>0</v>
      </c>
      <c r="F14" s="490"/>
      <c r="G14" s="490"/>
      <c r="H14" s="490"/>
      <c r="I14" s="539">
        <f t="shared" si="1"/>
        <v>0</v>
      </c>
      <c r="J14" s="490"/>
      <c r="K14" s="490"/>
      <c r="L14" s="490"/>
    </row>
    <row r="15" spans="1:14" ht="20.100000000000001" customHeight="1">
      <c r="A15" s="1111"/>
      <c r="B15" s="1116"/>
      <c r="C15" s="1115" t="s">
        <v>135</v>
      </c>
      <c r="D15" s="373" t="s">
        <v>142</v>
      </c>
      <c r="E15" s="539">
        <f t="shared" si="0"/>
        <v>0</v>
      </c>
      <c r="F15" s="490"/>
      <c r="G15" s="490"/>
      <c r="H15" s="490"/>
      <c r="I15" s="539">
        <f t="shared" si="1"/>
        <v>0</v>
      </c>
      <c r="J15" s="1137"/>
      <c r="K15" s="1137"/>
      <c r="L15" s="1137"/>
    </row>
    <row r="16" spans="1:14" ht="20.100000000000001" customHeight="1">
      <c r="A16" s="1111"/>
      <c r="B16" s="1117"/>
      <c r="C16" s="530"/>
      <c r="D16" s="373" t="s">
        <v>6467</v>
      </c>
      <c r="E16" s="539">
        <f t="shared" si="0"/>
        <v>0</v>
      </c>
      <c r="F16" s="490"/>
      <c r="G16" s="490"/>
      <c r="H16" s="490"/>
      <c r="I16" s="539">
        <f t="shared" si="1"/>
        <v>0</v>
      </c>
      <c r="J16" s="1137"/>
      <c r="K16" s="1137"/>
      <c r="L16" s="1137"/>
    </row>
    <row r="17" spans="1:12" ht="20.100000000000001" customHeight="1">
      <c r="A17" s="1118"/>
      <c r="B17" s="1119" t="s">
        <v>141</v>
      </c>
      <c r="C17" s="491"/>
      <c r="D17" s="373" t="s">
        <v>142</v>
      </c>
      <c r="E17" s="539">
        <f t="shared" si="0"/>
        <v>0</v>
      </c>
      <c r="F17" s="490"/>
      <c r="G17" s="490"/>
      <c r="H17" s="490"/>
      <c r="I17" s="539">
        <f t="shared" si="1"/>
        <v>0</v>
      </c>
      <c r="J17" s="490"/>
      <c r="K17" s="490"/>
      <c r="L17" s="490"/>
    </row>
    <row r="18" spans="1:12" ht="20.100000000000001" customHeight="1">
      <c r="A18" s="1120" t="s">
        <v>136</v>
      </c>
      <c r="B18" s="523"/>
      <c r="C18" s="370"/>
      <c r="D18" s="373" t="s">
        <v>142</v>
      </c>
      <c r="E18" s="539">
        <f t="shared" si="0"/>
        <v>0</v>
      </c>
      <c r="F18" s="490"/>
      <c r="G18" s="490"/>
      <c r="H18" s="490"/>
      <c r="I18" s="539">
        <f t="shared" si="1"/>
        <v>0</v>
      </c>
      <c r="J18" s="490"/>
      <c r="K18" s="490"/>
      <c r="L18" s="490"/>
    </row>
    <row r="19" spans="1:12" ht="20.100000000000001" customHeight="1">
      <c r="A19" s="1307" t="s">
        <v>137</v>
      </c>
      <c r="B19" s="1121" t="s">
        <v>1706</v>
      </c>
      <c r="C19" s="1122"/>
      <c r="D19" s="373" t="s">
        <v>143</v>
      </c>
      <c r="E19" s="539">
        <f t="shared" si="0"/>
        <v>0</v>
      </c>
      <c r="F19" s="490"/>
      <c r="G19" s="490"/>
      <c r="H19" s="490"/>
      <c r="I19" s="539">
        <f t="shared" si="1"/>
        <v>0</v>
      </c>
      <c r="J19" s="490"/>
      <c r="K19" s="490"/>
      <c r="L19" s="490"/>
    </row>
    <row r="20" spans="1:12" ht="20.100000000000001" customHeight="1">
      <c r="A20" s="1308"/>
      <c r="B20" s="1123" t="s">
        <v>1708</v>
      </c>
      <c r="C20" s="1122"/>
      <c r="D20" s="373" t="s">
        <v>143</v>
      </c>
      <c r="E20" s="539">
        <f t="shared" si="0"/>
        <v>0</v>
      </c>
      <c r="F20" s="490"/>
      <c r="G20" s="490"/>
      <c r="H20" s="490"/>
      <c r="I20" s="539">
        <f t="shared" si="1"/>
        <v>0</v>
      </c>
      <c r="J20" s="490"/>
      <c r="K20" s="490"/>
      <c r="L20" s="490"/>
    </row>
    <row r="21" spans="1:12" ht="20.100000000000001" customHeight="1">
      <c r="A21" s="1118"/>
      <c r="B21" s="1124" t="s">
        <v>1710</v>
      </c>
      <c r="C21" s="1122"/>
      <c r="D21" s="373" t="s">
        <v>143</v>
      </c>
      <c r="E21" s="539">
        <f t="shared" si="0"/>
        <v>0</v>
      </c>
      <c r="F21" s="490"/>
      <c r="G21" s="490"/>
      <c r="H21" s="490"/>
      <c r="I21" s="539">
        <f t="shared" si="1"/>
        <v>0</v>
      </c>
      <c r="J21" s="490"/>
      <c r="K21" s="490"/>
      <c r="L21" s="490"/>
    </row>
    <row r="22" spans="1:12" ht="20.100000000000001" customHeight="1"/>
    <row r="23" spans="1:12" ht="20.100000000000001" customHeight="1">
      <c r="A23" s="1125" t="s">
        <v>4536</v>
      </c>
      <c r="B23" s="1125"/>
      <c r="C23" s="1125"/>
      <c r="D23" s="1125"/>
      <c r="E23" s="1125"/>
      <c r="F23" s="1125"/>
      <c r="G23" s="1125"/>
    </row>
    <row r="24" spans="1:12" ht="20.100000000000001" customHeight="1">
      <c r="A24" s="1126">
        <v>45856</v>
      </c>
      <c r="B24" s="1127" t="s">
        <v>2294</v>
      </c>
      <c r="C24" s="1128"/>
      <c r="D24" s="1128"/>
      <c r="E24" s="1128"/>
      <c r="F24" s="1128"/>
      <c r="G24" s="1128"/>
    </row>
    <row r="25" spans="1:12" ht="20.100000000000001" customHeight="1">
      <c r="A25" s="1129" t="s">
        <v>5121</v>
      </c>
      <c r="B25" s="1130"/>
      <c r="C25" s="1131">
        <v>4.2299999999999998E-4</v>
      </c>
      <c r="D25" s="1132"/>
      <c r="E25" s="1133"/>
      <c r="F25" s="1134"/>
      <c r="G25" s="1134"/>
    </row>
    <row r="26" spans="1:12" ht="20.100000000000001" customHeight="1">
      <c r="A26" s="1129" t="s">
        <v>5122</v>
      </c>
      <c r="B26" s="1130"/>
      <c r="C26" s="1344">
        <v>1.01</v>
      </c>
      <c r="D26" s="1132"/>
      <c r="E26" s="1133"/>
      <c r="F26" s="1134"/>
      <c r="G26" s="1134"/>
    </row>
    <row r="27" spans="1:12">
      <c r="A27" s="1135" t="s">
        <v>5123</v>
      </c>
      <c r="B27" s="1130"/>
      <c r="C27" s="1344">
        <v>1.01</v>
      </c>
      <c r="D27" s="1132"/>
      <c r="E27" s="1133"/>
      <c r="F27" s="1134"/>
      <c r="G27" s="1134"/>
    </row>
    <row r="166" spans="9:9">
      <c r="I166" s="309">
        <f>'5.入力_クレジット等'!H1</f>
        <v>0</v>
      </c>
    </row>
  </sheetData>
  <sheetProtection algorithmName="SHA-512" hashValue="GXqNiEdT04sVoryOxz1CqfKG1wHD1vtpEak9nQ3IpxYh4oTDjUhHtmJD5TESNo6/9RCt7xtfl1yt3obo0TX5yg==" saltValue="LxymZwheeFnDV7313DhDHw==" spinCount="100000"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0" t="s">
        <v>2366</v>
      </c>
      <c r="E1" s="551"/>
      <c r="F1" s="1097" t="s">
        <v>5320</v>
      </c>
      <c r="G1" s="317" t="str">
        <f>IF('1.はじめに'!$E$15="",'1.はじめに'!$D$15,'1.はじめに'!$E$15)</f>
        <v/>
      </c>
    </row>
    <row r="2" spans="1:74" ht="179.4" customHeight="1" thickBot="1">
      <c r="B2" s="7" t="s">
        <v>4346</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27" t="str">
        <f>'1.はじめに'!D22</f>
        <v>変更無し</v>
      </c>
      <c r="G9" s="189" t="s">
        <v>1520</v>
      </c>
      <c r="H9" s="120"/>
      <c r="I9" s="189" t="s">
        <v>1521</v>
      </c>
      <c r="J9" s="120"/>
      <c r="K9" s="44" t="s">
        <v>1512</v>
      </c>
      <c r="L9" s="45" t="s">
        <v>125</v>
      </c>
      <c r="M9" s="46" t="s">
        <v>664</v>
      </c>
      <c r="N9" s="192" t="s">
        <v>1755</v>
      </c>
      <c r="O9" s="224" t="s">
        <v>2373</v>
      </c>
      <c r="P9" s="296" t="s">
        <v>5407</v>
      </c>
      <c r="Q9" s="1151" t="s">
        <v>5414</v>
      </c>
      <c r="R9" s="1151" t="s">
        <v>5370</v>
      </c>
      <c r="S9" s="1151" t="s">
        <v>5371</v>
      </c>
      <c r="T9" s="1151" t="s">
        <v>5415</v>
      </c>
      <c r="U9" s="1151" t="s">
        <v>5374</v>
      </c>
      <c r="V9" s="1151" t="s">
        <v>5375</v>
      </c>
      <c r="W9" s="1151" t="s">
        <v>5416</v>
      </c>
      <c r="X9" s="1151" t="s">
        <v>5376</v>
      </c>
      <c r="Y9" s="1151" t="s">
        <v>5377</v>
      </c>
      <c r="Z9" s="1151" t="s">
        <v>5417</v>
      </c>
      <c r="AA9" s="1152" t="s">
        <v>5390</v>
      </c>
      <c r="AB9" s="1152" t="s">
        <v>5393</v>
      </c>
      <c r="AC9" s="1152" t="s">
        <v>5418</v>
      </c>
      <c r="AD9" s="1152" t="s">
        <v>5392</v>
      </c>
      <c r="AE9" s="1152" t="s">
        <v>5391</v>
      </c>
      <c r="AF9" s="1152" t="s">
        <v>5408</v>
      </c>
      <c r="AG9" s="1152" t="s">
        <v>5419</v>
      </c>
      <c r="AH9" s="1152" t="s">
        <v>5372</v>
      </c>
      <c r="AI9" s="1152" t="s">
        <v>5373</v>
      </c>
      <c r="AJ9" s="1152" t="s">
        <v>5420</v>
      </c>
      <c r="AK9" s="1152" t="s">
        <v>5385</v>
      </c>
      <c r="AL9" s="1152" t="s">
        <v>5384</v>
      </c>
      <c r="AM9" s="1152" t="s">
        <v>5421</v>
      </c>
      <c r="AN9" s="1152" t="s">
        <v>5383</v>
      </c>
      <c r="AO9" s="1152" t="s">
        <v>5382</v>
      </c>
      <c r="AP9" s="1152" t="s">
        <v>5422</v>
      </c>
      <c r="AQ9" s="1152" t="s">
        <v>5394</v>
      </c>
      <c r="AR9" s="1152" t="s">
        <v>5395</v>
      </c>
      <c r="AS9" s="1152" t="s">
        <v>5423</v>
      </c>
      <c r="AT9" s="1152" t="s">
        <v>5396</v>
      </c>
      <c r="AU9" s="1152" t="s">
        <v>5397</v>
      </c>
      <c r="AV9" s="1152" t="s">
        <v>5424</v>
      </c>
      <c r="AW9" s="1152" t="s">
        <v>5381</v>
      </c>
      <c r="AX9" s="1152" t="s">
        <v>5380</v>
      </c>
      <c r="AY9" s="1152" t="s">
        <v>5425</v>
      </c>
      <c r="AZ9" s="1154" t="s">
        <v>5378</v>
      </c>
      <c r="BA9" s="1154" t="s">
        <v>5379</v>
      </c>
      <c r="BB9" s="1154" t="s">
        <v>5426</v>
      </c>
      <c r="BC9" s="1154" t="s">
        <v>5398</v>
      </c>
      <c r="BD9" s="1154" t="s">
        <v>5399</v>
      </c>
      <c r="BE9" s="1154" t="s">
        <v>5427</v>
      </c>
      <c r="BF9" s="1154" t="s">
        <v>5400</v>
      </c>
      <c r="BG9" s="1154" t="s">
        <v>5401</v>
      </c>
      <c r="BH9" s="1154" t="s">
        <v>5428</v>
      </c>
      <c r="BI9" s="1154" t="s">
        <v>5386</v>
      </c>
      <c r="BJ9" s="1154" t="s">
        <v>5387</v>
      </c>
      <c r="BK9" s="1154" t="s">
        <v>5429</v>
      </c>
      <c r="BL9" s="1154" t="s">
        <v>5388</v>
      </c>
      <c r="BM9" s="1154" t="s">
        <v>5389</v>
      </c>
      <c r="BN9" s="1154" t="s">
        <v>5430</v>
      </c>
      <c r="BO9" s="1154" t="s">
        <v>5402</v>
      </c>
      <c r="BP9" s="1154" t="s">
        <v>5403</v>
      </c>
      <c r="BQ9" s="1154" t="s">
        <v>5431</v>
      </c>
      <c r="BR9" s="1154" t="s">
        <v>5404</v>
      </c>
      <c r="BS9" s="1159" t="s">
        <v>5405</v>
      </c>
      <c r="BT9" s="9"/>
      <c r="BU9" s="9"/>
      <c r="BV9" s="9"/>
    </row>
    <row r="10" spans="1:74" ht="20.100000000000001" customHeight="1" thickTop="1">
      <c r="B10" s="97" t="s">
        <v>701</v>
      </c>
      <c r="C10" s="1136"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48"/>
      <c r="Q10" s="1153"/>
      <c r="R10" s="1153"/>
      <c r="S10" s="1153"/>
      <c r="T10" s="1153"/>
      <c r="U10" s="1153"/>
      <c r="V10" s="1153"/>
      <c r="W10" s="1153"/>
      <c r="X10" s="1153"/>
      <c r="Y10" s="1153"/>
      <c r="Z10" s="1153"/>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47"/>
      <c r="P12" s="114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50">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5432</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5432</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5432</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5432</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5432</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5432</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5432</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5432</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5432</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5441</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5441</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5441</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5441</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5441</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5441</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5441</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5441</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5441</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5441</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5441</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5441</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39">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5282</v>
      </c>
      <c r="D45" s="98"/>
      <c r="E45" s="234">
        <f>'2.入力_使用量(1,2号)'!E63</f>
        <v>0</v>
      </c>
      <c r="F45" s="99" t="str">
        <f>'2.入力_使用量(1,2号)'!H63</f>
        <v>GJ</v>
      </c>
      <c r="G45" s="1211">
        <f>'2.入力_使用量(1,2号)'!I63</f>
        <v>0</v>
      </c>
      <c r="H45" s="1040">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5441</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5441</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5441</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5432</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5432</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38">
        <f>'2.入力_使用量(1,2号)'!E70</f>
        <v>0</v>
      </c>
      <c r="F52" s="72" t="s">
        <v>5441</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5441</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5441</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5441</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5441</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5441</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5432</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5441</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5441</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5441</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212">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5283</v>
      </c>
      <c r="D64" s="74"/>
      <c r="E64" s="234">
        <f>'2.入力_使用量(1,2号)'!E82</f>
        <v>0</v>
      </c>
      <c r="F64" s="72" t="str">
        <f>'2.入力_使用量(1,2号)'!H82</f>
        <v>GJ</v>
      </c>
      <c r="G64" s="1212">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42"/>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42"/>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42"/>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42"/>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1"/>
      <c r="H101" s="1043"/>
      <c r="I101" s="94"/>
      <c r="J101" s="1042"/>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5284</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43"/>
      <c r="I103" s="94"/>
      <c r="J103" s="1042"/>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08" t="str">
        <f>IF('2.入力_使用量(1,2号)'!F62="","",LEFT('2.入力_使用量(1,2号)'!E62,5))</f>
        <v/>
      </c>
      <c r="D121" s="1008"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09" t="str">
        <f>IF('2.入力_使用量(1,2号)'!F87="","",LEFT('2.入力_使用量(1,2号)'!E87,3))</f>
        <v/>
      </c>
      <c r="D125" s="1009" t="str">
        <f>IF('2.入力_使用量(1,2号)'!F87="","",SUBSTITUTE('2.入力_使用量(1,2号)'!E87,LEFT('2.入力_使用量(1,2号)'!E87,4),""))</f>
        <v/>
      </c>
      <c r="E125" s="1010" t="str">
        <f>IF('2.入力_使用量(1,2号)'!F87="","",'2.入力_使用量(1,2号)'!G87)</f>
        <v/>
      </c>
      <c r="F125" s="1010" t="str">
        <f>'2.入力_使用量(1,2号)'!J87</f>
        <v/>
      </c>
      <c r="G125" s="1010"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08" t="str">
        <f>IF('2.入力_使用量(1,2号)'!F89="","",LEFT('2.入力_使用量(1,2号)'!E89,3))</f>
        <v/>
      </c>
      <c r="D127" s="1008"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09" t="str">
        <f>IF('2.入力_使用量(1,2号)'!F100="","",LEFT('2.入力_使用量(1,2号)'!E100,5))</f>
        <v/>
      </c>
      <c r="D131" s="1009" t="str">
        <f>IF('2.入力_使用量(1,2号)'!F100="","",SUBSTITUTE('2.入力_使用量(1,2号)'!E100,LEFT('2.入力_使用量(1,2号)'!E100,6),""))</f>
        <v/>
      </c>
      <c r="E131" s="1010" t="str">
        <f>IF('2.入力_使用量(1,2号)'!F100="","",'2.入力_使用量(1,2号)'!G100)</f>
        <v/>
      </c>
      <c r="F131" s="1010" t="str">
        <f>'2.入力_使用量(1,2号)'!J100</f>
        <v/>
      </c>
      <c r="G131" s="1010"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08" t="str">
        <f>IF('2.入力_使用量(1,2号)'!F109="","",LEFT('2.入力_使用量(1,2号)'!E109,5))</f>
        <v/>
      </c>
      <c r="D140" s="1008"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09" t="str">
        <f>IF('2.入力_使用量(1,2号)'!F120="","",LEFT('2.入力_使用量(1,2号)'!E120,5))</f>
        <v/>
      </c>
      <c r="D151" s="1009" t="str">
        <f>IF('2.入力_使用量(1,2号)'!F120="","",SUBSTITUTE('2.入力_使用量(1,2号)'!E120,LEFT('2.入力_使用量(1,2号)'!E120,6),""))</f>
        <v/>
      </c>
      <c r="E151" s="1010"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6467</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6467</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42" t="s">
        <v>5439</v>
      </c>
      <c r="P175" s="1143">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44" t="s">
        <v>1714</v>
      </c>
      <c r="P176" s="1145">
        <f>'5.入力_クレジット等'!C26</f>
        <v>1.01</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46">
        <f>'5.入力_クレジット等'!C27</f>
        <v>1.01</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41" t="s">
        <v>1612</v>
      </c>
      <c r="L208" s="165" t="s">
        <v>1614</v>
      </c>
      <c r="M208" s="180" t="s">
        <v>1615</v>
      </c>
      <c r="N208" s="1141"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52" t="str">
        <f>'4.入力_使用量(3号)'!J36</f>
        <v/>
      </c>
      <c r="G209" s="1052" t="str">
        <f>'4.入力_使用量(3号)'!K36</f>
        <v/>
      </c>
      <c r="H209" s="1058">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69">
        <f>'4.入力_使用量(3号)'!J41</f>
        <v>0</v>
      </c>
      <c r="S209" s="1069" t="str">
        <f>'4.入力_使用量(3号)'!K41</f>
        <v/>
      </c>
      <c r="T209" s="1063">
        <f>I45</f>
        <v>0</v>
      </c>
      <c r="U209" s="1072">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53" t="str">
        <f>'4.入力_使用量(3号)'!J37</f>
        <v/>
      </c>
      <c r="G210" s="1053"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69">
        <f>'4.入力_使用量(3号)'!J46</f>
        <v>0</v>
      </c>
      <c r="S210" s="1069" t="str">
        <f>'4.入力_使用量(3号)'!K46</f>
        <v/>
      </c>
      <c r="T210" s="1063">
        <f>I63</f>
        <v>0</v>
      </c>
      <c r="U210" s="1072">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53" t="str">
        <f>'4.入力_使用量(3号)'!J38</f>
        <v/>
      </c>
      <c r="G211" s="1053"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5298</v>
      </c>
      <c r="Q211" s="1066">
        <f>'4.入力_使用量(3号)'!I59*1000</f>
        <v>8.64</v>
      </c>
      <c r="R211" s="1069">
        <f>'4.入力_使用量(3号)'!J59</f>
        <v>0</v>
      </c>
      <c r="S211" s="1069" t="str">
        <f>'4.入力_使用量(3号)'!K59</f>
        <v/>
      </c>
      <c r="T211" s="1063">
        <f>I86</f>
        <v>0</v>
      </c>
      <c r="U211" s="1072">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53" t="str">
        <f>'4.入力_使用量(3号)'!J39</f>
        <v/>
      </c>
      <c r="G212" s="1053"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5298</v>
      </c>
      <c r="Q212" s="1066">
        <f>'4.入力_使用量(3号)'!I60*1000</f>
        <v>8.64</v>
      </c>
      <c r="R212" s="1069">
        <f>'4.入力_使用量(3号)'!J60</f>
        <v>0</v>
      </c>
      <c r="S212" s="1069" t="str">
        <f>'4.入力_使用量(3号)'!K60</f>
        <v/>
      </c>
      <c r="T212" s="1063">
        <f>I89</f>
        <v>0</v>
      </c>
      <c r="U212" s="1072">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08" t="str">
        <f>IF('4.入力_使用量(3号)'!F40="","",LEFT('4.入力_使用量(3号)'!E40,5))</f>
        <v/>
      </c>
      <c r="D213" s="1008" t="str">
        <f>IF('4.入力_使用量(3号)'!F40="","",SUBSTITUTE('4.入力_使用量(3号)'!E40,LEFT('4.入力_使用量(3号)'!E40,6),""))</f>
        <v/>
      </c>
      <c r="E213" s="262" t="str">
        <f>IF('4.入力_使用量(3号)'!F40="","",'4.入力_使用量(3号)'!G40)</f>
        <v/>
      </c>
      <c r="F213" s="1054" t="str">
        <f>'4.入力_使用量(3号)'!J40</f>
        <v/>
      </c>
      <c r="G213" s="1054"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5298</v>
      </c>
      <c r="Q213" s="1066">
        <f>'4.入力_使用量(3号)'!I69*1000</f>
        <v>3.6</v>
      </c>
      <c r="R213" s="1069">
        <f>'4.入力_使用量(3号)'!J69</f>
        <v>0</v>
      </c>
      <c r="S213" s="1069" t="str">
        <f>'4.入力_使用量(3号)'!K69</f>
        <v/>
      </c>
      <c r="T213" s="1063">
        <f>I100</f>
        <v>0</v>
      </c>
      <c r="U213" s="1072">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55" t="str">
        <f>'4.入力_使用量(3号)'!J47</f>
        <v/>
      </c>
      <c r="G214" s="1055"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67"/>
      <c r="R214" s="1070"/>
      <c r="S214" s="1070"/>
      <c r="T214" s="1064"/>
      <c r="U214" s="1073"/>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56" t="str">
        <f>'4.入力_使用量(3号)'!J48</f>
        <v/>
      </c>
      <c r="G215" s="1056"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5298</v>
      </c>
      <c r="Q215" s="1066">
        <f>'4.入力_使用量(3号)'!I71*1000</f>
        <v>3.6</v>
      </c>
      <c r="R215" s="1069">
        <f>'4.入力_使用量(3号)'!J71</f>
        <v>0</v>
      </c>
      <c r="S215" s="1069" t="str">
        <f>'4.入力_使用量(3号)'!K71</f>
        <v/>
      </c>
      <c r="T215" s="1063">
        <f>I102</f>
        <v>0</v>
      </c>
      <c r="U215" s="1072">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56" t="str">
        <f>'4.入力_使用量(3号)'!J49</f>
        <v/>
      </c>
      <c r="G216" s="1056"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67"/>
      <c r="R216" s="1070"/>
      <c r="S216" s="1070"/>
      <c r="T216" s="1064"/>
      <c r="U216" s="1073"/>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56" t="str">
        <f>'4.入力_使用量(3号)'!J50</f>
        <v/>
      </c>
      <c r="G217" s="1056"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5298</v>
      </c>
      <c r="Q217" s="1066">
        <f>'4.入力_使用量(3号)'!I73*1000</f>
        <v>8.64</v>
      </c>
      <c r="R217" s="1069">
        <f>'4.入力_使用量(3号)'!J73</f>
        <v>0</v>
      </c>
      <c r="S217" s="1069" t="str">
        <f>'4.入力_使用量(3号)'!K73</f>
        <v/>
      </c>
      <c r="T217" s="1063">
        <f>I104</f>
        <v>0</v>
      </c>
      <c r="U217" s="1072">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56" t="str">
        <f>'4.入力_使用量(3号)'!J51</f>
        <v/>
      </c>
      <c r="G218" s="1056"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5298</v>
      </c>
      <c r="Q218" s="1066">
        <f>'4.入力_使用量(3号)'!I74*1000</f>
        <v>8.64</v>
      </c>
      <c r="R218" s="1069">
        <f>'4.入力_使用量(3号)'!J74</f>
        <v>0</v>
      </c>
      <c r="S218" s="1069" t="str">
        <f>'4.入力_使用量(3号)'!K74</f>
        <v/>
      </c>
      <c r="T218" s="1063">
        <f t="shared" ref="T218:U218" si="64">I105</f>
        <v>0</v>
      </c>
      <c r="U218" s="1072">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56" t="str">
        <f>'4.入力_使用量(3号)'!J52</f>
        <v/>
      </c>
      <c r="G219" s="1056"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5298</v>
      </c>
      <c r="Q219" s="1066">
        <f>'4.入力_使用量(3号)'!I75*1000</f>
        <v>8.64</v>
      </c>
      <c r="R219" s="1069">
        <f>'4.入力_使用量(3号)'!J75</f>
        <v>0</v>
      </c>
      <c r="S219" s="1069" t="str">
        <f>'4.入力_使用量(3号)'!K75</f>
        <v/>
      </c>
      <c r="T219" s="1063">
        <f t="shared" ref="T219:U219" si="65">I106</f>
        <v>0</v>
      </c>
      <c r="U219" s="1072">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56" t="str">
        <f>'4.入力_使用量(3号)'!J53</f>
        <v/>
      </c>
      <c r="G220" s="1056"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5298</v>
      </c>
      <c r="Q220" s="1068">
        <f>'4.入力_使用量(3号)'!I76*1000</f>
        <v>8.64</v>
      </c>
      <c r="R220" s="1071">
        <f>'4.入力_使用量(3号)'!J76</f>
        <v>0</v>
      </c>
      <c r="S220" s="1071" t="str">
        <f>'4.入力_使用量(3号)'!K76</f>
        <v/>
      </c>
      <c r="T220" s="1065">
        <f t="shared" ref="T220:U220" si="66">I107</f>
        <v>0</v>
      </c>
      <c r="U220" s="1074">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56" t="str">
        <f>'4.入力_使用量(3号)'!J54</f>
        <v/>
      </c>
      <c r="G221" s="1056"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56" t="str">
        <f>'4.入力_使用量(3号)'!J55</f>
        <v/>
      </c>
      <c r="G222" s="1056"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57" t="str">
        <f>'4.入力_使用量(3号)'!J56</f>
        <v/>
      </c>
      <c r="G223" s="1057" t="str">
        <f>'4.入力_使用量(3号)'!K56</f>
        <v/>
      </c>
      <c r="H223" s="221"/>
      <c r="I223" s="279">
        <f>'4.入力_使用量(3号)'!N56/1000</f>
        <v>0</v>
      </c>
      <c r="J223" s="280">
        <f>'4.入力_使用量(3号)'!O56/1000</f>
        <v>0</v>
      </c>
      <c r="K223" s="63" t="s">
        <v>1628</v>
      </c>
      <c r="L223" s="276">
        <f>'4.入力_使用量(3号)'!N23</f>
        <v>0</v>
      </c>
      <c r="M223" s="281">
        <f>'4.入力_使用量(3号)'!O23</f>
        <v>0</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1" t="s">
        <v>5194</v>
      </c>
      <c r="B1" s="626"/>
      <c r="C1" s="626"/>
      <c r="D1" s="626"/>
      <c r="E1" s="626"/>
      <c r="F1" s="626"/>
      <c r="G1" s="626"/>
      <c r="H1" s="626"/>
      <c r="I1" s="626"/>
      <c r="J1" s="626"/>
      <c r="K1" s="626"/>
      <c r="L1" s="626"/>
      <c r="M1" s="626"/>
      <c r="N1" s="626"/>
      <c r="O1" s="626"/>
      <c r="P1" s="626"/>
      <c r="Q1" s="626"/>
      <c r="R1" s="626"/>
      <c r="S1" s="626"/>
      <c r="T1" s="626"/>
    </row>
    <row r="2" spans="1:20" s="1" customFormat="1" hidden="1" outlineLevel="1">
      <c r="A2" s="629">
        <v>1</v>
      </c>
      <c r="B2" s="629" t="s">
        <v>5157</v>
      </c>
      <c r="C2" s="626"/>
      <c r="D2" s="626"/>
      <c r="E2" s="626"/>
      <c r="F2" s="626"/>
      <c r="G2" s="626"/>
      <c r="H2" s="626"/>
      <c r="I2" s="626"/>
      <c r="J2" s="626"/>
      <c r="K2" s="626"/>
      <c r="L2" s="626"/>
      <c r="M2" s="626"/>
      <c r="N2" s="626"/>
      <c r="O2" s="626"/>
      <c r="P2" s="626"/>
      <c r="Q2" s="626"/>
      <c r="R2" s="626"/>
      <c r="S2" s="626"/>
      <c r="T2" s="626"/>
    </row>
    <row r="3" spans="1:20" s="1" customFormat="1" hidden="1" outlineLevel="1">
      <c r="A3" s="626"/>
      <c r="B3" s="629" t="s">
        <v>5179</v>
      </c>
      <c r="C3" s="626"/>
      <c r="D3" s="626"/>
      <c r="E3" s="626"/>
      <c r="F3" s="626"/>
      <c r="G3" s="626"/>
      <c r="H3" s="626"/>
      <c r="I3" s="626"/>
      <c r="J3" s="626"/>
      <c r="K3" s="626"/>
      <c r="L3" s="626"/>
      <c r="M3" s="626"/>
      <c r="N3" s="626"/>
      <c r="O3" s="626"/>
      <c r="P3" s="626"/>
      <c r="Q3" s="626"/>
      <c r="R3" s="626"/>
      <c r="S3" s="626"/>
      <c r="T3" s="626"/>
    </row>
    <row r="4" spans="1:20" s="1" customFormat="1" hidden="1" outlineLevel="1">
      <c r="A4" s="626"/>
      <c r="B4" s="626" t="s">
        <v>5180</v>
      </c>
      <c r="C4" s="626"/>
      <c r="D4" s="626"/>
      <c r="E4" s="626"/>
      <c r="F4" s="626"/>
      <c r="G4" s="626"/>
      <c r="H4" s="626"/>
      <c r="I4" s="626"/>
      <c r="J4" s="626"/>
      <c r="K4" s="626"/>
      <c r="L4" s="626"/>
      <c r="M4" s="626"/>
      <c r="N4" s="626"/>
      <c r="O4" s="626"/>
      <c r="P4" s="626"/>
      <c r="Q4" s="626"/>
      <c r="R4" s="626"/>
      <c r="S4" s="626"/>
      <c r="T4" s="626"/>
    </row>
    <row r="5" spans="1:20" s="1" customFormat="1" hidden="1" outlineLevel="1">
      <c r="A5" s="626"/>
      <c r="B5" s="626" t="s">
        <v>5171</v>
      </c>
      <c r="C5" s="626"/>
      <c r="D5" s="626"/>
      <c r="E5" s="626"/>
      <c r="F5" s="626"/>
      <c r="G5" s="626"/>
      <c r="H5" s="626"/>
      <c r="I5" s="626"/>
      <c r="J5" s="626"/>
      <c r="K5" s="626"/>
      <c r="L5" s="626"/>
      <c r="M5" s="626"/>
      <c r="N5" s="626"/>
      <c r="O5" s="626"/>
      <c r="P5" s="626"/>
      <c r="Q5" s="626"/>
      <c r="R5" s="626"/>
      <c r="S5" s="626"/>
      <c r="T5" s="626"/>
    </row>
    <row r="6" spans="1:20" s="1" customFormat="1" hidden="1" outlineLevel="1">
      <c r="A6" s="626"/>
      <c r="B6" s="629"/>
      <c r="C6" s="626"/>
      <c r="D6" s="626"/>
      <c r="E6" s="626"/>
      <c r="F6" s="626"/>
      <c r="G6" s="626"/>
      <c r="H6" s="626"/>
      <c r="I6" s="626"/>
      <c r="J6" s="626"/>
      <c r="K6" s="626"/>
      <c r="L6" s="626"/>
      <c r="M6" s="626"/>
      <c r="N6" s="626"/>
      <c r="O6" s="626"/>
      <c r="P6" s="626"/>
      <c r="Q6" s="626"/>
      <c r="R6" s="626"/>
      <c r="S6" s="626"/>
      <c r="T6" s="626"/>
    </row>
    <row r="7" spans="1:20" s="1" customFormat="1" hidden="1" outlineLevel="1">
      <c r="A7" s="629">
        <v>2</v>
      </c>
      <c r="B7" s="629" t="s">
        <v>5160</v>
      </c>
      <c r="C7" s="626"/>
      <c r="D7" s="626"/>
      <c r="E7" s="626"/>
      <c r="F7" s="626"/>
      <c r="G7" s="626"/>
      <c r="H7" s="626"/>
      <c r="I7" s="626"/>
      <c r="J7" s="626"/>
      <c r="K7" s="626"/>
      <c r="L7" s="626"/>
      <c r="M7" s="626"/>
      <c r="N7" s="626"/>
      <c r="O7" s="626"/>
      <c r="P7" s="626"/>
      <c r="Q7" s="626"/>
      <c r="R7" s="626"/>
      <c r="S7" s="626"/>
      <c r="T7" s="626"/>
    </row>
    <row r="8" spans="1:20" s="1" customFormat="1" hidden="1" outlineLevel="1">
      <c r="A8" s="626"/>
      <c r="B8" s="626" t="s">
        <v>5189</v>
      </c>
      <c r="C8" s="626"/>
      <c r="D8" s="626"/>
      <c r="E8" s="626"/>
      <c r="F8" s="626"/>
      <c r="G8" s="626"/>
      <c r="H8" s="626"/>
      <c r="I8" s="626"/>
      <c r="J8" s="626"/>
      <c r="K8" s="626"/>
      <c r="L8" s="626"/>
      <c r="M8" s="626"/>
      <c r="N8" s="626"/>
      <c r="O8" s="626"/>
      <c r="P8" s="626"/>
      <c r="Q8" s="626"/>
      <c r="R8" s="626"/>
      <c r="S8" s="626"/>
      <c r="T8" s="626"/>
    </row>
    <row r="9" spans="1:20" s="1" customFormat="1" hidden="1" outlineLevel="1">
      <c r="A9" s="626"/>
      <c r="B9" s="626" t="s">
        <v>5161</v>
      </c>
      <c r="C9" s="626"/>
      <c r="D9" s="626"/>
      <c r="E9" s="626"/>
      <c r="F9" s="626"/>
      <c r="G9" s="626"/>
      <c r="H9" s="626"/>
      <c r="I9" s="626"/>
      <c r="J9" s="626"/>
      <c r="K9" s="626"/>
      <c r="L9" s="626"/>
      <c r="M9" s="626"/>
      <c r="N9" s="626"/>
      <c r="O9" s="626"/>
      <c r="P9" s="626"/>
      <c r="Q9" s="626"/>
      <c r="R9" s="626"/>
      <c r="S9" s="626"/>
      <c r="T9" s="626"/>
    </row>
    <row r="10" spans="1:20" s="1" customFormat="1" hidden="1" outlineLevel="1">
      <c r="A10" s="626"/>
      <c r="B10" s="626" t="s">
        <v>5181</v>
      </c>
      <c r="C10" s="626"/>
      <c r="D10" s="626"/>
      <c r="E10" s="626"/>
      <c r="F10" s="626"/>
      <c r="G10" s="626"/>
      <c r="H10" s="626"/>
      <c r="I10" s="626"/>
      <c r="J10" s="626"/>
      <c r="K10" s="626"/>
      <c r="L10" s="626"/>
      <c r="M10" s="626"/>
      <c r="N10" s="626"/>
      <c r="O10" s="626"/>
      <c r="P10" s="626"/>
      <c r="Q10" s="626"/>
      <c r="R10" s="626"/>
      <c r="S10" s="626"/>
      <c r="T10" s="626"/>
    </row>
    <row r="11" spans="1:20" s="1" customFormat="1" hidden="1" outlineLevel="1">
      <c r="A11" s="626"/>
      <c r="B11" s="626"/>
      <c r="C11" s="626"/>
      <c r="D11" s="626"/>
      <c r="E11" s="626"/>
      <c r="F11" s="626"/>
      <c r="G11" s="626"/>
      <c r="H11" s="626"/>
      <c r="I11" s="626"/>
      <c r="J11" s="626"/>
      <c r="K11" s="626"/>
      <c r="L11" s="626"/>
      <c r="M11" s="626"/>
      <c r="N11" s="626"/>
      <c r="O11" s="626"/>
      <c r="P11" s="626"/>
      <c r="Q11" s="626"/>
      <c r="R11" s="626"/>
      <c r="S11" s="626"/>
      <c r="T11" s="626"/>
    </row>
    <row r="12" spans="1:20" s="1" customFormat="1" hidden="1" outlineLevel="1">
      <c r="A12" s="629">
        <v>3</v>
      </c>
      <c r="B12" s="629" t="s">
        <v>5174</v>
      </c>
      <c r="C12" s="626"/>
      <c r="D12" s="626"/>
      <c r="E12" s="626"/>
      <c r="F12" s="626"/>
      <c r="G12" s="626"/>
      <c r="H12" s="626"/>
      <c r="I12" s="626"/>
      <c r="J12" s="626"/>
      <c r="K12" s="626"/>
      <c r="L12" s="626"/>
      <c r="M12" s="626"/>
      <c r="N12" s="626"/>
      <c r="O12" s="626"/>
      <c r="P12" s="626"/>
      <c r="Q12" s="626"/>
      <c r="R12" s="626"/>
      <c r="S12" s="626"/>
      <c r="T12" s="626"/>
    </row>
    <row r="13" spans="1:20" s="1" customFormat="1" hidden="1" outlineLevel="1">
      <c r="A13" s="626"/>
      <c r="B13" s="626" t="s">
        <v>5175</v>
      </c>
      <c r="C13" s="626"/>
      <c r="D13" s="626"/>
      <c r="E13" s="626"/>
      <c r="F13" s="626"/>
      <c r="G13" s="626"/>
      <c r="H13" s="626"/>
      <c r="I13" s="626"/>
      <c r="J13" s="626"/>
      <c r="K13" s="626"/>
      <c r="L13" s="626"/>
      <c r="M13" s="626"/>
      <c r="N13" s="626"/>
      <c r="O13" s="626"/>
      <c r="P13" s="626"/>
      <c r="Q13" s="626"/>
      <c r="R13" s="626"/>
      <c r="S13" s="626"/>
      <c r="T13" s="626"/>
    </row>
    <row r="14" spans="1:20" s="1" customFormat="1" hidden="1" outlineLevel="1">
      <c r="A14" s="626"/>
      <c r="B14" s="626" t="s">
        <v>5166</v>
      </c>
      <c r="C14" s="626"/>
      <c r="D14" s="626"/>
      <c r="E14" s="626"/>
      <c r="F14" s="626"/>
      <c r="G14" s="626"/>
      <c r="H14" s="626"/>
      <c r="I14" s="626"/>
      <c r="J14" s="626"/>
      <c r="K14" s="626"/>
      <c r="L14" s="626"/>
      <c r="M14" s="626"/>
      <c r="N14" s="626"/>
      <c r="O14" s="626"/>
      <c r="P14" s="626"/>
      <c r="Q14" s="626"/>
      <c r="R14" s="626"/>
      <c r="S14" s="626"/>
      <c r="T14" s="626"/>
    </row>
    <row r="15" spans="1:20" s="1" customFormat="1" hidden="1" outlineLevel="1">
      <c r="A15" s="626"/>
      <c r="B15" s="626" t="s">
        <v>5167</v>
      </c>
      <c r="C15" s="626"/>
      <c r="D15" s="626"/>
      <c r="E15" s="626"/>
      <c r="F15" s="626"/>
      <c r="G15" s="626"/>
      <c r="H15" s="626"/>
      <c r="I15" s="626"/>
      <c r="J15" s="626"/>
      <c r="K15" s="626"/>
      <c r="L15" s="626"/>
      <c r="M15" s="626"/>
      <c r="N15" s="626"/>
      <c r="O15" s="626"/>
      <c r="P15" s="626"/>
      <c r="Q15" s="626"/>
      <c r="R15" s="626"/>
      <c r="S15" s="626"/>
      <c r="T15" s="626"/>
    </row>
    <row r="16" spans="1:20" s="1" customFormat="1" hidden="1" outlineLevel="1">
      <c r="A16" s="626"/>
      <c r="B16" s="626" t="s">
        <v>5168</v>
      </c>
      <c r="C16" s="626"/>
      <c r="D16" s="626"/>
      <c r="E16" s="626"/>
      <c r="F16" s="626"/>
      <c r="G16" s="626"/>
      <c r="H16" s="626"/>
      <c r="I16" s="626"/>
      <c r="J16" s="626"/>
      <c r="K16" s="626"/>
      <c r="L16" s="626"/>
      <c r="M16" s="626"/>
      <c r="N16" s="626"/>
      <c r="O16" s="626"/>
      <c r="P16" s="626"/>
      <c r="Q16" s="626"/>
      <c r="R16" s="626"/>
      <c r="S16" s="626"/>
      <c r="T16" s="626"/>
    </row>
    <row r="17" spans="1:20" s="1" customFormat="1" hidden="1" outlineLevel="1">
      <c r="A17" s="626"/>
      <c r="B17" s="626" t="s">
        <v>5191</v>
      </c>
      <c r="C17" s="626"/>
      <c r="D17" s="626"/>
      <c r="E17" s="626"/>
      <c r="F17" s="626"/>
      <c r="G17" s="626"/>
      <c r="H17" s="626"/>
      <c r="I17" s="626"/>
      <c r="J17" s="626"/>
      <c r="K17" s="626"/>
      <c r="L17" s="626"/>
      <c r="M17" s="626"/>
      <c r="N17" s="626"/>
      <c r="O17" s="626"/>
      <c r="P17" s="626"/>
      <c r="Q17" s="626"/>
      <c r="R17" s="626"/>
      <c r="S17" s="626"/>
      <c r="T17" s="626"/>
    </row>
    <row r="18" spans="1:20" s="1" customFormat="1" hidden="1" outlineLevel="1">
      <c r="A18" s="626"/>
      <c r="B18" s="626" t="s">
        <v>5192</v>
      </c>
      <c r="C18" s="626"/>
      <c r="D18" s="626"/>
      <c r="E18" s="626"/>
      <c r="F18" s="626"/>
      <c r="G18" s="626"/>
      <c r="H18" s="626"/>
      <c r="I18" s="626"/>
      <c r="J18" s="626"/>
      <c r="K18" s="626"/>
      <c r="L18" s="626"/>
      <c r="M18" s="626"/>
      <c r="N18" s="626"/>
      <c r="O18" s="626"/>
      <c r="P18" s="626"/>
      <c r="Q18" s="626"/>
      <c r="R18" s="626"/>
      <c r="S18" s="626"/>
      <c r="T18" s="626"/>
    </row>
    <row r="19" spans="1:20" s="1" customFormat="1" hidden="1" outlineLevel="1">
      <c r="A19" s="626"/>
      <c r="B19" s="626" t="s">
        <v>5193</v>
      </c>
      <c r="C19" s="626"/>
      <c r="D19" s="626"/>
      <c r="E19" s="626"/>
      <c r="F19" s="626"/>
      <c r="G19" s="626"/>
      <c r="H19" s="626"/>
      <c r="I19" s="626"/>
      <c r="J19" s="626"/>
      <c r="K19" s="626"/>
      <c r="L19" s="626"/>
      <c r="M19" s="626"/>
      <c r="N19" s="626"/>
      <c r="O19" s="626"/>
      <c r="P19" s="626"/>
      <c r="Q19" s="626"/>
      <c r="R19" s="626"/>
      <c r="S19" s="626"/>
      <c r="T19" s="626"/>
    </row>
    <row r="20" spans="1:20" s="1" customFormat="1" hidden="1" outlineLevel="1">
      <c r="A20" s="626"/>
      <c r="B20" s="626" t="s">
        <v>5169</v>
      </c>
      <c r="C20" s="626"/>
      <c r="D20" s="626"/>
      <c r="E20" s="626"/>
      <c r="F20" s="626"/>
      <c r="G20" s="626"/>
      <c r="H20" s="626"/>
      <c r="I20" s="626"/>
      <c r="J20" s="626"/>
      <c r="K20" s="626"/>
      <c r="L20" s="626"/>
      <c r="M20" s="626"/>
      <c r="N20" s="626"/>
      <c r="O20" s="626"/>
      <c r="P20" s="626"/>
      <c r="Q20" s="626"/>
      <c r="R20" s="626"/>
      <c r="S20" s="626"/>
      <c r="T20" s="626"/>
    </row>
    <row r="21" spans="1:20" s="1" customFormat="1" hidden="1" outlineLevel="1">
      <c r="A21" s="626"/>
      <c r="B21" s="626"/>
      <c r="C21" s="626"/>
      <c r="D21" s="626"/>
      <c r="E21" s="626"/>
      <c r="F21" s="626"/>
      <c r="G21" s="626"/>
      <c r="H21" s="626"/>
      <c r="I21" s="626"/>
      <c r="J21" s="626"/>
      <c r="K21" s="626"/>
      <c r="L21" s="626"/>
      <c r="M21" s="626"/>
      <c r="N21" s="626"/>
      <c r="O21" s="626"/>
      <c r="P21" s="626"/>
      <c r="Q21" s="626"/>
      <c r="R21" s="626"/>
      <c r="S21" s="626"/>
      <c r="T21" s="626"/>
    </row>
    <row r="22" spans="1:20" s="1" customFormat="1" hidden="1" outlineLevel="1">
      <c r="A22" s="626"/>
      <c r="B22" s="626"/>
      <c r="C22" s="626"/>
      <c r="D22" s="626"/>
      <c r="E22" s="626"/>
      <c r="F22" s="626"/>
      <c r="G22" s="626"/>
      <c r="H22" s="626"/>
      <c r="I22" s="626"/>
      <c r="J22" s="626"/>
      <c r="K22" s="626"/>
      <c r="L22" s="626"/>
      <c r="M22" s="626"/>
      <c r="N22" s="626"/>
      <c r="O22" s="626"/>
      <c r="P22" s="626"/>
      <c r="Q22" s="626"/>
      <c r="R22" s="626"/>
      <c r="S22" s="626"/>
      <c r="T22" s="626"/>
    </row>
    <row r="23" spans="1:20" s="1" customFormat="1" hidden="1" outlineLevel="1">
      <c r="A23" s="626"/>
      <c r="B23" s="626"/>
      <c r="C23" s="626"/>
      <c r="D23" s="626"/>
      <c r="E23" s="626"/>
      <c r="F23" s="626"/>
      <c r="G23" s="626"/>
      <c r="H23" s="626"/>
      <c r="I23" s="626"/>
      <c r="J23" s="626"/>
      <c r="K23" s="626"/>
      <c r="L23" s="626"/>
      <c r="M23" s="626"/>
      <c r="N23" s="626"/>
      <c r="O23" s="626"/>
      <c r="P23" s="626"/>
      <c r="Q23" s="626"/>
      <c r="R23" s="626"/>
      <c r="S23" s="626"/>
      <c r="T23" s="626"/>
    </row>
    <row r="24" spans="1:20" s="634" customFormat="1" ht="39.9" customHeight="1" collapsed="1">
      <c r="A24" s="550" t="s">
        <v>5107</v>
      </c>
      <c r="B24" s="1"/>
      <c r="C24" s="21"/>
      <c r="D24" s="1"/>
      <c r="E24" s="638" t="s">
        <v>4278</v>
      </c>
      <c r="F24" s="639" t="s">
        <v>4265</v>
      </c>
      <c r="G24" s="1"/>
      <c r="H24" s="626"/>
      <c r="I24" s="626"/>
      <c r="J24" s="626"/>
      <c r="K24" s="626"/>
      <c r="L24" s="626"/>
      <c r="M24" s="626"/>
    </row>
    <row r="25" spans="1:20">
      <c r="A25" s="213">
        <v>45838</v>
      </c>
      <c r="B25" s="7" t="s">
        <v>2294</v>
      </c>
      <c r="C25" s="1"/>
      <c r="D25" s="1"/>
      <c r="E25" s="6" t="s">
        <v>2293</v>
      </c>
      <c r="F25" s="212" t="s">
        <v>4266</v>
      </c>
      <c r="G25" s="1"/>
      <c r="H25" s="626"/>
      <c r="I25" s="626"/>
      <c r="J25" s="626"/>
      <c r="K25" s="626"/>
      <c r="L25" s="626"/>
      <c r="M25" s="626"/>
    </row>
    <row r="26" spans="1:20">
      <c r="A26" s="12" t="s">
        <v>2295</v>
      </c>
      <c r="B26" s="1"/>
      <c r="C26" s="21"/>
      <c r="D26" s="1"/>
      <c r="E26" s="1"/>
      <c r="F26" s="1"/>
      <c r="G26" s="1"/>
      <c r="H26" s="629" t="s">
        <v>5064</v>
      </c>
      <c r="I26" s="629" t="s">
        <v>5095</v>
      </c>
      <c r="J26" s="629" t="s">
        <v>5065</v>
      </c>
      <c r="K26" s="629" t="s">
        <v>5067</v>
      </c>
      <c r="L26" s="629" t="s">
        <v>5074</v>
      </c>
      <c r="M26" s="629" t="s">
        <v>5066</v>
      </c>
    </row>
    <row r="27" spans="1:20" ht="39.6">
      <c r="A27" s="641"/>
      <c r="B27" s="641"/>
      <c r="C27" s="646"/>
      <c r="D27" s="646"/>
      <c r="E27" s="646"/>
      <c r="F27" s="641"/>
      <c r="G27" s="641"/>
      <c r="H27" s="633" t="s">
        <v>5069</v>
      </c>
      <c r="I27" s="633" t="s">
        <v>5069</v>
      </c>
      <c r="J27" s="630" t="s">
        <v>5070</v>
      </c>
      <c r="K27" s="633" t="s">
        <v>5068</v>
      </c>
      <c r="L27" s="630" t="s">
        <v>5075</v>
      </c>
      <c r="M27" s="630" t="s">
        <v>5075</v>
      </c>
    </row>
    <row r="28" spans="1:20" s="635" customFormat="1" ht="39.6">
      <c r="A28" s="994" t="s">
        <v>4379</v>
      </c>
      <c r="B28" s="994" t="s">
        <v>5190</v>
      </c>
      <c r="C28" s="653" t="s">
        <v>4381</v>
      </c>
      <c r="D28" s="654" t="s">
        <v>6468</v>
      </c>
      <c r="E28" s="654" t="s">
        <v>6469</v>
      </c>
      <c r="F28" s="995" t="s">
        <v>5108</v>
      </c>
      <c r="G28" s="647"/>
      <c r="H28" s="998" t="s">
        <v>5138</v>
      </c>
      <c r="I28" s="998"/>
      <c r="J28" s="999" t="str">
        <f>H28</f>
        <v>ガス事業者名を選択</v>
      </c>
      <c r="K28" s="998" t="str">
        <f>H28</f>
        <v>ガス事業者名を選択</v>
      </c>
      <c r="L28" s="627">
        <f>COUNTA($K$29:$K$323)</f>
        <v>30</v>
      </c>
      <c r="M28" s="627"/>
    </row>
    <row r="29" spans="1:20">
      <c r="A29" s="987" t="s">
        <v>200</v>
      </c>
      <c r="B29" s="981" t="s">
        <v>6472</v>
      </c>
      <c r="C29" s="988"/>
      <c r="D29" s="1216">
        <v>2.0499999999999998</v>
      </c>
      <c r="E29" s="1216">
        <v>2.0499999999999998</v>
      </c>
      <c r="F29" s="996"/>
      <c r="G29" s="648"/>
      <c r="H29" s="626" t="str">
        <f>A29&amp;"_"&amp;B29</f>
        <v>A0002_東京電力エナジーパートナー株式会社</v>
      </c>
      <c r="I29" s="626" t="str">
        <f>A29&amp;"_"&amp;B29&amp;"_"&amp;C29</f>
        <v>A0002_東京電力エナジーパートナー株式会社_</v>
      </c>
      <c r="J29" s="628"/>
      <c r="K29" s="626" t="s">
        <v>5109</v>
      </c>
      <c r="L29" s="626"/>
      <c r="M29" s="626">
        <f t="shared" ref="M29:M92" si="0">COUNTIF($H$29:$H$323,K29)</f>
        <v>1</v>
      </c>
    </row>
    <row r="30" spans="1:20">
      <c r="A30" s="990" t="s">
        <v>201</v>
      </c>
      <c r="B30" s="991" t="s">
        <v>6473</v>
      </c>
      <c r="C30" s="988" t="s">
        <v>229</v>
      </c>
      <c r="D30" s="1216">
        <v>2.0499999999999998</v>
      </c>
      <c r="E30" s="1216">
        <v>0</v>
      </c>
      <c r="F30" s="996"/>
      <c r="G30" s="648"/>
      <c r="H30" s="626" t="str">
        <f t="shared" ref="H30:H37" si="1">A30&amp;"_"&amp;B30</f>
        <v>A0003_中部電力ミライズ株式会社</v>
      </c>
      <c r="I30" s="626" t="str">
        <f t="shared" ref="I30:I37" si="2">A30&amp;"_"&amp;B30&amp;"_"&amp;C30</f>
        <v>A0003_中部電力ミライズ株式会社_メニューA</v>
      </c>
      <c r="J30" s="626"/>
      <c r="K30" s="626" t="s">
        <v>6510</v>
      </c>
      <c r="L30" s="626"/>
      <c r="M30" s="626">
        <f t="shared" si="0"/>
        <v>2</v>
      </c>
    </row>
    <row r="31" spans="1:20">
      <c r="A31" s="990" t="s">
        <v>201</v>
      </c>
      <c r="B31" s="991" t="s">
        <v>6473</v>
      </c>
      <c r="C31" s="988" t="s">
        <v>6474</v>
      </c>
      <c r="D31" s="1216">
        <v>2.0499999999999998</v>
      </c>
      <c r="E31" s="1216">
        <v>2.0499999999999998</v>
      </c>
      <c r="F31" s="997"/>
      <c r="G31" s="649"/>
      <c r="H31" s="626" t="str">
        <f t="shared" si="1"/>
        <v>A0003_中部電力ミライズ株式会社</v>
      </c>
      <c r="I31" s="626" t="str">
        <f t="shared" si="2"/>
        <v>A0003_中部電力ミライズ株式会社_残差</v>
      </c>
      <c r="J31" s="626"/>
      <c r="K31" s="626" t="s">
        <v>6511</v>
      </c>
      <c r="L31" s="626"/>
      <c r="M31" s="626">
        <f t="shared" si="0"/>
        <v>1</v>
      </c>
    </row>
    <row r="32" spans="1:20">
      <c r="A32" s="990" t="s">
        <v>213</v>
      </c>
      <c r="B32" s="991" t="s">
        <v>6475</v>
      </c>
      <c r="C32" s="988"/>
      <c r="D32" s="1216">
        <v>2.31</v>
      </c>
      <c r="E32" s="1216">
        <v>2.31</v>
      </c>
      <c r="F32" s="997"/>
      <c r="G32" s="649"/>
      <c r="H32" s="626" t="str">
        <f t="shared" si="1"/>
        <v>A0018_レモンガス株式会社</v>
      </c>
      <c r="I32" s="626" t="str">
        <f t="shared" si="2"/>
        <v>A0018_レモンガス株式会社_</v>
      </c>
      <c r="J32" s="626"/>
      <c r="K32" s="626" t="s">
        <v>5110</v>
      </c>
      <c r="L32" s="626"/>
      <c r="M32" s="626">
        <f t="shared" si="0"/>
        <v>2</v>
      </c>
    </row>
    <row r="33" spans="1:13">
      <c r="A33" s="990" t="s">
        <v>215</v>
      </c>
      <c r="B33" s="991" t="s">
        <v>2308</v>
      </c>
      <c r="C33" s="988" t="s">
        <v>229</v>
      </c>
      <c r="D33" s="1216">
        <v>2.0499999999999998</v>
      </c>
      <c r="E33" s="1216">
        <v>0</v>
      </c>
      <c r="F33" s="997"/>
      <c r="G33" s="649"/>
      <c r="H33" s="626" t="str">
        <f t="shared" si="1"/>
        <v>A0020_東京瓦斯株式会社</v>
      </c>
      <c r="I33" s="626" t="str">
        <f t="shared" si="2"/>
        <v>A0020_東京瓦斯株式会社_メニューA</v>
      </c>
      <c r="J33" s="626"/>
      <c r="K33" s="626" t="s">
        <v>6512</v>
      </c>
      <c r="L33" s="626"/>
      <c r="M33" s="626">
        <f t="shared" si="0"/>
        <v>1</v>
      </c>
    </row>
    <row r="34" spans="1:13">
      <c r="A34" s="987" t="s">
        <v>215</v>
      </c>
      <c r="B34" s="991" t="s">
        <v>2308</v>
      </c>
      <c r="C34" s="988" t="s">
        <v>6474</v>
      </c>
      <c r="D34" s="1216">
        <v>2.0499999999999998</v>
      </c>
      <c r="E34" s="1216">
        <v>2.0499999999999998</v>
      </c>
      <c r="F34" s="997"/>
      <c r="G34" s="649"/>
      <c r="H34" s="626" t="str">
        <f t="shared" si="1"/>
        <v>A0020_東京瓦斯株式会社</v>
      </c>
      <c r="I34" s="626" t="str">
        <f t="shared" si="2"/>
        <v>A0020_東京瓦斯株式会社_残差</v>
      </c>
      <c r="J34" s="626"/>
      <c r="K34" s="626" t="s">
        <v>6513</v>
      </c>
      <c r="L34" s="626"/>
      <c r="M34" s="626">
        <f t="shared" si="0"/>
        <v>1</v>
      </c>
    </row>
    <row r="35" spans="1:13">
      <c r="A35" s="990" t="s">
        <v>6476</v>
      </c>
      <c r="B35" s="991" t="s">
        <v>6477</v>
      </c>
      <c r="C35" s="988"/>
      <c r="D35" s="1216">
        <v>2.31</v>
      </c>
      <c r="E35" s="1216">
        <v>2.31</v>
      </c>
      <c r="F35" s="997"/>
      <c r="G35" s="649"/>
      <c r="H35" s="626" t="str">
        <f t="shared" si="1"/>
        <v>A0023_株式会社サイサン_株式会社エナジー宇宙の供給区域（越谷・春日部エリア、蓮田南エリア）</v>
      </c>
      <c r="I35" s="626" t="str">
        <f t="shared" si="2"/>
        <v>A0023_株式会社サイサン_株式会社エナジー宇宙の供給区域（越谷・春日部エリア、蓮田南エリア）_</v>
      </c>
      <c r="J35" s="626"/>
      <c r="K35" s="626" t="s">
        <v>6514</v>
      </c>
      <c r="L35" s="626"/>
      <c r="M35" s="626">
        <f t="shared" si="0"/>
        <v>1</v>
      </c>
    </row>
    <row r="36" spans="1:13">
      <c r="A36" s="990" t="s">
        <v>6476</v>
      </c>
      <c r="B36" s="991" t="s">
        <v>6478</v>
      </c>
      <c r="C36" s="988"/>
      <c r="D36" s="1216">
        <v>2.31</v>
      </c>
      <c r="E36" s="1216">
        <v>2.31</v>
      </c>
      <c r="F36" s="997"/>
      <c r="G36" s="649"/>
      <c r="H36" s="626" t="str">
        <f t="shared" si="1"/>
        <v>A0023_株式会社サイサン_株式会社エナジー宇宙の供給区域（取手・我孫子エリア）</v>
      </c>
      <c r="I36" s="626" t="str">
        <f t="shared" si="2"/>
        <v>A0023_株式会社サイサン_株式会社エナジー宇宙の供給区域（取手・我孫子エリア）_</v>
      </c>
      <c r="J36" s="626"/>
      <c r="K36" s="626" t="s">
        <v>6515</v>
      </c>
      <c r="L36" s="626"/>
      <c r="M36" s="626">
        <f t="shared" si="0"/>
        <v>1</v>
      </c>
    </row>
    <row r="37" spans="1:13">
      <c r="A37" s="987" t="s">
        <v>6476</v>
      </c>
      <c r="B37" s="993" t="s">
        <v>6479</v>
      </c>
      <c r="C37" s="993"/>
      <c r="D37" s="1217">
        <v>2.31</v>
      </c>
      <c r="E37" s="1217">
        <v>2.31</v>
      </c>
      <c r="F37" s="996"/>
      <c r="G37" s="648"/>
      <c r="H37" s="626" t="str">
        <f t="shared" si="1"/>
        <v>A0023_株式会社サイサン_株式会社エナジー宇宙の供給区域（小山エリア、鹿沼エリア）</v>
      </c>
      <c r="I37" s="626" t="str">
        <f t="shared" si="2"/>
        <v>A0023_株式会社サイサン_株式会社エナジー宇宙の供給区域（小山エリア、鹿沼エリア）_</v>
      </c>
      <c r="J37" s="626"/>
      <c r="K37" s="626" t="s">
        <v>6516</v>
      </c>
      <c r="L37" s="626"/>
      <c r="M37" s="626">
        <f t="shared" si="0"/>
        <v>1</v>
      </c>
    </row>
    <row r="38" spans="1:13">
      <c r="A38" s="981" t="s">
        <v>6476</v>
      </c>
      <c r="B38" s="982" t="s">
        <v>6480</v>
      </c>
      <c r="C38" s="211"/>
      <c r="D38" s="1217">
        <v>2.31</v>
      </c>
      <c r="E38" s="1217">
        <v>2.31</v>
      </c>
      <c r="F38" s="637"/>
      <c r="G38" s="636"/>
      <c r="H38" s="626" t="str">
        <f t="shared" ref="H38" si="3">A38&amp;"_"&amp;B38</f>
        <v>A0023_株式会社サイサン_株式会社エナジー宇宙の供給区域（蓮田北・白岡エリア）</v>
      </c>
      <c r="I38" s="626" t="str">
        <f t="shared" ref="I38" si="4">A38&amp;"_"&amp;B38&amp;"_"&amp;C38</f>
        <v>A0023_株式会社サイサン_株式会社エナジー宇宙の供給区域（蓮田北・白岡エリア）_</v>
      </c>
      <c r="J38" s="626"/>
      <c r="K38" s="626" t="s">
        <v>6517</v>
      </c>
      <c r="L38" s="626"/>
      <c r="M38" s="626">
        <f t="shared" si="0"/>
        <v>1</v>
      </c>
    </row>
    <row r="39" spans="1:13">
      <c r="A39" s="211" t="s">
        <v>6476</v>
      </c>
      <c r="B39" s="1138" t="s">
        <v>6481</v>
      </c>
      <c r="C39" s="211"/>
      <c r="D39" s="1216">
        <v>2.31</v>
      </c>
      <c r="E39" s="1216">
        <v>2.31</v>
      </c>
      <c r="F39" s="640"/>
      <c r="G39" s="636"/>
      <c r="H39" s="626" t="str">
        <f t="shared" ref="H39:H67" si="5">A39&amp;"_"&amp;B39</f>
        <v>A0023_株式会社サイサン_株式会社エナジー宇宙の供給区域（新木野・布佐エリア）</v>
      </c>
      <c r="I39" s="626" t="str">
        <f t="shared" ref="I39:I67" si="6">A39&amp;"_"&amp;B39&amp;"_"&amp;C39</f>
        <v>A0023_株式会社サイサン_株式会社エナジー宇宙の供給区域（新木野・布佐エリア）_</v>
      </c>
      <c r="J39" s="626"/>
      <c r="K39" s="626" t="s">
        <v>6518</v>
      </c>
      <c r="L39" s="626"/>
      <c r="M39" s="626">
        <f t="shared" si="0"/>
        <v>1</v>
      </c>
    </row>
    <row r="40" spans="1:13">
      <c r="A40" s="211" t="s">
        <v>6476</v>
      </c>
      <c r="B40" s="1138" t="s">
        <v>6482</v>
      </c>
      <c r="C40" s="211"/>
      <c r="D40" s="1216">
        <v>2.31</v>
      </c>
      <c r="E40" s="1216">
        <v>2.31</v>
      </c>
      <c r="F40" s="640"/>
      <c r="G40" s="636"/>
      <c r="H40" s="626" t="str">
        <f t="shared" si="5"/>
        <v>A0023_株式会社サイサン_株式会社エナジー宇宙の供給区域（富里・成田エリア）</v>
      </c>
      <c r="I40" s="626" t="str">
        <f t="shared" si="6"/>
        <v>A0023_株式会社サイサン_株式会社エナジー宇宙の供給区域（富里・成田エリア）_</v>
      </c>
      <c r="J40" s="626"/>
      <c r="K40" s="626" t="s">
        <v>6519</v>
      </c>
      <c r="L40" s="626"/>
      <c r="M40" s="626">
        <f t="shared" si="0"/>
        <v>1</v>
      </c>
    </row>
    <row r="41" spans="1:13">
      <c r="A41" s="211" t="s">
        <v>6476</v>
      </c>
      <c r="B41" s="1138" t="s">
        <v>6483</v>
      </c>
      <c r="C41" s="211"/>
      <c r="D41" s="1216">
        <v>2.31</v>
      </c>
      <c r="E41" s="1216">
        <v>2.31</v>
      </c>
      <c r="F41" s="640"/>
      <c r="G41" s="636"/>
      <c r="H41" s="626" t="str">
        <f t="shared" si="5"/>
        <v>A0023_株式会社サイサン_東邦ガスネットワーク株式会社の供給区域</v>
      </c>
      <c r="I41" s="626" t="str">
        <f t="shared" si="6"/>
        <v>A0023_株式会社サイサン_東邦ガスネットワーク株式会社の供給区域_</v>
      </c>
      <c r="J41" s="626"/>
      <c r="K41" s="626" t="s">
        <v>6520</v>
      </c>
      <c r="L41" s="626"/>
      <c r="M41" s="626">
        <f t="shared" si="0"/>
        <v>1</v>
      </c>
    </row>
    <row r="42" spans="1:13">
      <c r="A42" s="211" t="s">
        <v>6476</v>
      </c>
      <c r="B42" s="1138" t="s">
        <v>6484</v>
      </c>
      <c r="C42" s="211"/>
      <c r="D42" s="1216">
        <v>2.31</v>
      </c>
      <c r="E42" s="1216">
        <v>2.31</v>
      </c>
      <c r="F42" s="640"/>
      <c r="G42" s="636"/>
      <c r="H42" s="626" t="str">
        <f t="shared" si="5"/>
        <v>A0023_株式会社サイサン_東京ガスネットワーク株式会社の供給区域（東京地区等）</v>
      </c>
      <c r="I42" s="626" t="str">
        <f t="shared" si="6"/>
        <v>A0023_株式会社サイサン_東京ガスネットワーク株式会社の供給区域（東京地区等）_</v>
      </c>
      <c r="J42" s="626"/>
      <c r="K42" s="626" t="s">
        <v>6521</v>
      </c>
      <c r="L42" s="626"/>
      <c r="M42" s="626">
        <f t="shared" si="0"/>
        <v>1</v>
      </c>
    </row>
    <row r="43" spans="1:13">
      <c r="A43" s="211" t="s">
        <v>6476</v>
      </c>
      <c r="B43" s="1138" t="s">
        <v>6485</v>
      </c>
      <c r="C43" s="211"/>
      <c r="D43" s="1216">
        <v>2.31</v>
      </c>
      <c r="E43" s="1216">
        <v>2.31</v>
      </c>
      <c r="F43" s="640"/>
      <c r="G43" s="636"/>
      <c r="H43" s="626" t="str">
        <f t="shared" si="5"/>
        <v>A0023_株式会社サイサン_大阪ガスネットワーク株式会社の供給区域（西播磨サテライトエリアを除く）</v>
      </c>
      <c r="I43" s="626" t="str">
        <f t="shared" si="6"/>
        <v>A0023_株式会社サイサン_大阪ガスネットワーク株式会社の供給区域（西播磨サテライトエリアを除く）_</v>
      </c>
      <c r="J43" s="626"/>
      <c r="K43" s="626" t="s">
        <v>6522</v>
      </c>
      <c r="L43" s="626"/>
      <c r="M43" s="626">
        <f t="shared" si="0"/>
        <v>1</v>
      </c>
    </row>
    <row r="44" spans="1:13">
      <c r="A44" s="211" t="s">
        <v>6476</v>
      </c>
      <c r="B44" s="1138" t="s">
        <v>6486</v>
      </c>
      <c r="C44" s="211"/>
      <c r="D44" s="1216">
        <v>2.31</v>
      </c>
      <c r="E44" s="1216">
        <v>2.31</v>
      </c>
      <c r="F44" s="640"/>
      <c r="G44" s="636"/>
      <c r="H44" s="626" t="str">
        <f t="shared" si="5"/>
        <v>A0023_株式会社サイサン_西部ガス株式会社の供給区域(福岡エリア）</v>
      </c>
      <c r="I44" s="626" t="str">
        <f t="shared" si="6"/>
        <v>A0023_株式会社サイサン_西部ガス株式会社の供給区域(福岡エリア）_</v>
      </c>
      <c r="J44" s="626"/>
      <c r="K44" s="626" t="s">
        <v>6523</v>
      </c>
      <c r="L44" s="626"/>
      <c r="M44" s="626">
        <f t="shared" si="0"/>
        <v>1</v>
      </c>
    </row>
    <row r="45" spans="1:13">
      <c r="A45" s="211" t="s">
        <v>6476</v>
      </c>
      <c r="B45" s="1138" t="s">
        <v>6487</v>
      </c>
      <c r="C45" s="211"/>
      <c r="D45" s="1216">
        <v>2.36</v>
      </c>
      <c r="E45" s="1216">
        <v>2.36</v>
      </c>
      <c r="F45" s="640"/>
      <c r="G45" s="636"/>
      <c r="H45" s="626" t="str">
        <f t="shared" si="5"/>
        <v>A0023_株式会社サイサン_西部ガス株式会社の供給区域(佐世保エリア）</v>
      </c>
      <c r="I45" s="626" t="str">
        <f t="shared" si="6"/>
        <v>A0023_株式会社サイサン_西部ガス株式会社の供給区域(佐世保エリア）_</v>
      </c>
      <c r="J45" s="626"/>
      <c r="K45" s="626" t="s">
        <v>6524</v>
      </c>
      <c r="L45" s="626"/>
      <c r="M45" s="626">
        <f t="shared" si="0"/>
        <v>1</v>
      </c>
    </row>
    <row r="46" spans="1:13">
      <c r="A46" s="211" t="s">
        <v>6476</v>
      </c>
      <c r="B46" s="1138" t="s">
        <v>6488</v>
      </c>
      <c r="C46" s="211"/>
      <c r="D46" s="1216">
        <v>2.36</v>
      </c>
      <c r="E46" s="1216">
        <v>2.36</v>
      </c>
      <c r="F46" s="640"/>
      <c r="G46" s="636"/>
      <c r="H46" s="626" t="str">
        <f t="shared" si="5"/>
        <v>A0023_株式会社サイサン_西部ガス株式会社の供給区域(長崎エリア）</v>
      </c>
      <c r="I46" s="626" t="str">
        <f t="shared" si="6"/>
        <v>A0023_株式会社サイサン_西部ガス株式会社の供給区域(長崎エリア）_</v>
      </c>
      <c r="J46" s="626"/>
      <c r="K46" s="626" t="s">
        <v>6525</v>
      </c>
      <c r="L46" s="626"/>
      <c r="M46" s="626">
        <f t="shared" si="0"/>
        <v>2</v>
      </c>
    </row>
    <row r="47" spans="1:13">
      <c r="A47" s="211" t="s">
        <v>6476</v>
      </c>
      <c r="B47" s="1138" t="s">
        <v>6489</v>
      </c>
      <c r="C47" s="211"/>
      <c r="D47" s="1216">
        <v>2.36</v>
      </c>
      <c r="E47" s="1216">
        <v>2.36</v>
      </c>
      <c r="F47" s="640"/>
      <c r="G47" s="636"/>
      <c r="H47" s="626" t="str">
        <f t="shared" si="5"/>
        <v>A0023_株式会社サイサン_西部ガス株式会社の供給区域(熊本エリア）</v>
      </c>
      <c r="I47" s="626" t="str">
        <f t="shared" si="6"/>
        <v>A0023_株式会社サイサン_西部ガス株式会社の供給区域(熊本エリア）_</v>
      </c>
      <c r="J47" s="626"/>
      <c r="K47" s="626" t="s">
        <v>5111</v>
      </c>
      <c r="L47" s="626"/>
      <c r="M47" s="626">
        <f t="shared" si="0"/>
        <v>2</v>
      </c>
    </row>
    <row r="48" spans="1:13">
      <c r="A48" s="211" t="s">
        <v>217</v>
      </c>
      <c r="B48" s="1138" t="s">
        <v>6490</v>
      </c>
      <c r="C48" s="211" t="s">
        <v>229</v>
      </c>
      <c r="D48" s="1216">
        <v>2.09</v>
      </c>
      <c r="E48" s="1216">
        <v>0</v>
      </c>
      <c r="F48" s="640"/>
      <c r="G48" s="636"/>
      <c r="H48" s="626" t="str">
        <f t="shared" si="5"/>
        <v>A0024_大阪ガス株式会社</v>
      </c>
      <c r="I48" s="626" t="str">
        <f t="shared" si="6"/>
        <v>A0024_大阪ガス株式会社_メニューA</v>
      </c>
      <c r="J48" s="626"/>
      <c r="K48" s="626" t="s">
        <v>6526</v>
      </c>
      <c r="L48" s="626"/>
      <c r="M48" s="626">
        <f t="shared" si="0"/>
        <v>1</v>
      </c>
    </row>
    <row r="49" spans="1:13">
      <c r="A49" s="211" t="s">
        <v>217</v>
      </c>
      <c r="B49" s="1138" t="s">
        <v>6490</v>
      </c>
      <c r="C49" s="211" t="s">
        <v>6474</v>
      </c>
      <c r="D49" s="1216">
        <v>2.09</v>
      </c>
      <c r="E49" s="1216">
        <v>2.09</v>
      </c>
      <c r="F49" s="640"/>
      <c r="G49" s="636"/>
      <c r="H49" s="626" t="str">
        <f t="shared" si="5"/>
        <v>A0024_大阪ガス株式会社</v>
      </c>
      <c r="I49" s="626" t="str">
        <f t="shared" si="6"/>
        <v>A0024_大阪ガス株式会社_残差</v>
      </c>
      <c r="J49" s="626"/>
      <c r="K49" s="626" t="s">
        <v>6527</v>
      </c>
      <c r="L49" s="626"/>
      <c r="M49" s="626">
        <f t="shared" si="0"/>
        <v>2</v>
      </c>
    </row>
    <row r="50" spans="1:13">
      <c r="A50" s="211" t="s">
        <v>218</v>
      </c>
      <c r="B50" s="1138" t="s">
        <v>2309</v>
      </c>
      <c r="C50" s="211" t="s">
        <v>229</v>
      </c>
      <c r="D50" s="1216">
        <v>0</v>
      </c>
      <c r="E50" s="1216">
        <v>0</v>
      </c>
      <c r="F50" s="640"/>
      <c r="G50" s="636"/>
      <c r="H50" s="626" t="str">
        <f t="shared" si="5"/>
        <v>A0025_東邦ガス株式会社</v>
      </c>
      <c r="I50" s="626" t="str">
        <f t="shared" si="6"/>
        <v>A0025_東邦ガス株式会社_メニューA</v>
      </c>
      <c r="J50" s="626"/>
      <c r="K50" s="626" t="s">
        <v>5112</v>
      </c>
      <c r="L50" s="626"/>
      <c r="M50" s="626">
        <f t="shared" si="0"/>
        <v>2</v>
      </c>
    </row>
    <row r="51" spans="1:13">
      <c r="A51" s="211" t="s">
        <v>218</v>
      </c>
      <c r="B51" s="1138" t="s">
        <v>2309</v>
      </c>
      <c r="C51" s="211" t="s">
        <v>6474</v>
      </c>
      <c r="D51" s="1216">
        <v>2.09</v>
      </c>
      <c r="E51" s="1216">
        <v>2.09</v>
      </c>
      <c r="F51" s="640"/>
      <c r="G51" s="636"/>
      <c r="H51" s="626" t="str">
        <f t="shared" si="5"/>
        <v>A0025_東邦ガス株式会社</v>
      </c>
      <c r="I51" s="626" t="str">
        <f t="shared" si="6"/>
        <v>A0025_東邦ガス株式会社_残差</v>
      </c>
      <c r="J51" s="626"/>
      <c r="K51" s="626" t="s">
        <v>6528</v>
      </c>
      <c r="L51" s="626"/>
      <c r="M51" s="626">
        <f t="shared" si="0"/>
        <v>1</v>
      </c>
    </row>
    <row r="52" spans="1:13">
      <c r="A52" s="211" t="s">
        <v>6491</v>
      </c>
      <c r="B52" s="1138" t="s">
        <v>6492</v>
      </c>
      <c r="C52" s="211"/>
      <c r="D52" s="1216">
        <v>2.0499999999999998</v>
      </c>
      <c r="E52" s="1216">
        <v>2.0499999999999998</v>
      </c>
      <c r="F52" s="640"/>
      <c r="G52" s="636"/>
      <c r="H52" s="626" t="str">
        <f t="shared" si="5"/>
        <v>A0096_京葉瓦斯株式会社</v>
      </c>
      <c r="I52" s="626" t="str">
        <f t="shared" si="6"/>
        <v>A0096_京葉瓦斯株式会社_</v>
      </c>
      <c r="J52" s="626"/>
      <c r="K52" s="626" t="s">
        <v>6529</v>
      </c>
      <c r="L52" s="626"/>
      <c r="M52" s="626">
        <f t="shared" si="0"/>
        <v>1</v>
      </c>
    </row>
    <row r="53" spans="1:13">
      <c r="A53" s="211" t="s">
        <v>6493</v>
      </c>
      <c r="B53" s="1138" t="s">
        <v>6494</v>
      </c>
      <c r="C53" s="211" t="s">
        <v>229</v>
      </c>
      <c r="D53" s="1216">
        <v>2.0499999999999998</v>
      </c>
      <c r="E53" s="1216">
        <v>0</v>
      </c>
      <c r="F53" s="640"/>
      <c r="G53" s="636"/>
      <c r="H53" s="626" t="str">
        <f t="shared" si="5"/>
        <v>C0011_にかほガス株式会社</v>
      </c>
      <c r="I53" s="626" t="str">
        <f t="shared" si="6"/>
        <v>C0011_にかほガス株式会社_メニューA</v>
      </c>
      <c r="J53" s="626"/>
      <c r="K53" s="626" t="s">
        <v>6530</v>
      </c>
      <c r="L53" s="626"/>
      <c r="M53" s="626">
        <f t="shared" si="0"/>
        <v>1</v>
      </c>
    </row>
    <row r="54" spans="1:13">
      <c r="A54" s="211" t="s">
        <v>6493</v>
      </c>
      <c r="B54" s="1138" t="s">
        <v>6494</v>
      </c>
      <c r="C54" s="211" t="s">
        <v>6474</v>
      </c>
      <c r="D54" s="1216">
        <v>2.0499999999999998</v>
      </c>
      <c r="E54" s="1216">
        <v>2.0499999999999998</v>
      </c>
      <c r="F54" s="640"/>
      <c r="G54" s="636"/>
      <c r="H54" s="626" t="str">
        <f t="shared" si="5"/>
        <v>C0011_にかほガス株式会社</v>
      </c>
      <c r="I54" s="626" t="str">
        <f t="shared" si="6"/>
        <v>C0011_にかほガス株式会社_残差</v>
      </c>
      <c r="J54" s="626"/>
      <c r="K54" s="626" t="s">
        <v>6531</v>
      </c>
      <c r="L54" s="626"/>
      <c r="M54" s="626">
        <f t="shared" si="0"/>
        <v>2</v>
      </c>
    </row>
    <row r="55" spans="1:13">
      <c r="A55" s="211" t="s">
        <v>6495</v>
      </c>
      <c r="B55" s="1138" t="s">
        <v>2310</v>
      </c>
      <c r="C55" s="211" t="s">
        <v>229</v>
      </c>
      <c r="D55" s="1216">
        <v>2.0499999999999998</v>
      </c>
      <c r="E55" s="1216">
        <v>0</v>
      </c>
      <c r="F55" s="640"/>
      <c r="G55" s="636"/>
      <c r="H55" s="626" t="str">
        <f t="shared" si="5"/>
        <v>D0028_東海ガス株式会社</v>
      </c>
      <c r="I55" s="626" t="str">
        <f t="shared" si="6"/>
        <v>D0028_東海ガス株式会社_メニューA</v>
      </c>
      <c r="J55" s="626"/>
      <c r="K55" s="626" t="s">
        <v>6532</v>
      </c>
      <c r="L55" s="626"/>
      <c r="M55" s="626">
        <f t="shared" si="0"/>
        <v>2</v>
      </c>
    </row>
    <row r="56" spans="1:13">
      <c r="A56" s="211" t="s">
        <v>6495</v>
      </c>
      <c r="B56" s="1138" t="s">
        <v>2310</v>
      </c>
      <c r="C56" s="211" t="s">
        <v>6474</v>
      </c>
      <c r="D56" s="1216">
        <v>2.0499999999999998</v>
      </c>
      <c r="E56" s="1216">
        <v>2.0499999999999998</v>
      </c>
      <c r="F56" s="640"/>
      <c r="G56" s="636"/>
      <c r="H56" s="626" t="str">
        <f t="shared" si="5"/>
        <v>D0028_東海ガス株式会社</v>
      </c>
      <c r="I56" s="626" t="str">
        <f t="shared" si="6"/>
        <v>D0028_東海ガス株式会社_残差</v>
      </c>
      <c r="J56" s="626"/>
      <c r="K56" s="626" t="s">
        <v>6533</v>
      </c>
      <c r="L56" s="626"/>
      <c r="M56" s="626">
        <f t="shared" si="0"/>
        <v>2</v>
      </c>
    </row>
    <row r="57" spans="1:13">
      <c r="A57" s="211" t="s">
        <v>6496</v>
      </c>
      <c r="B57" s="1138" t="s">
        <v>6497</v>
      </c>
      <c r="C57" s="211"/>
      <c r="D57" s="1216">
        <v>1.81</v>
      </c>
      <c r="E57" s="1216">
        <v>1.81</v>
      </c>
      <c r="F57" s="640"/>
      <c r="G57" s="636"/>
      <c r="H57" s="626" t="str">
        <f t="shared" si="5"/>
        <v>D0035_大多喜ガス株式会社_大多喜ガス株式会社の供給エリア（払出エリアA）</v>
      </c>
      <c r="I57" s="626" t="str">
        <f t="shared" si="6"/>
        <v>D0035_大多喜ガス株式会社_大多喜ガス株式会社の供給エリア（払出エリアA）_</v>
      </c>
      <c r="J57" s="626"/>
      <c r="K57" s="626" t="s">
        <v>6534</v>
      </c>
      <c r="L57" s="626"/>
      <c r="M57" s="626">
        <f t="shared" si="0"/>
        <v>1</v>
      </c>
    </row>
    <row r="58" spans="1:13">
      <c r="A58" s="211" t="s">
        <v>6496</v>
      </c>
      <c r="B58" s="1138" t="s">
        <v>6498</v>
      </c>
      <c r="C58" s="211"/>
      <c r="D58" s="1216">
        <v>2.0499999999999998</v>
      </c>
      <c r="E58" s="1216">
        <v>2.0499999999999998</v>
      </c>
      <c r="F58" s="640"/>
      <c r="G58" s="636"/>
      <c r="H58" s="626" t="str">
        <f t="shared" si="5"/>
        <v>D0035_大多喜ガス株式会社_大多喜ガス株式会社の供給エリア（払出エリアB）</v>
      </c>
      <c r="I58" s="626" t="str">
        <f t="shared" si="6"/>
        <v>D0035_大多喜ガス株式会社_大多喜ガス株式会社の供給エリア（払出エリアB）_</v>
      </c>
      <c r="J58" s="626"/>
      <c r="K58" s="626" t="s">
        <v>5087</v>
      </c>
      <c r="L58" s="626"/>
      <c r="M58" s="626">
        <f t="shared" si="0"/>
        <v>1</v>
      </c>
    </row>
    <row r="59" spans="1:13">
      <c r="A59" s="211" t="s">
        <v>6496</v>
      </c>
      <c r="B59" s="1138" t="s">
        <v>6499</v>
      </c>
      <c r="C59" s="211"/>
      <c r="D59" s="1216">
        <v>2.0499999999999998</v>
      </c>
      <c r="E59" s="1216">
        <v>2.0499999999999998</v>
      </c>
      <c r="F59" s="640"/>
      <c r="G59" s="636"/>
      <c r="H59" s="626" t="str">
        <f t="shared" si="5"/>
        <v>D0035_大多喜ガス株式会社_大多喜ガス株式会社の供給エリア（払出エリアC）</v>
      </c>
      <c r="I59" s="626" t="str">
        <f t="shared" si="6"/>
        <v>D0035_大多喜ガス株式会社_大多喜ガス株式会社の供給エリア（払出エリアC）_</v>
      </c>
      <c r="J59" s="626"/>
      <c r="K59" s="626"/>
      <c r="L59" s="626"/>
      <c r="M59" s="626">
        <f t="shared" si="0"/>
        <v>0</v>
      </c>
    </row>
    <row r="60" spans="1:13">
      <c r="A60" s="211" t="s">
        <v>6500</v>
      </c>
      <c r="B60" s="1138" t="s">
        <v>6501</v>
      </c>
      <c r="C60" s="211" t="s">
        <v>229</v>
      </c>
      <c r="D60" s="1216">
        <v>2.0499999999999998</v>
      </c>
      <c r="E60" s="1216">
        <v>0</v>
      </c>
      <c r="F60" s="640"/>
      <c r="G60" s="636"/>
      <c r="H60" s="626" t="str">
        <f t="shared" si="5"/>
        <v>D0046_武陽ガス株式会社</v>
      </c>
      <c r="I60" s="626" t="str">
        <f t="shared" si="6"/>
        <v>D0046_武陽ガス株式会社_メニューA</v>
      </c>
      <c r="J60" s="626"/>
      <c r="K60" s="626"/>
      <c r="L60" s="626"/>
      <c r="M60" s="626">
        <f t="shared" si="0"/>
        <v>0</v>
      </c>
    </row>
    <row r="61" spans="1:13">
      <c r="A61" s="211" t="s">
        <v>6500</v>
      </c>
      <c r="B61" s="1138" t="s">
        <v>6501</v>
      </c>
      <c r="C61" s="211" t="s">
        <v>6474</v>
      </c>
      <c r="D61" s="1216">
        <v>2.0499999999999998</v>
      </c>
      <c r="E61" s="1216">
        <v>2.0499999999999998</v>
      </c>
      <c r="F61" s="640"/>
      <c r="G61" s="636"/>
      <c r="H61" s="626" t="str">
        <f t="shared" si="5"/>
        <v>D0046_武陽ガス株式会社</v>
      </c>
      <c r="I61" s="626" t="str">
        <f t="shared" si="6"/>
        <v>D0046_武陽ガス株式会社_残差</v>
      </c>
      <c r="J61" s="626"/>
      <c r="K61" s="626"/>
      <c r="L61" s="626"/>
      <c r="M61" s="626">
        <f t="shared" si="0"/>
        <v>0</v>
      </c>
    </row>
    <row r="62" spans="1:13">
      <c r="A62" s="211" t="s">
        <v>6502</v>
      </c>
      <c r="B62" s="1138" t="s">
        <v>6503</v>
      </c>
      <c r="C62" s="211" t="s">
        <v>229</v>
      </c>
      <c r="D62" s="1216">
        <v>2.14</v>
      </c>
      <c r="E62" s="1216">
        <v>0</v>
      </c>
      <c r="F62" s="640"/>
      <c r="G62" s="636"/>
      <c r="H62" s="626" t="str">
        <f t="shared" si="5"/>
        <v>F0002_金沢エナジー株式会社</v>
      </c>
      <c r="I62" s="626" t="str">
        <f t="shared" si="6"/>
        <v>F0002_金沢エナジー株式会社_メニューA</v>
      </c>
      <c r="J62" s="626"/>
      <c r="K62" s="626"/>
      <c r="L62" s="626"/>
      <c r="M62" s="626">
        <f t="shared" si="0"/>
        <v>0</v>
      </c>
    </row>
    <row r="63" spans="1:13">
      <c r="A63" s="211" t="s">
        <v>6502</v>
      </c>
      <c r="B63" s="1138" t="s">
        <v>6503</v>
      </c>
      <c r="C63" s="211" t="s">
        <v>6474</v>
      </c>
      <c r="D63" s="1216">
        <v>2.14</v>
      </c>
      <c r="E63" s="1216">
        <v>2.14</v>
      </c>
      <c r="F63" s="640"/>
      <c r="G63" s="636"/>
      <c r="H63" s="626" t="str">
        <f t="shared" si="5"/>
        <v>F0002_金沢エナジー株式会社</v>
      </c>
      <c r="I63" s="626" t="str">
        <f t="shared" si="6"/>
        <v>F0002_金沢エナジー株式会社_残差</v>
      </c>
      <c r="J63" s="626"/>
      <c r="K63" s="626"/>
      <c r="L63" s="626"/>
      <c r="M63" s="626">
        <f t="shared" si="0"/>
        <v>0</v>
      </c>
    </row>
    <row r="64" spans="1:13">
      <c r="A64" s="211" t="s">
        <v>6504</v>
      </c>
      <c r="B64" s="1138" t="s">
        <v>6505</v>
      </c>
      <c r="C64" s="211" t="s">
        <v>229</v>
      </c>
      <c r="D64" s="1216">
        <v>2.0499999999999998</v>
      </c>
      <c r="E64" s="1216">
        <v>0</v>
      </c>
      <c r="F64" s="640"/>
      <c r="G64" s="636"/>
      <c r="H64" s="626" t="str">
        <f t="shared" si="5"/>
        <v>H0001_広島ガス株式会社</v>
      </c>
      <c r="I64" s="626" t="str">
        <f t="shared" si="6"/>
        <v>H0001_広島ガス株式会社_メニューA</v>
      </c>
      <c r="J64" s="626"/>
      <c r="K64" s="626"/>
      <c r="L64" s="626"/>
      <c r="M64" s="626">
        <f t="shared" si="0"/>
        <v>0</v>
      </c>
    </row>
    <row r="65" spans="1:13">
      <c r="A65" s="211" t="s">
        <v>6504</v>
      </c>
      <c r="B65" s="1138" t="s">
        <v>6505</v>
      </c>
      <c r="C65" s="211" t="s">
        <v>6474</v>
      </c>
      <c r="D65" s="1216">
        <v>2.0499999999999998</v>
      </c>
      <c r="E65" s="1216">
        <v>2.0499999999999998</v>
      </c>
      <c r="F65" s="640"/>
      <c r="G65" s="636"/>
      <c r="H65" s="626" t="str">
        <f t="shared" si="5"/>
        <v>H0001_広島ガス株式会社</v>
      </c>
      <c r="I65" s="626" t="str">
        <f t="shared" si="6"/>
        <v>H0001_広島ガス株式会社_残差</v>
      </c>
      <c r="J65" s="626"/>
      <c r="K65" s="626"/>
      <c r="L65" s="626"/>
      <c r="M65" s="626">
        <f t="shared" si="0"/>
        <v>0</v>
      </c>
    </row>
    <row r="66" spans="1:13">
      <c r="A66" s="211" t="s">
        <v>6506</v>
      </c>
      <c r="B66" s="1138" t="s">
        <v>6507</v>
      </c>
      <c r="C66" s="211"/>
      <c r="D66" s="1216">
        <v>2.13</v>
      </c>
      <c r="E66" s="1216">
        <v>2.13</v>
      </c>
      <c r="F66" s="640"/>
      <c r="G66" s="636"/>
      <c r="H66" s="626" t="str">
        <f t="shared" si="5"/>
        <v>H0004_山口合同ガス株式会社_下関市、山陽小野田市、宇部市、山口市、防府市、周南市、下松市、光市</v>
      </c>
      <c r="I66" s="626" t="str">
        <f t="shared" si="6"/>
        <v>H0004_山口合同ガス株式会社_下関市、山陽小野田市、宇部市、山口市、防府市、周南市、下松市、光市_</v>
      </c>
      <c r="J66" s="626"/>
      <c r="K66" s="626"/>
      <c r="L66" s="626"/>
      <c r="M66" s="626">
        <f t="shared" si="0"/>
        <v>0</v>
      </c>
    </row>
    <row r="67" spans="1:13">
      <c r="A67" s="211" t="s">
        <v>6508</v>
      </c>
      <c r="B67" s="1138" t="s">
        <v>6509</v>
      </c>
      <c r="C67" s="211"/>
      <c r="D67" s="1216">
        <v>2.0499999999999998</v>
      </c>
      <c r="E67" s="1216">
        <v>2.0499999999999998</v>
      </c>
      <c r="F67" s="640"/>
      <c r="G67" s="636"/>
      <c r="H67" s="626" t="str">
        <f t="shared" si="5"/>
        <v>99999_代替値</v>
      </c>
      <c r="I67" s="626" t="str">
        <f t="shared" si="6"/>
        <v>99999_代替値_</v>
      </c>
      <c r="J67" s="626"/>
      <c r="K67" s="626"/>
      <c r="L67" s="626"/>
      <c r="M67" s="626">
        <f t="shared" si="0"/>
        <v>0</v>
      </c>
    </row>
    <row r="68" spans="1:13">
      <c r="A68" s="1"/>
      <c r="B68" s="1"/>
      <c r="C68" s="1"/>
      <c r="D68" s="1"/>
      <c r="E68" s="1"/>
      <c r="F68" s="1"/>
      <c r="G68" s="1"/>
      <c r="H68" s="626"/>
      <c r="I68" s="626"/>
      <c r="J68" s="626"/>
      <c r="K68" s="626"/>
      <c r="L68" s="626"/>
      <c r="M68" s="626">
        <f t="shared" si="0"/>
        <v>0</v>
      </c>
    </row>
    <row r="69" spans="1:13">
      <c r="A69" s="1"/>
      <c r="B69" s="1"/>
      <c r="C69" s="1"/>
      <c r="D69" s="1"/>
      <c r="E69" s="1"/>
      <c r="F69" s="1"/>
      <c r="G69" s="1"/>
      <c r="H69" s="626"/>
      <c r="I69" s="626"/>
      <c r="J69" s="626"/>
      <c r="K69" s="626"/>
      <c r="L69" s="626"/>
      <c r="M69" s="626">
        <f t="shared" si="0"/>
        <v>0</v>
      </c>
    </row>
    <row r="70" spans="1:13">
      <c r="A70" s="1"/>
      <c r="B70" s="1"/>
      <c r="C70" s="1"/>
      <c r="D70" s="1"/>
      <c r="E70" s="1"/>
      <c r="F70" s="1"/>
      <c r="G70" s="1"/>
      <c r="H70" s="626"/>
      <c r="I70" s="626"/>
      <c r="J70" s="626"/>
      <c r="K70" s="626"/>
      <c r="L70" s="626"/>
      <c r="M70" s="626">
        <f t="shared" si="0"/>
        <v>0</v>
      </c>
    </row>
    <row r="71" spans="1:13">
      <c r="A71" s="1"/>
      <c r="B71" s="1"/>
      <c r="C71" s="1"/>
      <c r="D71" s="1"/>
      <c r="E71" s="1"/>
      <c r="F71" s="1"/>
      <c r="G71" s="1"/>
      <c r="H71" s="626"/>
      <c r="I71" s="626"/>
      <c r="J71" s="626"/>
      <c r="K71" s="626"/>
      <c r="L71" s="626"/>
      <c r="M71" s="626">
        <f t="shared" si="0"/>
        <v>0</v>
      </c>
    </row>
    <row r="72" spans="1:13">
      <c r="A72" s="1"/>
      <c r="B72" s="1"/>
      <c r="C72" s="1"/>
      <c r="D72" s="1"/>
      <c r="E72" s="1"/>
      <c r="F72" s="1"/>
      <c r="G72" s="1"/>
      <c r="H72" s="626"/>
      <c r="I72" s="626"/>
      <c r="J72" s="626"/>
      <c r="K72" s="626"/>
      <c r="L72" s="626"/>
      <c r="M72" s="626">
        <f t="shared" si="0"/>
        <v>0</v>
      </c>
    </row>
    <row r="73" spans="1:13">
      <c r="A73" s="1"/>
      <c r="B73" s="1"/>
      <c r="C73" s="1"/>
      <c r="D73" s="1"/>
      <c r="E73" s="1"/>
      <c r="F73" s="1"/>
      <c r="G73" s="1"/>
      <c r="H73" s="626"/>
      <c r="I73" s="626"/>
      <c r="J73" s="626"/>
      <c r="K73" s="626"/>
      <c r="L73" s="626"/>
      <c r="M73" s="626">
        <f t="shared" si="0"/>
        <v>0</v>
      </c>
    </row>
    <row r="74" spans="1:13">
      <c r="A74" s="1"/>
      <c r="B74" s="1"/>
      <c r="C74" s="1"/>
      <c r="D74" s="1"/>
      <c r="E74" s="1"/>
      <c r="F74" s="1"/>
      <c r="G74" s="1"/>
      <c r="H74" s="626"/>
      <c r="I74" s="626"/>
      <c r="J74" s="626"/>
      <c r="K74" s="626"/>
      <c r="L74" s="626"/>
      <c r="M74" s="626">
        <f t="shared" si="0"/>
        <v>0</v>
      </c>
    </row>
    <row r="75" spans="1:13">
      <c r="A75" s="1"/>
      <c r="B75" s="1"/>
      <c r="C75" s="1"/>
      <c r="D75" s="1"/>
      <c r="E75" s="1"/>
      <c r="F75" s="1"/>
      <c r="G75" s="1"/>
      <c r="H75" s="626"/>
      <c r="I75" s="626"/>
      <c r="J75" s="626"/>
      <c r="K75" s="626"/>
      <c r="L75" s="626"/>
      <c r="M75" s="626">
        <f t="shared" si="0"/>
        <v>0</v>
      </c>
    </row>
    <row r="76" spans="1:13">
      <c r="A76" s="1"/>
      <c r="B76" s="1"/>
      <c r="C76" s="1"/>
      <c r="D76" s="1"/>
      <c r="E76" s="1"/>
      <c r="F76" s="1"/>
      <c r="G76" s="1"/>
      <c r="H76" s="626"/>
      <c r="I76" s="626"/>
      <c r="J76" s="626"/>
      <c r="K76" s="626"/>
      <c r="L76" s="626"/>
      <c r="M76" s="626">
        <f t="shared" si="0"/>
        <v>0</v>
      </c>
    </row>
    <row r="77" spans="1:13">
      <c r="A77" s="1"/>
      <c r="B77" s="1"/>
      <c r="C77" s="1"/>
      <c r="D77" s="1"/>
      <c r="E77" s="1"/>
      <c r="F77" s="1"/>
      <c r="G77" s="1"/>
      <c r="H77" s="626"/>
      <c r="I77" s="626"/>
      <c r="J77" s="626"/>
      <c r="K77" s="626"/>
      <c r="L77" s="626"/>
      <c r="M77" s="626">
        <f t="shared" si="0"/>
        <v>0</v>
      </c>
    </row>
    <row r="78" spans="1:13">
      <c r="A78" s="1"/>
      <c r="B78" s="1"/>
      <c r="C78" s="1"/>
      <c r="D78" s="1"/>
      <c r="E78" s="1"/>
      <c r="F78" s="1"/>
      <c r="G78" s="1"/>
      <c r="H78" s="626"/>
      <c r="I78" s="626"/>
      <c r="J78" s="626"/>
      <c r="K78" s="626"/>
      <c r="L78" s="626"/>
      <c r="M78" s="626">
        <f t="shared" si="0"/>
        <v>0</v>
      </c>
    </row>
    <row r="79" spans="1:13">
      <c r="A79" s="1"/>
      <c r="B79" s="1"/>
      <c r="C79" s="1"/>
      <c r="D79" s="1"/>
      <c r="E79" s="1"/>
      <c r="F79" s="1"/>
      <c r="G79" s="1"/>
      <c r="H79" s="626"/>
      <c r="I79" s="626"/>
      <c r="J79" s="626"/>
      <c r="K79" s="626"/>
      <c r="L79" s="626"/>
      <c r="M79" s="626">
        <f t="shared" si="0"/>
        <v>0</v>
      </c>
    </row>
    <row r="80" spans="1:13">
      <c r="A80" s="1"/>
      <c r="B80" s="1"/>
      <c r="C80" s="1"/>
      <c r="D80" s="1"/>
      <c r="E80" s="1"/>
      <c r="F80" s="1"/>
      <c r="G80" s="1"/>
      <c r="H80" s="626"/>
      <c r="I80" s="626"/>
      <c r="J80" s="626"/>
      <c r="K80" s="626"/>
      <c r="L80" s="626"/>
      <c r="M80" s="626">
        <f t="shared" si="0"/>
        <v>0</v>
      </c>
    </row>
    <row r="81" spans="1:13">
      <c r="A81" s="1"/>
      <c r="B81" s="1"/>
      <c r="C81" s="1"/>
      <c r="D81" s="1"/>
      <c r="E81" s="1"/>
      <c r="F81" s="1"/>
      <c r="G81" s="1"/>
      <c r="H81" s="626"/>
      <c r="I81" s="626"/>
      <c r="J81" s="626"/>
      <c r="K81" s="626"/>
      <c r="L81" s="626"/>
      <c r="M81" s="626">
        <f t="shared" si="0"/>
        <v>0</v>
      </c>
    </row>
    <row r="82" spans="1:13">
      <c r="A82" s="1"/>
      <c r="B82" s="1"/>
      <c r="C82" s="1"/>
      <c r="D82" s="1"/>
      <c r="E82" s="1"/>
      <c r="F82" s="1"/>
      <c r="G82" s="1"/>
      <c r="H82" s="626"/>
      <c r="I82" s="626"/>
      <c r="J82" s="626"/>
      <c r="K82" s="626"/>
      <c r="L82" s="626"/>
      <c r="M82" s="626">
        <f t="shared" si="0"/>
        <v>0</v>
      </c>
    </row>
    <row r="83" spans="1:13">
      <c r="A83" s="1"/>
      <c r="B83" s="1"/>
      <c r="C83" s="1"/>
      <c r="D83" s="1"/>
      <c r="E83" s="1"/>
      <c r="F83" s="1"/>
      <c r="G83" s="1"/>
      <c r="H83" s="626"/>
      <c r="I83" s="626"/>
      <c r="J83" s="626"/>
      <c r="K83" s="626"/>
      <c r="L83" s="626"/>
      <c r="M83" s="626">
        <f t="shared" si="0"/>
        <v>0</v>
      </c>
    </row>
    <row r="84" spans="1:13">
      <c r="A84" s="1"/>
      <c r="B84" s="1"/>
      <c r="C84" s="1"/>
      <c r="D84" s="1"/>
      <c r="E84" s="1"/>
      <c r="F84" s="1"/>
      <c r="G84" s="1"/>
      <c r="H84" s="626"/>
      <c r="I84" s="626"/>
      <c r="J84" s="626"/>
      <c r="K84" s="626"/>
      <c r="L84" s="626"/>
      <c r="M84" s="626">
        <f t="shared" si="0"/>
        <v>0</v>
      </c>
    </row>
    <row r="85" spans="1:13">
      <c r="A85" s="1"/>
      <c r="B85" s="1"/>
      <c r="C85" s="1"/>
      <c r="D85" s="1"/>
      <c r="E85" s="1"/>
      <c r="F85" s="1"/>
      <c r="G85" s="1"/>
      <c r="H85" s="626"/>
      <c r="I85" s="626"/>
      <c r="J85" s="626"/>
      <c r="K85" s="626"/>
      <c r="L85" s="626"/>
      <c r="M85" s="626">
        <f t="shared" si="0"/>
        <v>0</v>
      </c>
    </row>
    <row r="86" spans="1:13">
      <c r="A86" s="1"/>
      <c r="B86" s="1"/>
      <c r="C86" s="1"/>
      <c r="D86" s="1"/>
      <c r="E86" s="1"/>
      <c r="F86" s="1"/>
      <c r="G86" s="1"/>
      <c r="H86" s="626"/>
      <c r="I86" s="626"/>
      <c r="J86" s="626"/>
      <c r="K86" s="626"/>
      <c r="L86" s="626"/>
      <c r="M86" s="626">
        <f t="shared" si="0"/>
        <v>0</v>
      </c>
    </row>
    <row r="87" spans="1:13">
      <c r="A87" s="1"/>
      <c r="B87" s="1"/>
      <c r="C87" s="1"/>
      <c r="D87" s="1"/>
      <c r="E87" s="1"/>
      <c r="F87" s="1"/>
      <c r="G87" s="1"/>
      <c r="H87" s="626"/>
      <c r="I87" s="626"/>
      <c r="J87" s="626"/>
      <c r="K87" s="626"/>
      <c r="L87" s="626"/>
      <c r="M87" s="626">
        <f t="shared" si="0"/>
        <v>0</v>
      </c>
    </row>
    <row r="88" spans="1:13">
      <c r="A88" s="1"/>
      <c r="B88" s="1"/>
      <c r="C88" s="1"/>
      <c r="D88" s="1"/>
      <c r="E88" s="1"/>
      <c r="F88" s="1"/>
      <c r="G88" s="1"/>
      <c r="H88" s="626"/>
      <c r="I88" s="626"/>
      <c r="J88" s="626"/>
      <c r="K88" s="626"/>
      <c r="L88" s="626"/>
      <c r="M88" s="626">
        <f t="shared" si="0"/>
        <v>0</v>
      </c>
    </row>
    <row r="89" spans="1:13">
      <c r="A89" s="1"/>
      <c r="B89" s="1"/>
      <c r="C89" s="1"/>
      <c r="D89" s="1"/>
      <c r="E89" s="1"/>
      <c r="F89" s="1"/>
      <c r="G89" s="1"/>
      <c r="H89" s="626"/>
      <c r="I89" s="626"/>
      <c r="J89" s="626"/>
      <c r="K89" s="626"/>
      <c r="L89" s="626"/>
      <c r="M89" s="626">
        <f t="shared" si="0"/>
        <v>0</v>
      </c>
    </row>
    <row r="90" spans="1:13">
      <c r="A90" s="1"/>
      <c r="B90" s="1"/>
      <c r="C90" s="1"/>
      <c r="D90" s="1"/>
      <c r="E90" s="1"/>
      <c r="F90" s="1"/>
      <c r="G90" s="1"/>
      <c r="H90" s="626"/>
      <c r="I90" s="626"/>
      <c r="J90" s="626"/>
      <c r="K90" s="626"/>
      <c r="L90" s="626"/>
      <c r="M90" s="626">
        <f t="shared" si="0"/>
        <v>0</v>
      </c>
    </row>
    <row r="91" spans="1:13">
      <c r="A91" s="1"/>
      <c r="B91" s="1"/>
      <c r="C91" s="1"/>
      <c r="D91" s="1"/>
      <c r="E91" s="1"/>
      <c r="F91" s="1"/>
      <c r="G91" s="1"/>
      <c r="H91" s="626"/>
      <c r="I91" s="626"/>
      <c r="J91" s="626"/>
      <c r="K91" s="626"/>
      <c r="L91" s="626"/>
      <c r="M91" s="626">
        <f t="shared" si="0"/>
        <v>0</v>
      </c>
    </row>
    <row r="92" spans="1:13">
      <c r="A92" s="1"/>
      <c r="B92" s="1"/>
      <c r="C92" s="1"/>
      <c r="D92" s="1"/>
      <c r="E92" s="1"/>
      <c r="F92" s="1"/>
      <c r="G92" s="1"/>
      <c r="H92" s="626"/>
      <c r="I92" s="626"/>
      <c r="J92" s="626"/>
      <c r="K92" s="626"/>
      <c r="L92" s="626"/>
      <c r="M92" s="626">
        <f t="shared" si="0"/>
        <v>0</v>
      </c>
    </row>
    <row r="93" spans="1:13">
      <c r="A93" s="1"/>
      <c r="B93" s="1"/>
      <c r="C93" s="1"/>
      <c r="D93" s="1"/>
      <c r="E93" s="1"/>
      <c r="F93" s="1"/>
      <c r="G93" s="1"/>
      <c r="H93" s="626"/>
      <c r="I93" s="626"/>
      <c r="J93" s="626"/>
      <c r="K93" s="626"/>
      <c r="L93" s="626"/>
      <c r="M93" s="626">
        <f t="shared" ref="M93:M156" si="7">COUNTIF($H$29:$H$323,K93)</f>
        <v>0</v>
      </c>
    </row>
    <row r="94" spans="1:13">
      <c r="A94" s="1"/>
      <c r="B94" s="1"/>
      <c r="C94" s="1"/>
      <c r="D94" s="1"/>
      <c r="E94" s="1"/>
      <c r="F94" s="1"/>
      <c r="G94" s="1"/>
      <c r="H94" s="626"/>
      <c r="I94" s="626"/>
      <c r="J94" s="626"/>
      <c r="K94" s="626"/>
      <c r="L94" s="626"/>
      <c r="M94" s="626">
        <f t="shared" si="7"/>
        <v>0</v>
      </c>
    </row>
    <row r="95" spans="1:13">
      <c r="A95" s="1"/>
      <c r="B95" s="1"/>
      <c r="C95" s="1"/>
      <c r="D95" s="1"/>
      <c r="E95" s="1"/>
      <c r="F95" s="1"/>
      <c r="G95" s="1"/>
      <c r="H95" s="626"/>
      <c r="I95" s="626"/>
      <c r="J95" s="626"/>
      <c r="K95" s="626"/>
      <c r="L95" s="626"/>
      <c r="M95" s="626">
        <f t="shared" si="7"/>
        <v>0</v>
      </c>
    </row>
    <row r="96" spans="1:13">
      <c r="A96" s="1"/>
      <c r="B96" s="1"/>
      <c r="C96" s="1"/>
      <c r="D96" s="1"/>
      <c r="E96" s="1"/>
      <c r="F96" s="1"/>
      <c r="G96" s="1"/>
      <c r="H96" s="626"/>
      <c r="I96" s="626"/>
      <c r="J96" s="626"/>
      <c r="K96" s="626"/>
      <c r="L96" s="626"/>
      <c r="M96" s="626">
        <f t="shared" si="7"/>
        <v>0</v>
      </c>
    </row>
    <row r="97" spans="1:13">
      <c r="A97" s="1"/>
      <c r="B97" s="1"/>
      <c r="C97" s="1"/>
      <c r="D97" s="1"/>
      <c r="E97" s="1"/>
      <c r="F97" s="1"/>
      <c r="G97" s="1"/>
      <c r="H97" s="626"/>
      <c r="I97" s="626"/>
      <c r="J97" s="626"/>
      <c r="K97" s="626"/>
      <c r="L97" s="626"/>
      <c r="M97" s="626">
        <f t="shared" si="7"/>
        <v>0</v>
      </c>
    </row>
    <row r="98" spans="1:13">
      <c r="A98" s="1"/>
      <c r="B98" s="1"/>
      <c r="C98" s="1"/>
      <c r="D98" s="1"/>
      <c r="E98" s="1"/>
      <c r="F98" s="1"/>
      <c r="G98" s="1"/>
      <c r="H98" s="626"/>
      <c r="I98" s="626"/>
      <c r="J98" s="626"/>
      <c r="K98" s="626"/>
      <c r="L98" s="626"/>
      <c r="M98" s="626">
        <f t="shared" si="7"/>
        <v>0</v>
      </c>
    </row>
    <row r="99" spans="1:13">
      <c r="A99" s="1"/>
      <c r="B99" s="1"/>
      <c r="C99" s="1"/>
      <c r="D99" s="1"/>
      <c r="E99" s="1"/>
      <c r="F99" s="1"/>
      <c r="G99" s="1"/>
      <c r="H99" s="626"/>
      <c r="I99" s="626"/>
      <c r="J99" s="626"/>
      <c r="K99" s="626"/>
      <c r="L99" s="626"/>
      <c r="M99" s="626">
        <f t="shared" si="7"/>
        <v>0</v>
      </c>
    </row>
    <row r="100" spans="1:13">
      <c r="A100" s="1"/>
      <c r="B100" s="1"/>
      <c r="C100" s="1"/>
      <c r="D100" s="1"/>
      <c r="E100" s="1"/>
      <c r="F100" s="1"/>
      <c r="G100" s="1"/>
      <c r="H100" s="626"/>
      <c r="I100" s="626"/>
      <c r="J100" s="626"/>
      <c r="K100" s="626"/>
      <c r="L100" s="626"/>
      <c r="M100" s="626">
        <f t="shared" si="7"/>
        <v>0</v>
      </c>
    </row>
    <row r="101" spans="1:13">
      <c r="A101" s="1"/>
      <c r="B101" s="1"/>
      <c r="C101" s="1"/>
      <c r="D101" s="1"/>
      <c r="E101" s="1"/>
      <c r="F101" s="1"/>
      <c r="G101" s="1"/>
      <c r="H101" s="626"/>
      <c r="I101" s="626"/>
      <c r="J101" s="626"/>
      <c r="K101" s="626"/>
      <c r="L101" s="626"/>
      <c r="M101" s="626">
        <f t="shared" si="7"/>
        <v>0</v>
      </c>
    </row>
    <row r="102" spans="1:13">
      <c r="A102" s="1"/>
      <c r="B102" s="1"/>
      <c r="C102" s="1"/>
      <c r="D102" s="1"/>
      <c r="E102" s="1"/>
      <c r="F102" s="1"/>
      <c r="G102" s="1"/>
      <c r="H102" s="626"/>
      <c r="I102" s="626"/>
      <c r="J102" s="626"/>
      <c r="K102" s="626"/>
      <c r="L102" s="626"/>
      <c r="M102" s="626">
        <f t="shared" si="7"/>
        <v>0</v>
      </c>
    </row>
    <row r="103" spans="1:13">
      <c r="A103" s="1"/>
      <c r="B103" s="1"/>
      <c r="C103" s="1"/>
      <c r="D103" s="1"/>
      <c r="E103" s="1"/>
      <c r="F103" s="1"/>
      <c r="G103" s="1"/>
      <c r="H103" s="626"/>
      <c r="I103" s="626"/>
      <c r="J103" s="626"/>
      <c r="K103" s="626"/>
      <c r="L103" s="626"/>
      <c r="M103" s="626">
        <f t="shared" si="7"/>
        <v>0</v>
      </c>
    </row>
    <row r="104" spans="1:13">
      <c r="A104" s="1"/>
      <c r="B104" s="1"/>
      <c r="C104" s="1"/>
      <c r="D104" s="1"/>
      <c r="E104" s="1"/>
      <c r="F104" s="1"/>
      <c r="G104" s="1"/>
      <c r="H104" s="626"/>
      <c r="I104" s="626"/>
      <c r="J104" s="626"/>
      <c r="K104" s="626"/>
      <c r="L104" s="626"/>
      <c r="M104" s="626">
        <f t="shared" si="7"/>
        <v>0</v>
      </c>
    </row>
    <row r="105" spans="1:13">
      <c r="A105" s="1"/>
      <c r="B105" s="1"/>
      <c r="C105" s="1"/>
      <c r="D105" s="1"/>
      <c r="E105" s="1"/>
      <c r="F105" s="1"/>
      <c r="G105" s="1"/>
      <c r="H105" s="626"/>
      <c r="I105" s="626"/>
      <c r="J105" s="626"/>
      <c r="K105" s="626"/>
      <c r="L105" s="626"/>
      <c r="M105" s="626">
        <f t="shared" si="7"/>
        <v>0</v>
      </c>
    </row>
    <row r="106" spans="1:13">
      <c r="A106" s="1"/>
      <c r="B106" s="1"/>
      <c r="C106" s="1"/>
      <c r="D106" s="1"/>
      <c r="E106" s="1"/>
      <c r="F106" s="1"/>
      <c r="G106" s="1"/>
      <c r="H106" s="626"/>
      <c r="I106" s="626"/>
      <c r="J106" s="626"/>
      <c r="K106" s="626"/>
      <c r="L106" s="626"/>
      <c r="M106" s="626">
        <f t="shared" si="7"/>
        <v>0</v>
      </c>
    </row>
    <row r="107" spans="1:13">
      <c r="A107" s="1"/>
      <c r="B107" s="1"/>
      <c r="C107" s="1"/>
      <c r="D107" s="1"/>
      <c r="E107" s="1"/>
      <c r="F107" s="1"/>
      <c r="G107" s="1"/>
      <c r="H107" s="626"/>
      <c r="I107" s="626"/>
      <c r="J107" s="626"/>
      <c r="K107" s="626"/>
      <c r="L107" s="626"/>
      <c r="M107" s="626">
        <f t="shared" si="7"/>
        <v>0</v>
      </c>
    </row>
    <row r="108" spans="1:13">
      <c r="A108" s="1"/>
      <c r="B108" s="1"/>
      <c r="C108" s="1"/>
      <c r="D108" s="1"/>
      <c r="E108" s="1"/>
      <c r="F108" s="1"/>
      <c r="G108" s="1"/>
      <c r="H108" s="626"/>
      <c r="I108" s="626"/>
      <c r="J108" s="626"/>
      <c r="K108" s="626"/>
      <c r="L108" s="626"/>
      <c r="M108" s="626">
        <f t="shared" si="7"/>
        <v>0</v>
      </c>
    </row>
    <row r="109" spans="1:13">
      <c r="A109" s="1"/>
      <c r="B109" s="1"/>
      <c r="C109" s="1"/>
      <c r="D109" s="1"/>
      <c r="E109" s="1"/>
      <c r="F109" s="1"/>
      <c r="G109" s="1"/>
      <c r="H109" s="626"/>
      <c r="I109" s="626"/>
      <c r="J109" s="626"/>
      <c r="K109" s="626"/>
      <c r="L109" s="626"/>
      <c r="M109" s="626">
        <f t="shared" si="7"/>
        <v>0</v>
      </c>
    </row>
    <row r="110" spans="1:13">
      <c r="A110" s="1"/>
      <c r="B110" s="1"/>
      <c r="C110" s="1"/>
      <c r="D110" s="1"/>
      <c r="E110" s="1"/>
      <c r="F110" s="1"/>
      <c r="G110" s="1"/>
      <c r="H110" s="626"/>
      <c r="I110" s="626"/>
      <c r="J110" s="626"/>
      <c r="K110" s="626"/>
      <c r="L110" s="626"/>
      <c r="M110" s="626">
        <f t="shared" si="7"/>
        <v>0</v>
      </c>
    </row>
    <row r="111" spans="1:13">
      <c r="A111" s="1"/>
      <c r="B111" s="1"/>
      <c r="C111" s="1"/>
      <c r="D111" s="1"/>
      <c r="E111" s="1"/>
      <c r="F111" s="1"/>
      <c r="G111" s="1"/>
      <c r="H111" s="626"/>
      <c r="I111" s="626"/>
      <c r="J111" s="626"/>
      <c r="K111" s="626"/>
      <c r="L111" s="626"/>
      <c r="M111" s="626">
        <f t="shared" si="7"/>
        <v>0</v>
      </c>
    </row>
    <row r="112" spans="1:13">
      <c r="A112" s="1"/>
      <c r="B112" s="1"/>
      <c r="C112" s="1"/>
      <c r="D112" s="1"/>
      <c r="E112" s="1"/>
      <c r="F112" s="1"/>
      <c r="G112" s="1"/>
      <c r="H112" s="626"/>
      <c r="I112" s="626"/>
      <c r="J112" s="626"/>
      <c r="K112" s="626"/>
      <c r="L112" s="626"/>
      <c r="M112" s="626">
        <f t="shared" si="7"/>
        <v>0</v>
      </c>
    </row>
    <row r="113" spans="1:13">
      <c r="A113" s="1"/>
      <c r="B113" s="1"/>
      <c r="C113" s="1"/>
      <c r="D113" s="1"/>
      <c r="E113" s="1"/>
      <c r="F113" s="1"/>
      <c r="G113" s="1"/>
      <c r="H113" s="626"/>
      <c r="I113" s="626"/>
      <c r="J113" s="626"/>
      <c r="K113" s="626"/>
      <c r="L113" s="626"/>
      <c r="M113" s="626">
        <f t="shared" si="7"/>
        <v>0</v>
      </c>
    </row>
    <row r="114" spans="1:13">
      <c r="A114" s="1"/>
      <c r="B114" s="1"/>
      <c r="C114" s="1"/>
      <c r="D114" s="1"/>
      <c r="E114" s="1"/>
      <c r="F114" s="1"/>
      <c r="G114" s="1"/>
      <c r="H114" s="626"/>
      <c r="I114" s="626"/>
      <c r="J114" s="626"/>
      <c r="K114" s="626"/>
      <c r="L114" s="626"/>
      <c r="M114" s="626">
        <f t="shared" si="7"/>
        <v>0</v>
      </c>
    </row>
    <row r="115" spans="1:13">
      <c r="A115" s="1"/>
      <c r="B115" s="1"/>
      <c r="C115" s="1"/>
      <c r="D115" s="1"/>
      <c r="E115" s="1"/>
      <c r="F115" s="1"/>
      <c r="G115" s="1"/>
      <c r="H115" s="626"/>
      <c r="I115" s="626"/>
      <c r="J115" s="626"/>
      <c r="K115" s="626"/>
      <c r="L115" s="626"/>
      <c r="M115" s="626">
        <f t="shared" si="7"/>
        <v>0</v>
      </c>
    </row>
    <row r="116" spans="1:13">
      <c r="A116" s="1"/>
      <c r="B116" s="1"/>
      <c r="C116" s="1"/>
      <c r="D116" s="1"/>
      <c r="E116" s="1"/>
      <c r="F116" s="1"/>
      <c r="G116" s="1"/>
      <c r="H116" s="626"/>
      <c r="I116" s="626"/>
      <c r="J116" s="626"/>
      <c r="K116" s="626"/>
      <c r="L116" s="626"/>
      <c r="M116" s="626">
        <f t="shared" si="7"/>
        <v>0</v>
      </c>
    </row>
    <row r="117" spans="1:13">
      <c r="A117" s="1"/>
      <c r="B117" s="1"/>
      <c r="C117" s="1"/>
      <c r="D117" s="1"/>
      <c r="E117" s="1"/>
      <c r="F117" s="1"/>
      <c r="G117" s="1"/>
      <c r="H117" s="626"/>
      <c r="I117" s="626"/>
      <c r="J117" s="626"/>
      <c r="K117" s="626"/>
      <c r="L117" s="626"/>
      <c r="M117" s="626">
        <f t="shared" si="7"/>
        <v>0</v>
      </c>
    </row>
    <row r="118" spans="1:13">
      <c r="A118" s="1"/>
      <c r="B118" s="1"/>
      <c r="C118" s="1"/>
      <c r="D118" s="1"/>
      <c r="E118" s="1"/>
      <c r="F118" s="1"/>
      <c r="G118" s="1"/>
      <c r="H118" s="626"/>
      <c r="I118" s="626"/>
      <c r="J118" s="626"/>
      <c r="K118" s="626"/>
      <c r="L118" s="626"/>
      <c r="M118" s="626">
        <f t="shared" si="7"/>
        <v>0</v>
      </c>
    </row>
    <row r="119" spans="1:13">
      <c r="A119" s="1"/>
      <c r="B119" s="1"/>
      <c r="C119" s="1"/>
      <c r="D119" s="1"/>
      <c r="E119" s="1"/>
      <c r="F119" s="1"/>
      <c r="G119" s="1"/>
      <c r="H119" s="626"/>
      <c r="I119" s="626"/>
      <c r="J119" s="626"/>
      <c r="K119" s="626"/>
      <c r="L119" s="626"/>
      <c r="M119" s="626">
        <f t="shared" si="7"/>
        <v>0</v>
      </c>
    </row>
    <row r="120" spans="1:13">
      <c r="A120" s="1"/>
      <c r="B120" s="1"/>
      <c r="C120" s="1"/>
      <c r="D120" s="1"/>
      <c r="E120" s="1"/>
      <c r="F120" s="1"/>
      <c r="G120" s="1"/>
      <c r="H120" s="626"/>
      <c r="I120" s="626"/>
      <c r="J120" s="626"/>
      <c r="K120" s="626"/>
      <c r="L120" s="626"/>
      <c r="M120" s="626">
        <f t="shared" si="7"/>
        <v>0</v>
      </c>
    </row>
    <row r="121" spans="1:13">
      <c r="A121" s="1"/>
      <c r="B121" s="1"/>
      <c r="C121" s="1"/>
      <c r="D121" s="1"/>
      <c r="E121" s="1"/>
      <c r="F121" s="1"/>
      <c r="G121" s="1"/>
      <c r="H121" s="626"/>
      <c r="I121" s="626"/>
      <c r="J121" s="626"/>
      <c r="K121" s="626"/>
      <c r="L121" s="626"/>
      <c r="M121" s="626">
        <f t="shared" si="7"/>
        <v>0</v>
      </c>
    </row>
    <row r="122" spans="1:13">
      <c r="A122" s="1"/>
      <c r="B122" s="1"/>
      <c r="C122" s="1"/>
      <c r="D122" s="1"/>
      <c r="E122" s="1"/>
      <c r="F122" s="1"/>
      <c r="G122" s="1"/>
      <c r="H122" s="626"/>
      <c r="I122" s="626"/>
      <c r="J122" s="626"/>
      <c r="K122" s="626"/>
      <c r="L122" s="626"/>
      <c r="M122" s="626">
        <f t="shared" si="7"/>
        <v>0</v>
      </c>
    </row>
    <row r="123" spans="1:13">
      <c r="A123" s="1"/>
      <c r="B123" s="1"/>
      <c r="C123" s="1"/>
      <c r="D123" s="1"/>
      <c r="E123" s="1"/>
      <c r="F123" s="1"/>
      <c r="G123" s="1"/>
      <c r="H123" s="626"/>
      <c r="I123" s="626"/>
      <c r="J123" s="626"/>
      <c r="K123" s="626"/>
      <c r="L123" s="626"/>
      <c r="M123" s="626">
        <f t="shared" si="7"/>
        <v>0</v>
      </c>
    </row>
    <row r="124" spans="1:13">
      <c r="A124" s="1"/>
      <c r="B124" s="1"/>
      <c r="C124" s="1"/>
      <c r="D124" s="1"/>
      <c r="E124" s="1"/>
      <c r="F124" s="1"/>
      <c r="G124" s="1"/>
      <c r="H124" s="626"/>
      <c r="I124" s="626"/>
      <c r="J124" s="626"/>
      <c r="K124" s="626"/>
      <c r="L124" s="626"/>
      <c r="M124" s="626">
        <f t="shared" si="7"/>
        <v>0</v>
      </c>
    </row>
    <row r="125" spans="1:13">
      <c r="A125" s="1"/>
      <c r="B125" s="1"/>
      <c r="C125" s="1"/>
      <c r="D125" s="1"/>
      <c r="E125" s="1"/>
      <c r="F125" s="1"/>
      <c r="G125" s="1"/>
      <c r="H125" s="626"/>
      <c r="I125" s="626"/>
      <c r="J125" s="626"/>
      <c r="K125" s="626"/>
      <c r="L125" s="626"/>
      <c r="M125" s="626">
        <f t="shared" si="7"/>
        <v>0</v>
      </c>
    </row>
    <row r="126" spans="1:13">
      <c r="A126" s="1"/>
      <c r="B126" s="1"/>
      <c r="C126" s="1"/>
      <c r="D126" s="1"/>
      <c r="E126" s="1"/>
      <c r="F126" s="1"/>
      <c r="G126" s="1"/>
      <c r="H126" s="626"/>
      <c r="I126" s="626"/>
      <c r="J126" s="626"/>
      <c r="K126" s="626"/>
      <c r="L126" s="626"/>
      <c r="M126" s="626">
        <f t="shared" si="7"/>
        <v>0</v>
      </c>
    </row>
    <row r="127" spans="1:13">
      <c r="A127" s="1"/>
      <c r="B127" s="1"/>
      <c r="C127" s="1"/>
      <c r="D127" s="1"/>
      <c r="E127" s="1"/>
      <c r="F127" s="1"/>
      <c r="G127" s="1"/>
      <c r="H127" s="626"/>
      <c r="I127" s="626"/>
      <c r="J127" s="626"/>
      <c r="K127" s="626"/>
      <c r="L127" s="626"/>
      <c r="M127" s="626">
        <f t="shared" si="7"/>
        <v>0</v>
      </c>
    </row>
    <row r="128" spans="1:13">
      <c r="A128" s="1"/>
      <c r="B128" s="1"/>
      <c r="C128" s="1"/>
      <c r="D128" s="1"/>
      <c r="E128" s="1"/>
      <c r="F128" s="1"/>
      <c r="G128" s="1"/>
      <c r="H128" s="626"/>
      <c r="I128" s="626"/>
      <c r="J128" s="626"/>
      <c r="K128" s="626"/>
      <c r="L128" s="626"/>
      <c r="M128" s="626">
        <f t="shared" si="7"/>
        <v>0</v>
      </c>
    </row>
    <row r="129" spans="1:13">
      <c r="A129" s="1"/>
      <c r="B129" s="1"/>
      <c r="C129" s="1"/>
      <c r="D129" s="1"/>
      <c r="E129" s="1"/>
      <c r="F129" s="1"/>
      <c r="G129" s="1"/>
      <c r="H129" s="626"/>
      <c r="I129" s="626"/>
      <c r="J129" s="626"/>
      <c r="K129" s="626"/>
      <c r="L129" s="626"/>
      <c r="M129" s="626">
        <f t="shared" si="7"/>
        <v>0</v>
      </c>
    </row>
    <row r="130" spans="1:13">
      <c r="A130" s="1"/>
      <c r="B130" s="1"/>
      <c r="C130" s="1"/>
      <c r="D130" s="1"/>
      <c r="E130" s="1"/>
      <c r="F130" s="1"/>
      <c r="G130" s="1"/>
      <c r="H130" s="626"/>
      <c r="I130" s="626"/>
      <c r="J130" s="626"/>
      <c r="K130" s="626"/>
      <c r="L130" s="626"/>
      <c r="M130" s="626">
        <f t="shared" si="7"/>
        <v>0</v>
      </c>
    </row>
    <row r="131" spans="1:13">
      <c r="A131" s="1"/>
      <c r="B131" s="1"/>
      <c r="C131" s="1"/>
      <c r="D131" s="1"/>
      <c r="E131" s="1"/>
      <c r="F131" s="1"/>
      <c r="G131" s="1"/>
      <c r="H131" s="626"/>
      <c r="I131" s="626"/>
      <c r="J131" s="626"/>
      <c r="K131" s="626"/>
      <c r="L131" s="626"/>
      <c r="M131" s="626">
        <f t="shared" si="7"/>
        <v>0</v>
      </c>
    </row>
    <row r="132" spans="1:13">
      <c r="A132" s="1"/>
      <c r="B132" s="1"/>
      <c r="C132" s="1"/>
      <c r="D132" s="1"/>
      <c r="E132" s="1"/>
      <c r="F132" s="1"/>
      <c r="G132" s="1"/>
      <c r="H132" s="626"/>
      <c r="I132" s="626"/>
      <c r="J132" s="626"/>
      <c r="K132" s="626"/>
      <c r="L132" s="626"/>
      <c r="M132" s="626">
        <f t="shared" si="7"/>
        <v>0</v>
      </c>
    </row>
    <row r="133" spans="1:13">
      <c r="A133" s="1"/>
      <c r="B133" s="1"/>
      <c r="C133" s="1"/>
      <c r="D133" s="1"/>
      <c r="E133" s="1"/>
      <c r="F133" s="1"/>
      <c r="G133" s="1"/>
      <c r="H133" s="626"/>
      <c r="I133" s="626"/>
      <c r="J133" s="626"/>
      <c r="K133" s="626"/>
      <c r="L133" s="626"/>
      <c r="M133" s="626">
        <f t="shared" si="7"/>
        <v>0</v>
      </c>
    </row>
    <row r="134" spans="1:13">
      <c r="A134" s="1"/>
      <c r="B134" s="1"/>
      <c r="C134" s="1"/>
      <c r="D134" s="1"/>
      <c r="E134" s="1"/>
      <c r="F134" s="1"/>
      <c r="G134" s="1"/>
      <c r="H134" s="626"/>
      <c r="I134" s="626"/>
      <c r="J134" s="626"/>
      <c r="K134" s="626"/>
      <c r="L134" s="626"/>
      <c r="M134" s="626">
        <f t="shared" si="7"/>
        <v>0</v>
      </c>
    </row>
    <row r="135" spans="1:13">
      <c r="A135" s="1"/>
      <c r="B135" s="1"/>
      <c r="C135" s="1"/>
      <c r="D135" s="1"/>
      <c r="E135" s="1"/>
      <c r="F135" s="1"/>
      <c r="G135" s="1"/>
      <c r="H135" s="626"/>
      <c r="I135" s="626"/>
      <c r="J135" s="626"/>
      <c r="K135" s="626"/>
      <c r="L135" s="626"/>
      <c r="M135" s="626">
        <f t="shared" si="7"/>
        <v>0</v>
      </c>
    </row>
    <row r="136" spans="1:13">
      <c r="A136" s="1"/>
      <c r="B136" s="1"/>
      <c r="C136" s="1"/>
      <c r="D136" s="1"/>
      <c r="E136" s="1"/>
      <c r="F136" s="1"/>
      <c r="G136" s="1"/>
      <c r="H136" s="626"/>
      <c r="I136" s="626"/>
      <c r="J136" s="626"/>
      <c r="K136" s="626"/>
      <c r="L136" s="626"/>
      <c r="M136" s="626">
        <f t="shared" si="7"/>
        <v>0</v>
      </c>
    </row>
    <row r="137" spans="1:13">
      <c r="A137" s="1"/>
      <c r="B137" s="1"/>
      <c r="C137" s="1"/>
      <c r="D137" s="1"/>
      <c r="E137" s="1"/>
      <c r="F137" s="1"/>
      <c r="G137" s="1"/>
      <c r="H137" s="626"/>
      <c r="I137" s="626"/>
      <c r="J137" s="626"/>
      <c r="K137" s="626"/>
      <c r="L137" s="626"/>
      <c r="M137" s="626">
        <f t="shared" si="7"/>
        <v>0</v>
      </c>
    </row>
    <row r="138" spans="1:13">
      <c r="A138" s="1"/>
      <c r="B138" s="1"/>
      <c r="C138" s="1"/>
      <c r="D138" s="1"/>
      <c r="E138" s="1"/>
      <c r="F138" s="1"/>
      <c r="G138" s="1"/>
      <c r="H138" s="626"/>
      <c r="I138" s="626"/>
      <c r="J138" s="626"/>
      <c r="K138" s="626"/>
      <c r="L138" s="626"/>
      <c r="M138" s="626">
        <f t="shared" si="7"/>
        <v>0</v>
      </c>
    </row>
    <row r="139" spans="1:13">
      <c r="A139" s="1"/>
      <c r="B139" s="1"/>
      <c r="C139" s="1"/>
      <c r="D139" s="1"/>
      <c r="E139" s="1"/>
      <c r="F139" s="1"/>
      <c r="G139" s="1"/>
      <c r="H139" s="626"/>
      <c r="I139" s="626"/>
      <c r="J139" s="626"/>
      <c r="K139" s="626"/>
      <c r="L139" s="626"/>
      <c r="M139" s="626">
        <f t="shared" si="7"/>
        <v>0</v>
      </c>
    </row>
    <row r="140" spans="1:13">
      <c r="A140" s="1"/>
      <c r="B140" s="1"/>
      <c r="C140" s="1"/>
      <c r="D140" s="1"/>
      <c r="E140" s="1"/>
      <c r="F140" s="1"/>
      <c r="G140" s="1"/>
      <c r="H140" s="626"/>
      <c r="I140" s="626"/>
      <c r="J140" s="626"/>
      <c r="K140" s="626"/>
      <c r="L140" s="626"/>
      <c r="M140" s="626">
        <f t="shared" si="7"/>
        <v>0</v>
      </c>
    </row>
    <row r="141" spans="1:13">
      <c r="A141" s="1"/>
      <c r="B141" s="1"/>
      <c r="C141" s="1"/>
      <c r="D141" s="1"/>
      <c r="E141" s="1"/>
      <c r="F141" s="1"/>
      <c r="G141" s="1"/>
      <c r="H141" s="626"/>
      <c r="I141" s="626"/>
      <c r="J141" s="626"/>
      <c r="K141" s="626"/>
      <c r="L141" s="626"/>
      <c r="M141" s="626">
        <f t="shared" si="7"/>
        <v>0</v>
      </c>
    </row>
    <row r="142" spans="1:13">
      <c r="A142" s="1"/>
      <c r="B142" s="1"/>
      <c r="C142" s="1"/>
      <c r="D142" s="1"/>
      <c r="E142" s="1"/>
      <c r="F142" s="1"/>
      <c r="G142" s="1"/>
      <c r="H142" s="626"/>
      <c r="I142" s="626"/>
      <c r="J142" s="626"/>
      <c r="K142" s="626"/>
      <c r="L142" s="626"/>
      <c r="M142" s="626">
        <f t="shared" si="7"/>
        <v>0</v>
      </c>
    </row>
    <row r="143" spans="1:13">
      <c r="A143" s="1"/>
      <c r="B143" s="1"/>
      <c r="C143" s="1"/>
      <c r="D143" s="1"/>
      <c r="E143" s="1"/>
      <c r="F143" s="1"/>
      <c r="G143" s="1"/>
      <c r="H143" s="626"/>
      <c r="I143" s="626"/>
      <c r="J143" s="626"/>
      <c r="K143" s="626"/>
      <c r="L143" s="626"/>
      <c r="M143" s="626">
        <f t="shared" si="7"/>
        <v>0</v>
      </c>
    </row>
    <row r="144" spans="1:13">
      <c r="A144" s="1"/>
      <c r="B144" s="1"/>
      <c r="C144" s="1"/>
      <c r="D144" s="1"/>
      <c r="E144" s="1"/>
      <c r="F144" s="1"/>
      <c r="G144" s="1"/>
      <c r="H144" s="626"/>
      <c r="I144" s="626"/>
      <c r="J144" s="626"/>
      <c r="K144" s="626"/>
      <c r="L144" s="626"/>
      <c r="M144" s="626">
        <f t="shared" si="7"/>
        <v>0</v>
      </c>
    </row>
    <row r="145" spans="1:13">
      <c r="A145" s="1"/>
      <c r="B145" s="1"/>
      <c r="C145" s="1"/>
      <c r="D145" s="1"/>
      <c r="E145" s="1"/>
      <c r="F145" s="1"/>
      <c r="G145" s="1"/>
      <c r="H145" s="626"/>
      <c r="I145" s="626"/>
      <c r="J145" s="626"/>
      <c r="K145" s="626"/>
      <c r="L145" s="626"/>
      <c r="M145" s="626">
        <f t="shared" si="7"/>
        <v>0</v>
      </c>
    </row>
    <row r="146" spans="1:13">
      <c r="A146" s="1"/>
      <c r="B146" s="1"/>
      <c r="C146" s="1"/>
      <c r="D146" s="1"/>
      <c r="E146" s="1"/>
      <c r="F146" s="1"/>
      <c r="G146" s="1"/>
      <c r="H146" s="626"/>
      <c r="I146" s="626"/>
      <c r="J146" s="626"/>
      <c r="K146" s="626"/>
      <c r="L146" s="626"/>
      <c r="M146" s="626">
        <f t="shared" si="7"/>
        <v>0</v>
      </c>
    </row>
    <row r="147" spans="1:13">
      <c r="A147" s="1"/>
      <c r="B147" s="1"/>
      <c r="C147" s="1"/>
      <c r="D147" s="1"/>
      <c r="E147" s="1"/>
      <c r="F147" s="1"/>
      <c r="G147" s="1"/>
      <c r="H147" s="626"/>
      <c r="I147" s="626"/>
      <c r="J147" s="626"/>
      <c r="K147" s="626"/>
      <c r="L147" s="626"/>
      <c r="M147" s="626">
        <f t="shared" si="7"/>
        <v>0</v>
      </c>
    </row>
    <row r="148" spans="1:13">
      <c r="A148" s="1"/>
      <c r="B148" s="1"/>
      <c r="C148" s="1"/>
      <c r="D148" s="1"/>
      <c r="E148" s="1"/>
      <c r="F148" s="1"/>
      <c r="G148" s="1"/>
      <c r="H148" s="626"/>
      <c r="I148" s="626"/>
      <c r="J148" s="626"/>
      <c r="K148" s="626"/>
      <c r="L148" s="626"/>
      <c r="M148" s="626">
        <f t="shared" si="7"/>
        <v>0</v>
      </c>
    </row>
    <row r="149" spans="1:13">
      <c r="A149" s="1"/>
      <c r="B149" s="1"/>
      <c r="C149" s="1"/>
      <c r="D149" s="1"/>
      <c r="E149" s="1"/>
      <c r="F149" s="1"/>
      <c r="G149" s="1"/>
      <c r="H149" s="626"/>
      <c r="I149" s="626"/>
      <c r="J149" s="626"/>
      <c r="K149" s="626"/>
      <c r="L149" s="626"/>
      <c r="M149" s="626">
        <f t="shared" si="7"/>
        <v>0</v>
      </c>
    </row>
    <row r="150" spans="1:13">
      <c r="A150" s="1"/>
      <c r="B150" s="1"/>
      <c r="C150" s="1"/>
      <c r="D150" s="1"/>
      <c r="E150" s="1"/>
      <c r="F150" s="1"/>
      <c r="G150" s="1"/>
      <c r="H150" s="626"/>
      <c r="I150" s="626"/>
      <c r="J150" s="626"/>
      <c r="K150" s="626"/>
      <c r="L150" s="626"/>
      <c r="M150" s="626">
        <f t="shared" si="7"/>
        <v>0</v>
      </c>
    </row>
    <row r="151" spans="1:13">
      <c r="A151" s="1"/>
      <c r="B151" s="1"/>
      <c r="C151" s="1"/>
      <c r="D151" s="1"/>
      <c r="E151" s="1"/>
      <c r="F151" s="1"/>
      <c r="G151" s="1"/>
      <c r="H151" s="626"/>
      <c r="I151" s="626"/>
      <c r="J151" s="626"/>
      <c r="K151" s="626"/>
      <c r="L151" s="626"/>
      <c r="M151" s="626">
        <f t="shared" si="7"/>
        <v>0</v>
      </c>
    </row>
    <row r="152" spans="1:13">
      <c r="A152" s="1"/>
      <c r="B152" s="1"/>
      <c r="C152" s="1"/>
      <c r="D152" s="1"/>
      <c r="E152" s="1"/>
      <c r="F152" s="1"/>
      <c r="G152" s="1"/>
      <c r="H152" s="626"/>
      <c r="I152" s="626"/>
      <c r="J152" s="626"/>
      <c r="K152" s="626"/>
      <c r="L152" s="626"/>
      <c r="M152" s="626">
        <f t="shared" si="7"/>
        <v>0</v>
      </c>
    </row>
    <row r="153" spans="1:13">
      <c r="A153" s="1"/>
      <c r="B153" s="1"/>
      <c r="C153" s="1"/>
      <c r="D153" s="1"/>
      <c r="E153" s="1"/>
      <c r="F153" s="1"/>
      <c r="G153" s="1"/>
      <c r="H153" s="626"/>
      <c r="I153" s="626"/>
      <c r="J153" s="626"/>
      <c r="K153" s="626"/>
      <c r="L153" s="626"/>
      <c r="M153" s="626">
        <f t="shared" si="7"/>
        <v>0</v>
      </c>
    </row>
    <row r="154" spans="1:13">
      <c r="A154" s="1"/>
      <c r="B154" s="1"/>
      <c r="C154" s="1"/>
      <c r="D154" s="1"/>
      <c r="E154" s="1"/>
      <c r="F154" s="1"/>
      <c r="G154" s="1"/>
      <c r="H154" s="626"/>
      <c r="I154" s="626"/>
      <c r="J154" s="626"/>
      <c r="K154" s="626"/>
      <c r="L154" s="626"/>
      <c r="M154" s="626">
        <f t="shared" si="7"/>
        <v>0</v>
      </c>
    </row>
    <row r="155" spans="1:13">
      <c r="A155" s="1"/>
      <c r="B155" s="1"/>
      <c r="C155" s="1"/>
      <c r="D155" s="1"/>
      <c r="E155" s="1"/>
      <c r="F155" s="1"/>
      <c r="G155" s="1"/>
      <c r="H155" s="626"/>
      <c r="I155" s="626"/>
      <c r="J155" s="626"/>
      <c r="K155" s="626"/>
      <c r="L155" s="626"/>
      <c r="M155" s="626">
        <f t="shared" si="7"/>
        <v>0</v>
      </c>
    </row>
    <row r="156" spans="1:13">
      <c r="A156" s="1"/>
      <c r="B156" s="1"/>
      <c r="C156" s="1"/>
      <c r="D156" s="1"/>
      <c r="E156" s="1"/>
      <c r="F156" s="1"/>
      <c r="G156" s="1"/>
      <c r="H156" s="626"/>
      <c r="I156" s="626"/>
      <c r="J156" s="626"/>
      <c r="K156" s="626"/>
      <c r="L156" s="626"/>
      <c r="M156" s="626">
        <f t="shared" si="7"/>
        <v>0</v>
      </c>
    </row>
    <row r="157" spans="1:13">
      <c r="A157" s="1"/>
      <c r="B157" s="1"/>
      <c r="C157" s="1"/>
      <c r="D157" s="1"/>
      <c r="E157" s="1"/>
      <c r="F157" s="1"/>
      <c r="G157" s="1"/>
      <c r="H157" s="626"/>
      <c r="I157" s="626"/>
      <c r="J157" s="626"/>
      <c r="K157" s="626"/>
      <c r="L157" s="626"/>
      <c r="M157" s="626">
        <f t="shared" ref="M157:M220" si="8">COUNTIF($H$29:$H$323,K157)</f>
        <v>0</v>
      </c>
    </row>
    <row r="158" spans="1:13">
      <c r="A158" s="1"/>
      <c r="B158" s="1"/>
      <c r="C158" s="1"/>
      <c r="D158" s="1"/>
      <c r="E158" s="1"/>
      <c r="F158" s="1"/>
      <c r="G158" s="1"/>
      <c r="H158" s="626"/>
      <c r="I158" s="626"/>
      <c r="J158" s="626"/>
      <c r="K158" s="626"/>
      <c r="L158" s="626"/>
      <c r="M158" s="626">
        <f t="shared" si="8"/>
        <v>0</v>
      </c>
    </row>
    <row r="159" spans="1:13">
      <c r="A159" s="1"/>
      <c r="B159" s="1"/>
      <c r="C159" s="1"/>
      <c r="D159" s="1"/>
      <c r="E159" s="1"/>
      <c r="F159" s="1"/>
      <c r="G159" s="1"/>
      <c r="H159" s="626"/>
      <c r="I159" s="626"/>
      <c r="J159" s="626"/>
      <c r="K159" s="626"/>
      <c r="L159" s="626"/>
      <c r="M159" s="626">
        <f t="shared" si="8"/>
        <v>0</v>
      </c>
    </row>
    <row r="160" spans="1:13">
      <c r="A160" s="1"/>
      <c r="B160" s="1"/>
      <c r="C160" s="1"/>
      <c r="D160" s="1"/>
      <c r="E160" s="1"/>
      <c r="F160" s="1"/>
      <c r="G160" s="1"/>
      <c r="H160" s="626"/>
      <c r="I160" s="626"/>
      <c r="J160" s="626"/>
      <c r="K160" s="626"/>
      <c r="L160" s="626"/>
      <c r="M160" s="626">
        <f t="shared" si="8"/>
        <v>0</v>
      </c>
    </row>
    <row r="161" spans="1:13">
      <c r="A161" s="1"/>
      <c r="B161" s="1"/>
      <c r="C161" s="1"/>
      <c r="D161" s="1"/>
      <c r="E161" s="1"/>
      <c r="F161" s="1"/>
      <c r="G161" s="1"/>
      <c r="H161" s="626"/>
      <c r="I161" s="626"/>
      <c r="J161" s="626"/>
      <c r="K161" s="626"/>
      <c r="L161" s="626"/>
      <c r="M161" s="626">
        <f t="shared" si="8"/>
        <v>0</v>
      </c>
    </row>
    <row r="162" spans="1:13">
      <c r="A162" s="1"/>
      <c r="B162" s="1"/>
      <c r="C162" s="1"/>
      <c r="D162" s="1"/>
      <c r="E162" s="1"/>
      <c r="F162" s="1"/>
      <c r="G162" s="1"/>
      <c r="H162" s="626"/>
      <c r="I162" s="626"/>
      <c r="J162" s="626"/>
      <c r="K162" s="626"/>
      <c r="L162" s="626"/>
      <c r="M162" s="626">
        <f t="shared" si="8"/>
        <v>0</v>
      </c>
    </row>
    <row r="163" spans="1:13">
      <c r="A163" s="1"/>
      <c r="B163" s="1"/>
      <c r="C163" s="1"/>
      <c r="D163" s="1"/>
      <c r="E163" s="1"/>
      <c r="F163" s="1"/>
      <c r="G163" s="1"/>
      <c r="H163" s="626"/>
      <c r="I163" s="626"/>
      <c r="J163" s="626"/>
      <c r="K163" s="626"/>
      <c r="L163" s="626"/>
      <c r="M163" s="626">
        <f t="shared" si="8"/>
        <v>0</v>
      </c>
    </row>
    <row r="164" spans="1:13">
      <c r="A164" s="1"/>
      <c r="B164" s="1"/>
      <c r="C164" s="1"/>
      <c r="D164" s="1"/>
      <c r="E164" s="1"/>
      <c r="F164" s="1"/>
      <c r="G164" s="1"/>
      <c r="H164" s="626"/>
      <c r="I164" s="626"/>
      <c r="J164" s="626"/>
      <c r="K164" s="626"/>
      <c r="L164" s="626"/>
      <c r="M164" s="626">
        <f t="shared" si="8"/>
        <v>0</v>
      </c>
    </row>
    <row r="165" spans="1:13">
      <c r="A165" s="1"/>
      <c r="B165" s="1"/>
      <c r="C165" s="1"/>
      <c r="D165" s="1"/>
      <c r="E165" s="1"/>
      <c r="F165" s="1"/>
      <c r="G165" s="1"/>
      <c r="H165" s="626"/>
      <c r="I165" s="626"/>
      <c r="J165" s="626"/>
      <c r="K165" s="626"/>
      <c r="L165" s="626"/>
      <c r="M165" s="626">
        <f t="shared" si="8"/>
        <v>0</v>
      </c>
    </row>
    <row r="166" spans="1:13">
      <c r="A166" s="1"/>
      <c r="B166" s="1"/>
      <c r="C166" s="1"/>
      <c r="D166" s="1"/>
      <c r="E166" s="1"/>
      <c r="F166" s="1"/>
      <c r="G166" s="1"/>
      <c r="H166" s="626"/>
      <c r="I166" s="626"/>
      <c r="J166" s="626"/>
      <c r="K166" s="626"/>
      <c r="L166" s="626"/>
      <c r="M166" s="626">
        <f t="shared" si="8"/>
        <v>0</v>
      </c>
    </row>
    <row r="167" spans="1:13">
      <c r="A167" s="1"/>
      <c r="B167" s="1"/>
      <c r="C167" s="1"/>
      <c r="D167" s="1"/>
      <c r="E167" s="1"/>
      <c r="F167" s="1"/>
      <c r="G167" s="1"/>
      <c r="H167" s="626"/>
      <c r="I167" s="626"/>
      <c r="J167" s="626"/>
      <c r="K167" s="626"/>
      <c r="L167" s="626"/>
      <c r="M167" s="626">
        <f t="shared" si="8"/>
        <v>0</v>
      </c>
    </row>
    <row r="168" spans="1:13">
      <c r="A168" s="1"/>
      <c r="B168" s="1"/>
      <c r="C168" s="1"/>
      <c r="D168" s="1"/>
      <c r="E168" s="1"/>
      <c r="F168" s="1"/>
      <c r="G168" s="1"/>
      <c r="H168" s="626"/>
      <c r="I168" s="626"/>
      <c r="J168" s="626"/>
      <c r="K168" s="626"/>
      <c r="L168" s="626"/>
      <c r="M168" s="626">
        <f t="shared" si="8"/>
        <v>0</v>
      </c>
    </row>
    <row r="169" spans="1:13">
      <c r="A169" s="1"/>
      <c r="B169" s="1"/>
      <c r="C169" s="1"/>
      <c r="D169" s="1"/>
      <c r="E169" s="1"/>
      <c r="F169" s="1"/>
      <c r="G169" s="1"/>
      <c r="H169" s="626"/>
      <c r="I169" s="626"/>
      <c r="J169" s="626"/>
      <c r="K169" s="626"/>
      <c r="L169" s="626"/>
      <c r="M169" s="626">
        <f t="shared" si="8"/>
        <v>0</v>
      </c>
    </row>
    <row r="170" spans="1:13">
      <c r="A170" s="1"/>
      <c r="B170" s="1"/>
      <c r="C170" s="1"/>
      <c r="D170" s="1"/>
      <c r="E170" s="1"/>
      <c r="F170" s="1"/>
      <c r="G170" s="1"/>
      <c r="H170" s="626"/>
      <c r="I170" s="626"/>
      <c r="J170" s="626"/>
      <c r="K170" s="626"/>
      <c r="L170" s="626"/>
      <c r="M170" s="626">
        <f t="shared" si="8"/>
        <v>0</v>
      </c>
    </row>
    <row r="171" spans="1:13">
      <c r="A171" s="1"/>
      <c r="B171" s="1"/>
      <c r="C171" s="1"/>
      <c r="D171" s="1"/>
      <c r="E171" s="1"/>
      <c r="F171" s="1"/>
      <c r="G171" s="1"/>
      <c r="H171" s="626"/>
      <c r="I171" s="626"/>
      <c r="J171" s="626"/>
      <c r="K171" s="626"/>
      <c r="L171" s="626"/>
      <c r="M171" s="626">
        <f t="shared" si="8"/>
        <v>0</v>
      </c>
    </row>
    <row r="172" spans="1:13">
      <c r="A172" s="1"/>
      <c r="B172" s="1"/>
      <c r="C172" s="1"/>
      <c r="D172" s="1"/>
      <c r="E172" s="1"/>
      <c r="F172" s="1"/>
      <c r="G172" s="1"/>
      <c r="H172" s="626"/>
      <c r="I172" s="626"/>
      <c r="J172" s="626"/>
      <c r="K172" s="626"/>
      <c r="L172" s="626"/>
      <c r="M172" s="626">
        <f t="shared" si="8"/>
        <v>0</v>
      </c>
    </row>
    <row r="173" spans="1:13">
      <c r="A173" s="1"/>
      <c r="B173" s="1"/>
      <c r="C173" s="1"/>
      <c r="D173" s="1"/>
      <c r="E173" s="1"/>
      <c r="F173" s="1"/>
      <c r="G173" s="1"/>
      <c r="H173" s="626"/>
      <c r="I173" s="626"/>
      <c r="J173" s="626"/>
      <c r="K173" s="626"/>
      <c r="L173" s="626"/>
      <c r="M173" s="626">
        <f t="shared" si="8"/>
        <v>0</v>
      </c>
    </row>
    <row r="174" spans="1:13">
      <c r="A174" s="1"/>
      <c r="B174" s="1"/>
      <c r="C174" s="1"/>
      <c r="D174" s="1"/>
      <c r="E174" s="1"/>
      <c r="F174" s="1"/>
      <c r="G174" s="1"/>
      <c r="H174" s="626"/>
      <c r="I174" s="626"/>
      <c r="J174" s="626"/>
      <c r="K174" s="626"/>
      <c r="L174" s="626"/>
      <c r="M174" s="626">
        <f t="shared" si="8"/>
        <v>0</v>
      </c>
    </row>
    <row r="175" spans="1:13">
      <c r="A175" s="1"/>
      <c r="B175" s="1"/>
      <c r="C175" s="1"/>
      <c r="D175" s="1"/>
      <c r="E175" s="1"/>
      <c r="F175" s="1"/>
      <c r="G175" s="1"/>
      <c r="H175" s="626"/>
      <c r="I175" s="626"/>
      <c r="J175" s="626"/>
      <c r="K175" s="626"/>
      <c r="L175" s="626"/>
      <c r="M175" s="626">
        <f t="shared" si="8"/>
        <v>0</v>
      </c>
    </row>
    <row r="176" spans="1:13">
      <c r="A176" s="1"/>
      <c r="B176" s="1"/>
      <c r="C176" s="1"/>
      <c r="D176" s="1"/>
      <c r="E176" s="1"/>
      <c r="F176" s="1"/>
      <c r="G176" s="1"/>
      <c r="H176" s="626"/>
      <c r="I176" s="626"/>
      <c r="J176" s="626"/>
      <c r="K176" s="626"/>
      <c r="L176" s="626"/>
      <c r="M176" s="626">
        <f t="shared" si="8"/>
        <v>0</v>
      </c>
    </row>
    <row r="177" spans="1:13">
      <c r="A177" s="1"/>
      <c r="B177" s="1"/>
      <c r="C177" s="1"/>
      <c r="D177" s="1"/>
      <c r="E177" s="1"/>
      <c r="F177" s="1"/>
      <c r="G177" s="1"/>
      <c r="H177" s="626"/>
      <c r="I177" s="626"/>
      <c r="J177" s="626"/>
      <c r="K177" s="626"/>
      <c r="L177" s="626"/>
      <c r="M177" s="626">
        <f t="shared" si="8"/>
        <v>0</v>
      </c>
    </row>
    <row r="178" spans="1:13">
      <c r="A178" s="1"/>
      <c r="B178" s="1"/>
      <c r="C178" s="1"/>
      <c r="D178" s="1"/>
      <c r="E178" s="1"/>
      <c r="F178" s="1"/>
      <c r="G178" s="1"/>
      <c r="H178" s="626"/>
      <c r="I178" s="626"/>
      <c r="J178" s="626"/>
      <c r="K178" s="626"/>
      <c r="L178" s="626"/>
      <c r="M178" s="626">
        <f t="shared" si="8"/>
        <v>0</v>
      </c>
    </row>
    <row r="179" spans="1:13">
      <c r="A179" s="1"/>
      <c r="B179" s="1"/>
      <c r="C179" s="1"/>
      <c r="D179" s="1"/>
      <c r="E179" s="1"/>
      <c r="F179" s="1"/>
      <c r="G179" s="1"/>
      <c r="H179" s="626"/>
      <c r="I179" s="626"/>
      <c r="J179" s="626"/>
      <c r="K179" s="626"/>
      <c r="L179" s="626"/>
      <c r="M179" s="626">
        <f t="shared" si="8"/>
        <v>0</v>
      </c>
    </row>
    <row r="180" spans="1:13">
      <c r="A180" s="1"/>
      <c r="B180" s="1"/>
      <c r="C180" s="1"/>
      <c r="D180" s="1"/>
      <c r="E180" s="1"/>
      <c r="F180" s="1"/>
      <c r="G180" s="1"/>
      <c r="H180" s="626"/>
      <c r="I180" s="626"/>
      <c r="J180" s="626"/>
      <c r="K180" s="626"/>
      <c r="L180" s="626"/>
      <c r="M180" s="626">
        <f t="shared" si="8"/>
        <v>0</v>
      </c>
    </row>
    <row r="181" spans="1:13">
      <c r="A181" s="1"/>
      <c r="B181" s="1"/>
      <c r="C181" s="1"/>
      <c r="D181" s="1"/>
      <c r="E181" s="1"/>
      <c r="F181" s="1"/>
      <c r="G181" s="1"/>
      <c r="H181" s="626"/>
      <c r="I181" s="626"/>
      <c r="J181" s="626"/>
      <c r="K181" s="626"/>
      <c r="L181" s="626"/>
      <c r="M181" s="626">
        <f t="shared" si="8"/>
        <v>0</v>
      </c>
    </row>
    <row r="182" spans="1:13">
      <c r="A182" s="1"/>
      <c r="B182" s="1"/>
      <c r="C182" s="1"/>
      <c r="D182" s="1"/>
      <c r="E182" s="1"/>
      <c r="F182" s="1"/>
      <c r="G182" s="1"/>
      <c r="H182" s="626"/>
      <c r="I182" s="626"/>
      <c r="J182" s="626"/>
      <c r="K182" s="626"/>
      <c r="L182" s="626"/>
      <c r="M182" s="626">
        <f t="shared" si="8"/>
        <v>0</v>
      </c>
    </row>
    <row r="183" spans="1:13">
      <c r="A183" s="1"/>
      <c r="B183" s="1"/>
      <c r="C183" s="1"/>
      <c r="D183" s="1"/>
      <c r="E183" s="1"/>
      <c r="F183" s="1"/>
      <c r="G183" s="1"/>
      <c r="H183" s="626"/>
      <c r="I183" s="626"/>
      <c r="J183" s="626"/>
      <c r="K183" s="626"/>
      <c r="L183" s="626"/>
      <c r="M183" s="626">
        <f t="shared" si="8"/>
        <v>0</v>
      </c>
    </row>
    <row r="184" spans="1:13">
      <c r="A184" s="1"/>
      <c r="B184" s="1"/>
      <c r="C184" s="1"/>
      <c r="D184" s="1"/>
      <c r="E184" s="1"/>
      <c r="F184" s="1"/>
      <c r="G184" s="1"/>
      <c r="H184" s="626"/>
      <c r="I184" s="626"/>
      <c r="J184" s="626"/>
      <c r="K184" s="626"/>
      <c r="L184" s="626"/>
      <c r="M184" s="626">
        <f t="shared" si="8"/>
        <v>0</v>
      </c>
    </row>
    <row r="185" spans="1:13">
      <c r="A185" s="1"/>
      <c r="B185" s="1"/>
      <c r="C185" s="1"/>
      <c r="D185" s="1"/>
      <c r="E185" s="1"/>
      <c r="F185" s="1"/>
      <c r="G185" s="1"/>
      <c r="H185" s="626"/>
      <c r="I185" s="626"/>
      <c r="J185" s="626"/>
      <c r="K185" s="626"/>
      <c r="L185" s="626"/>
      <c r="M185" s="626">
        <f t="shared" si="8"/>
        <v>0</v>
      </c>
    </row>
    <row r="186" spans="1:13">
      <c r="A186" s="1"/>
      <c r="B186" s="1"/>
      <c r="C186" s="1"/>
      <c r="D186" s="1"/>
      <c r="E186" s="1"/>
      <c r="F186" s="1"/>
      <c r="G186" s="1"/>
      <c r="H186" s="626"/>
      <c r="I186" s="626"/>
      <c r="J186" s="626"/>
      <c r="K186" s="626"/>
      <c r="L186" s="626"/>
      <c r="M186" s="626">
        <f t="shared" si="8"/>
        <v>0</v>
      </c>
    </row>
    <row r="187" spans="1:13">
      <c r="A187" s="1"/>
      <c r="B187" s="1"/>
      <c r="C187" s="1"/>
      <c r="D187" s="1"/>
      <c r="E187" s="1"/>
      <c r="F187" s="1"/>
      <c r="G187" s="1"/>
      <c r="H187" s="626"/>
      <c r="I187" s="626"/>
      <c r="J187" s="626"/>
      <c r="K187" s="626"/>
      <c r="L187" s="626"/>
      <c r="M187" s="626">
        <f t="shared" si="8"/>
        <v>0</v>
      </c>
    </row>
    <row r="188" spans="1:13">
      <c r="A188" s="1"/>
      <c r="B188" s="1"/>
      <c r="C188" s="1"/>
      <c r="D188" s="1"/>
      <c r="E188" s="1"/>
      <c r="F188" s="1"/>
      <c r="G188" s="1"/>
      <c r="H188" s="626"/>
      <c r="I188" s="626"/>
      <c r="J188" s="626"/>
      <c r="K188" s="626"/>
      <c r="L188" s="626"/>
      <c r="M188" s="626">
        <f t="shared" si="8"/>
        <v>0</v>
      </c>
    </row>
    <row r="189" spans="1:13">
      <c r="A189" s="1"/>
      <c r="B189" s="1"/>
      <c r="C189" s="1"/>
      <c r="D189" s="1"/>
      <c r="E189" s="1"/>
      <c r="F189" s="1"/>
      <c r="G189" s="1"/>
      <c r="H189" s="626"/>
      <c r="I189" s="626"/>
      <c r="J189" s="626"/>
      <c r="K189" s="626"/>
      <c r="L189" s="626"/>
      <c r="M189" s="626">
        <f t="shared" si="8"/>
        <v>0</v>
      </c>
    </row>
    <row r="190" spans="1:13">
      <c r="A190" s="1"/>
      <c r="B190" s="1"/>
      <c r="C190" s="1"/>
      <c r="D190" s="1"/>
      <c r="E190" s="1"/>
      <c r="F190" s="1"/>
      <c r="G190" s="1"/>
      <c r="H190" s="626"/>
      <c r="I190" s="626"/>
      <c r="J190" s="626"/>
      <c r="K190" s="626"/>
      <c r="L190" s="626"/>
      <c r="M190" s="626">
        <f t="shared" si="8"/>
        <v>0</v>
      </c>
    </row>
    <row r="191" spans="1:13">
      <c r="A191" s="1"/>
      <c r="B191" s="1"/>
      <c r="C191" s="1"/>
      <c r="D191" s="1"/>
      <c r="E191" s="1"/>
      <c r="F191" s="1"/>
      <c r="G191" s="1"/>
      <c r="H191" s="626"/>
      <c r="I191" s="626"/>
      <c r="J191" s="626"/>
      <c r="K191" s="626"/>
      <c r="L191" s="626"/>
      <c r="M191" s="626">
        <f t="shared" si="8"/>
        <v>0</v>
      </c>
    </row>
    <row r="192" spans="1:13">
      <c r="A192" s="1"/>
      <c r="B192" s="1"/>
      <c r="C192" s="1"/>
      <c r="D192" s="1"/>
      <c r="E192" s="1"/>
      <c r="F192" s="1"/>
      <c r="G192" s="1"/>
      <c r="H192" s="626"/>
      <c r="I192" s="626"/>
      <c r="J192" s="626"/>
      <c r="K192" s="626"/>
      <c r="L192" s="626"/>
      <c r="M192" s="626">
        <f t="shared" si="8"/>
        <v>0</v>
      </c>
    </row>
    <row r="193" spans="1:13">
      <c r="A193" s="1"/>
      <c r="B193" s="1"/>
      <c r="C193" s="1"/>
      <c r="D193" s="1"/>
      <c r="E193" s="1"/>
      <c r="F193" s="1"/>
      <c r="G193" s="1"/>
      <c r="H193" s="626"/>
      <c r="I193" s="626"/>
      <c r="J193" s="626"/>
      <c r="K193" s="626"/>
      <c r="L193" s="626"/>
      <c r="M193" s="626">
        <f t="shared" si="8"/>
        <v>0</v>
      </c>
    </row>
    <row r="194" spans="1:13">
      <c r="A194" s="1"/>
      <c r="B194" s="1"/>
      <c r="C194" s="1"/>
      <c r="D194" s="1"/>
      <c r="E194" s="1"/>
      <c r="F194" s="1"/>
      <c r="G194" s="1"/>
      <c r="H194" s="626"/>
      <c r="I194" s="626"/>
      <c r="J194" s="626"/>
      <c r="K194" s="626"/>
      <c r="L194" s="626"/>
      <c r="M194" s="626">
        <f t="shared" si="8"/>
        <v>0</v>
      </c>
    </row>
    <row r="195" spans="1:13">
      <c r="A195" s="1"/>
      <c r="B195" s="1"/>
      <c r="C195" s="1"/>
      <c r="D195" s="1"/>
      <c r="E195" s="1"/>
      <c r="F195" s="1"/>
      <c r="G195" s="1"/>
      <c r="H195" s="626"/>
      <c r="I195" s="626"/>
      <c r="J195" s="626"/>
      <c r="K195" s="626"/>
      <c r="L195" s="626"/>
      <c r="M195" s="626">
        <f t="shared" si="8"/>
        <v>0</v>
      </c>
    </row>
    <row r="196" spans="1:13">
      <c r="A196" s="1"/>
      <c r="B196" s="1"/>
      <c r="C196" s="1"/>
      <c r="D196" s="1"/>
      <c r="E196" s="1"/>
      <c r="F196" s="1"/>
      <c r="G196" s="1"/>
      <c r="H196" s="626"/>
      <c r="I196" s="626"/>
      <c r="J196" s="626"/>
      <c r="K196" s="626"/>
      <c r="L196" s="626"/>
      <c r="M196" s="626">
        <f t="shared" si="8"/>
        <v>0</v>
      </c>
    </row>
    <row r="197" spans="1:13">
      <c r="A197" s="1"/>
      <c r="B197" s="1"/>
      <c r="C197" s="1"/>
      <c r="D197" s="1"/>
      <c r="E197" s="1"/>
      <c r="F197" s="1"/>
      <c r="G197" s="1"/>
      <c r="H197" s="626"/>
      <c r="I197" s="626"/>
      <c r="J197" s="626"/>
      <c r="K197" s="626"/>
      <c r="L197" s="626"/>
      <c r="M197" s="626">
        <f t="shared" si="8"/>
        <v>0</v>
      </c>
    </row>
    <row r="198" spans="1:13">
      <c r="A198" s="1"/>
      <c r="B198" s="1"/>
      <c r="C198" s="1"/>
      <c r="D198" s="1"/>
      <c r="E198" s="1"/>
      <c r="F198" s="1"/>
      <c r="G198" s="1"/>
      <c r="H198" s="626"/>
      <c r="I198" s="626"/>
      <c r="J198" s="626"/>
      <c r="K198" s="626"/>
      <c r="L198" s="626"/>
      <c r="M198" s="626">
        <f t="shared" si="8"/>
        <v>0</v>
      </c>
    </row>
    <row r="199" spans="1:13">
      <c r="A199" s="1"/>
      <c r="B199" s="1"/>
      <c r="C199" s="1"/>
      <c r="D199" s="1"/>
      <c r="E199" s="1"/>
      <c r="F199" s="1"/>
      <c r="G199" s="1"/>
      <c r="H199" s="626"/>
      <c r="I199" s="626"/>
      <c r="J199" s="626"/>
      <c r="K199" s="626"/>
      <c r="L199" s="626"/>
      <c r="M199" s="626">
        <f t="shared" si="8"/>
        <v>0</v>
      </c>
    </row>
    <row r="200" spans="1:13">
      <c r="A200" s="1"/>
      <c r="B200" s="1"/>
      <c r="C200" s="1"/>
      <c r="D200" s="1"/>
      <c r="E200" s="1"/>
      <c r="F200" s="1"/>
      <c r="G200" s="1"/>
      <c r="H200" s="626"/>
      <c r="I200" s="626"/>
      <c r="J200" s="626"/>
      <c r="K200" s="626"/>
      <c r="L200" s="626"/>
      <c r="M200" s="626">
        <f t="shared" si="8"/>
        <v>0</v>
      </c>
    </row>
    <row r="201" spans="1:13">
      <c r="A201" s="1"/>
      <c r="B201" s="1"/>
      <c r="C201" s="1"/>
      <c r="D201" s="1"/>
      <c r="E201" s="1"/>
      <c r="F201" s="1"/>
      <c r="G201" s="1"/>
      <c r="H201" s="626"/>
      <c r="I201" s="626"/>
      <c r="J201" s="626"/>
      <c r="K201" s="626"/>
      <c r="L201" s="626"/>
      <c r="M201" s="626">
        <f t="shared" si="8"/>
        <v>0</v>
      </c>
    </row>
    <row r="202" spans="1:13">
      <c r="A202" s="1"/>
      <c r="B202" s="1"/>
      <c r="C202" s="1"/>
      <c r="D202" s="1"/>
      <c r="E202" s="1"/>
      <c r="F202" s="1"/>
      <c r="G202" s="1"/>
      <c r="H202" s="626"/>
      <c r="I202" s="626"/>
      <c r="J202" s="626"/>
      <c r="K202" s="626"/>
      <c r="L202" s="626"/>
      <c r="M202" s="626">
        <f t="shared" si="8"/>
        <v>0</v>
      </c>
    </row>
    <row r="203" spans="1:13">
      <c r="A203" s="1"/>
      <c r="B203" s="1"/>
      <c r="C203" s="1"/>
      <c r="D203" s="1"/>
      <c r="E203" s="1"/>
      <c r="F203" s="1"/>
      <c r="G203" s="1"/>
      <c r="H203" s="626"/>
      <c r="I203" s="626"/>
      <c r="J203" s="626"/>
      <c r="K203" s="626"/>
      <c r="L203" s="626"/>
      <c r="M203" s="626">
        <f t="shared" si="8"/>
        <v>0</v>
      </c>
    </row>
    <row r="204" spans="1:13">
      <c r="A204" s="1"/>
      <c r="B204" s="1"/>
      <c r="C204" s="1"/>
      <c r="D204" s="1"/>
      <c r="E204" s="1"/>
      <c r="F204" s="1"/>
      <c r="G204" s="1"/>
      <c r="H204" s="626"/>
      <c r="I204" s="626"/>
      <c r="J204" s="626"/>
      <c r="K204" s="626"/>
      <c r="L204" s="626"/>
      <c r="M204" s="626">
        <f t="shared" si="8"/>
        <v>0</v>
      </c>
    </row>
    <row r="205" spans="1:13">
      <c r="A205" s="1"/>
      <c r="B205" s="1"/>
      <c r="C205" s="1"/>
      <c r="D205" s="1"/>
      <c r="E205" s="1"/>
      <c r="F205" s="1"/>
      <c r="G205" s="1"/>
      <c r="H205" s="626"/>
      <c r="I205" s="626"/>
      <c r="J205" s="626"/>
      <c r="K205" s="626"/>
      <c r="L205" s="626"/>
      <c r="M205" s="626">
        <f t="shared" si="8"/>
        <v>0</v>
      </c>
    </row>
    <row r="206" spans="1:13">
      <c r="A206" s="1"/>
      <c r="B206" s="1"/>
      <c r="C206" s="1"/>
      <c r="D206" s="1"/>
      <c r="E206" s="1"/>
      <c r="F206" s="1"/>
      <c r="G206" s="1"/>
      <c r="H206" s="626"/>
      <c r="I206" s="626"/>
      <c r="J206" s="626"/>
      <c r="K206" s="626"/>
      <c r="L206" s="626"/>
      <c r="M206" s="626">
        <f t="shared" si="8"/>
        <v>0</v>
      </c>
    </row>
    <row r="207" spans="1:13">
      <c r="A207" s="1"/>
      <c r="B207" s="1"/>
      <c r="C207" s="1"/>
      <c r="D207" s="1"/>
      <c r="E207" s="1"/>
      <c r="F207" s="1"/>
      <c r="G207" s="1"/>
      <c r="H207" s="626"/>
      <c r="I207" s="626"/>
      <c r="J207" s="626"/>
      <c r="K207" s="626"/>
      <c r="L207" s="626"/>
      <c r="M207" s="626">
        <f t="shared" si="8"/>
        <v>0</v>
      </c>
    </row>
    <row r="208" spans="1:13">
      <c r="A208" s="1"/>
      <c r="B208" s="1"/>
      <c r="C208" s="1"/>
      <c r="D208" s="1"/>
      <c r="E208" s="1"/>
      <c r="F208" s="1"/>
      <c r="G208" s="1"/>
      <c r="H208" s="626"/>
      <c r="I208" s="626"/>
      <c r="J208" s="626"/>
      <c r="K208" s="626"/>
      <c r="L208" s="626"/>
      <c r="M208" s="626">
        <f t="shared" si="8"/>
        <v>0</v>
      </c>
    </row>
    <row r="209" spans="1:13">
      <c r="A209" s="1"/>
      <c r="B209" s="1"/>
      <c r="C209" s="1"/>
      <c r="D209" s="1"/>
      <c r="E209" s="1"/>
      <c r="F209" s="1"/>
      <c r="G209" s="1"/>
      <c r="H209" s="626"/>
      <c r="I209" s="626"/>
      <c r="J209" s="626"/>
      <c r="K209" s="626"/>
      <c r="L209" s="626"/>
      <c r="M209" s="626">
        <f t="shared" si="8"/>
        <v>0</v>
      </c>
    </row>
    <row r="210" spans="1:13">
      <c r="A210" s="1"/>
      <c r="B210" s="1"/>
      <c r="C210" s="1"/>
      <c r="D210" s="1"/>
      <c r="E210" s="1"/>
      <c r="F210" s="1"/>
      <c r="G210" s="1"/>
      <c r="H210" s="626"/>
      <c r="I210" s="626"/>
      <c r="J210" s="626"/>
      <c r="K210" s="626"/>
      <c r="L210" s="626"/>
      <c r="M210" s="626">
        <f t="shared" si="8"/>
        <v>0</v>
      </c>
    </row>
    <row r="211" spans="1:13">
      <c r="A211" s="1"/>
      <c r="B211" s="1"/>
      <c r="C211" s="1"/>
      <c r="D211" s="1"/>
      <c r="E211" s="1"/>
      <c r="F211" s="1"/>
      <c r="G211" s="1"/>
      <c r="H211" s="626"/>
      <c r="I211" s="626"/>
      <c r="J211" s="626"/>
      <c r="K211" s="626"/>
      <c r="L211" s="626"/>
      <c r="M211" s="626">
        <f t="shared" si="8"/>
        <v>0</v>
      </c>
    </row>
    <row r="212" spans="1:13">
      <c r="A212" s="1"/>
      <c r="B212" s="1"/>
      <c r="C212" s="1"/>
      <c r="D212" s="1"/>
      <c r="E212" s="1"/>
      <c r="F212" s="1"/>
      <c r="G212" s="1"/>
      <c r="H212" s="626"/>
      <c r="I212" s="626"/>
      <c r="J212" s="626"/>
      <c r="K212" s="626"/>
      <c r="L212" s="626"/>
      <c r="M212" s="626">
        <f t="shared" si="8"/>
        <v>0</v>
      </c>
    </row>
    <row r="213" spans="1:13">
      <c r="A213" s="1"/>
      <c r="B213" s="1"/>
      <c r="C213" s="1"/>
      <c r="D213" s="1"/>
      <c r="E213" s="1"/>
      <c r="F213" s="1"/>
      <c r="G213" s="1"/>
      <c r="H213" s="626"/>
      <c r="I213" s="626"/>
      <c r="J213" s="626"/>
      <c r="K213" s="626"/>
      <c r="L213" s="626"/>
      <c r="M213" s="626">
        <f t="shared" si="8"/>
        <v>0</v>
      </c>
    </row>
    <row r="214" spans="1:13">
      <c r="A214" s="1"/>
      <c r="B214" s="1"/>
      <c r="C214" s="1"/>
      <c r="D214" s="1"/>
      <c r="E214" s="1"/>
      <c r="F214" s="1"/>
      <c r="G214" s="1"/>
      <c r="H214" s="626"/>
      <c r="I214" s="626"/>
      <c r="J214" s="626"/>
      <c r="K214" s="626"/>
      <c r="L214" s="626"/>
      <c r="M214" s="626">
        <f t="shared" si="8"/>
        <v>0</v>
      </c>
    </row>
    <row r="215" spans="1:13">
      <c r="A215" s="1"/>
      <c r="B215" s="1"/>
      <c r="C215" s="1"/>
      <c r="D215" s="1"/>
      <c r="E215" s="1"/>
      <c r="F215" s="1"/>
      <c r="G215" s="1"/>
      <c r="H215" s="626"/>
      <c r="I215" s="626"/>
      <c r="J215" s="626"/>
      <c r="K215" s="626"/>
      <c r="L215" s="626"/>
      <c r="M215" s="626">
        <f t="shared" si="8"/>
        <v>0</v>
      </c>
    </row>
    <row r="216" spans="1:13">
      <c r="A216" s="1"/>
      <c r="B216" s="1"/>
      <c r="C216" s="1"/>
      <c r="D216" s="1"/>
      <c r="E216" s="1"/>
      <c r="F216" s="1"/>
      <c r="G216" s="1"/>
      <c r="H216" s="626"/>
      <c r="I216" s="626"/>
      <c r="J216" s="626"/>
      <c r="K216" s="626"/>
      <c r="L216" s="626"/>
      <c r="M216" s="626">
        <f t="shared" si="8"/>
        <v>0</v>
      </c>
    </row>
    <row r="217" spans="1:13">
      <c r="A217" s="1"/>
      <c r="B217" s="1"/>
      <c r="C217" s="1"/>
      <c r="D217" s="1"/>
      <c r="E217" s="1"/>
      <c r="F217" s="1"/>
      <c r="G217" s="1"/>
      <c r="H217" s="626"/>
      <c r="I217" s="626"/>
      <c r="J217" s="626"/>
      <c r="K217" s="626"/>
      <c r="L217" s="626"/>
      <c r="M217" s="626">
        <f t="shared" si="8"/>
        <v>0</v>
      </c>
    </row>
    <row r="218" spans="1:13">
      <c r="A218" s="1"/>
      <c r="B218" s="1"/>
      <c r="C218" s="1"/>
      <c r="D218" s="1"/>
      <c r="E218" s="1"/>
      <c r="F218" s="1"/>
      <c r="G218" s="1"/>
      <c r="H218" s="626"/>
      <c r="I218" s="626"/>
      <c r="J218" s="626"/>
      <c r="K218" s="626"/>
      <c r="L218" s="626"/>
      <c r="M218" s="626">
        <f t="shared" si="8"/>
        <v>0</v>
      </c>
    </row>
    <row r="219" spans="1:13">
      <c r="A219" s="1"/>
      <c r="B219" s="1"/>
      <c r="C219" s="1"/>
      <c r="D219" s="1"/>
      <c r="E219" s="1"/>
      <c r="F219" s="1"/>
      <c r="G219" s="1"/>
      <c r="H219" s="626"/>
      <c r="I219" s="626"/>
      <c r="J219" s="626"/>
      <c r="K219" s="626"/>
      <c r="L219" s="626"/>
      <c r="M219" s="626">
        <f t="shared" si="8"/>
        <v>0</v>
      </c>
    </row>
    <row r="220" spans="1:13">
      <c r="A220" s="1"/>
      <c r="B220" s="1"/>
      <c r="C220" s="1"/>
      <c r="D220" s="1"/>
      <c r="E220" s="1"/>
      <c r="F220" s="1"/>
      <c r="G220" s="1"/>
      <c r="H220" s="626"/>
      <c r="I220" s="626"/>
      <c r="J220" s="626"/>
      <c r="K220" s="626"/>
      <c r="L220" s="626"/>
      <c r="M220" s="626">
        <f t="shared" si="8"/>
        <v>0</v>
      </c>
    </row>
    <row r="221" spans="1:13">
      <c r="A221" s="1"/>
      <c r="B221" s="1"/>
      <c r="C221" s="1"/>
      <c r="D221" s="1"/>
      <c r="E221" s="1"/>
      <c r="F221" s="1"/>
      <c r="G221" s="1"/>
      <c r="H221" s="626"/>
      <c r="I221" s="626"/>
      <c r="J221" s="626"/>
      <c r="K221" s="626"/>
      <c r="L221" s="626"/>
      <c r="M221" s="626">
        <f t="shared" ref="M221:M284" si="9">COUNTIF($H$29:$H$323,K221)</f>
        <v>0</v>
      </c>
    </row>
    <row r="222" spans="1:13">
      <c r="A222" s="1"/>
      <c r="B222" s="1"/>
      <c r="C222" s="1"/>
      <c r="D222" s="1"/>
      <c r="E222" s="1"/>
      <c r="F222" s="1"/>
      <c r="G222" s="1"/>
      <c r="H222" s="626"/>
      <c r="I222" s="626"/>
      <c r="J222" s="626"/>
      <c r="K222" s="626"/>
      <c r="L222" s="626"/>
      <c r="M222" s="626">
        <f t="shared" si="9"/>
        <v>0</v>
      </c>
    </row>
    <row r="223" spans="1:13">
      <c r="A223" s="1"/>
      <c r="B223" s="1"/>
      <c r="C223" s="1"/>
      <c r="D223" s="1"/>
      <c r="E223" s="1"/>
      <c r="F223" s="1"/>
      <c r="G223" s="1"/>
      <c r="H223" s="626"/>
      <c r="I223" s="626"/>
      <c r="J223" s="626"/>
      <c r="K223" s="626"/>
      <c r="L223" s="626"/>
      <c r="M223" s="626">
        <f t="shared" si="9"/>
        <v>0</v>
      </c>
    </row>
    <row r="224" spans="1:13">
      <c r="A224" s="1"/>
      <c r="B224" s="1"/>
      <c r="C224" s="1"/>
      <c r="D224" s="1"/>
      <c r="E224" s="1"/>
      <c r="F224" s="1"/>
      <c r="G224" s="1"/>
      <c r="H224" s="626"/>
      <c r="I224" s="626"/>
      <c r="J224" s="626"/>
      <c r="K224" s="626"/>
      <c r="L224" s="626"/>
      <c r="M224" s="626">
        <f t="shared" si="9"/>
        <v>0</v>
      </c>
    </row>
    <row r="225" spans="1:13">
      <c r="A225" s="1"/>
      <c r="B225" s="1"/>
      <c r="C225" s="1"/>
      <c r="D225" s="1"/>
      <c r="E225" s="1"/>
      <c r="F225" s="1"/>
      <c r="G225" s="1"/>
      <c r="H225" s="626"/>
      <c r="I225" s="626"/>
      <c r="J225" s="626"/>
      <c r="K225" s="626"/>
      <c r="L225" s="626"/>
      <c r="M225" s="626">
        <f t="shared" si="9"/>
        <v>0</v>
      </c>
    </row>
    <row r="226" spans="1:13">
      <c r="A226" s="1"/>
      <c r="B226" s="1"/>
      <c r="C226" s="1"/>
      <c r="D226" s="1"/>
      <c r="E226" s="1"/>
      <c r="F226" s="1"/>
      <c r="G226" s="1"/>
      <c r="H226" s="626"/>
      <c r="I226" s="626"/>
      <c r="J226" s="626"/>
      <c r="K226" s="626"/>
      <c r="L226" s="626"/>
      <c r="M226" s="626">
        <f t="shared" si="9"/>
        <v>0</v>
      </c>
    </row>
    <row r="227" spans="1:13">
      <c r="A227" s="1"/>
      <c r="B227" s="1"/>
      <c r="C227" s="1"/>
      <c r="D227" s="1"/>
      <c r="E227" s="1"/>
      <c r="F227" s="1"/>
      <c r="G227" s="1"/>
      <c r="H227" s="626"/>
      <c r="I227" s="626"/>
      <c r="J227" s="626"/>
      <c r="K227" s="626"/>
      <c r="L227" s="626"/>
      <c r="M227" s="626">
        <f t="shared" si="9"/>
        <v>0</v>
      </c>
    </row>
    <row r="228" spans="1:13">
      <c r="A228" s="1"/>
      <c r="B228" s="1"/>
      <c r="C228" s="1"/>
      <c r="D228" s="1"/>
      <c r="E228" s="1"/>
      <c r="F228" s="1"/>
      <c r="G228" s="1"/>
      <c r="H228" s="626"/>
      <c r="I228" s="626"/>
      <c r="J228" s="626"/>
      <c r="K228" s="626"/>
      <c r="L228" s="626"/>
      <c r="M228" s="626">
        <f t="shared" si="9"/>
        <v>0</v>
      </c>
    </row>
    <row r="229" spans="1:13">
      <c r="A229" s="1"/>
      <c r="B229" s="1"/>
      <c r="C229" s="1"/>
      <c r="D229" s="1"/>
      <c r="E229" s="1"/>
      <c r="F229" s="1"/>
      <c r="G229" s="1"/>
      <c r="H229" s="626"/>
      <c r="I229" s="626"/>
      <c r="J229" s="626"/>
      <c r="K229" s="626"/>
      <c r="L229" s="626"/>
      <c r="M229" s="626">
        <f t="shared" si="9"/>
        <v>0</v>
      </c>
    </row>
    <row r="230" spans="1:13">
      <c r="A230" s="1"/>
      <c r="B230" s="1"/>
      <c r="C230" s="1"/>
      <c r="D230" s="1"/>
      <c r="E230" s="1"/>
      <c r="F230" s="1"/>
      <c r="G230" s="1"/>
      <c r="H230" s="626"/>
      <c r="I230" s="626"/>
      <c r="J230" s="626"/>
      <c r="K230" s="626"/>
      <c r="L230" s="626"/>
      <c r="M230" s="626">
        <f t="shared" si="9"/>
        <v>0</v>
      </c>
    </row>
    <row r="231" spans="1:13">
      <c r="A231" s="1"/>
      <c r="B231" s="1"/>
      <c r="C231" s="1"/>
      <c r="D231" s="1"/>
      <c r="E231" s="1"/>
      <c r="F231" s="1"/>
      <c r="G231" s="1"/>
      <c r="H231" s="626"/>
      <c r="I231" s="626"/>
      <c r="J231" s="626"/>
      <c r="K231" s="626"/>
      <c r="L231" s="626"/>
      <c r="M231" s="626">
        <f t="shared" si="9"/>
        <v>0</v>
      </c>
    </row>
    <row r="232" spans="1:13">
      <c r="A232" s="1"/>
      <c r="B232" s="1"/>
      <c r="C232" s="1"/>
      <c r="D232" s="1"/>
      <c r="E232" s="1"/>
      <c r="F232" s="1"/>
      <c r="G232" s="1"/>
      <c r="H232" s="626"/>
      <c r="I232" s="626"/>
      <c r="J232" s="626"/>
      <c r="K232" s="626"/>
      <c r="L232" s="626"/>
      <c r="M232" s="626">
        <f t="shared" si="9"/>
        <v>0</v>
      </c>
    </row>
    <row r="233" spans="1:13">
      <c r="A233" s="1"/>
      <c r="B233" s="1"/>
      <c r="C233" s="1"/>
      <c r="D233" s="1"/>
      <c r="E233" s="1"/>
      <c r="F233" s="1"/>
      <c r="G233" s="1"/>
      <c r="H233" s="626"/>
      <c r="I233" s="626"/>
      <c r="J233" s="626"/>
      <c r="K233" s="626"/>
      <c r="L233" s="626"/>
      <c r="M233" s="626">
        <f t="shared" si="9"/>
        <v>0</v>
      </c>
    </row>
    <row r="234" spans="1:13">
      <c r="A234" s="1"/>
      <c r="B234" s="1"/>
      <c r="C234" s="1"/>
      <c r="D234" s="1"/>
      <c r="E234" s="1"/>
      <c r="F234" s="1"/>
      <c r="G234" s="1"/>
      <c r="H234" s="626"/>
      <c r="I234" s="626"/>
      <c r="J234" s="626"/>
      <c r="K234" s="626"/>
      <c r="L234" s="626"/>
      <c r="M234" s="626">
        <f t="shared" si="9"/>
        <v>0</v>
      </c>
    </row>
    <row r="235" spans="1:13">
      <c r="A235" s="1"/>
      <c r="B235" s="1"/>
      <c r="C235" s="1"/>
      <c r="D235" s="1"/>
      <c r="E235" s="1"/>
      <c r="F235" s="1"/>
      <c r="G235" s="1"/>
      <c r="H235" s="626"/>
      <c r="I235" s="626"/>
      <c r="J235" s="626"/>
      <c r="K235" s="626"/>
      <c r="L235" s="626"/>
      <c r="M235" s="626">
        <f t="shared" si="9"/>
        <v>0</v>
      </c>
    </row>
    <row r="236" spans="1:13">
      <c r="A236" s="1"/>
      <c r="B236" s="1"/>
      <c r="C236" s="1"/>
      <c r="D236" s="1"/>
      <c r="E236" s="1"/>
      <c r="F236" s="1"/>
      <c r="G236" s="1"/>
      <c r="H236" s="626"/>
      <c r="I236" s="626"/>
      <c r="J236" s="626"/>
      <c r="K236" s="626"/>
      <c r="L236" s="626"/>
      <c r="M236" s="626">
        <f t="shared" si="9"/>
        <v>0</v>
      </c>
    </row>
    <row r="237" spans="1:13">
      <c r="A237" s="1"/>
      <c r="B237" s="1"/>
      <c r="C237" s="1"/>
      <c r="D237" s="1"/>
      <c r="E237" s="1"/>
      <c r="F237" s="1"/>
      <c r="G237" s="1"/>
      <c r="H237" s="626"/>
      <c r="I237" s="626"/>
      <c r="J237" s="626"/>
      <c r="K237" s="626"/>
      <c r="L237" s="626"/>
      <c r="M237" s="626">
        <f t="shared" si="9"/>
        <v>0</v>
      </c>
    </row>
    <row r="238" spans="1:13">
      <c r="A238" s="1"/>
      <c r="B238" s="1"/>
      <c r="C238" s="1"/>
      <c r="D238" s="1"/>
      <c r="E238" s="1"/>
      <c r="F238" s="1"/>
      <c r="G238" s="1"/>
      <c r="H238" s="626"/>
      <c r="I238" s="626"/>
      <c r="J238" s="626"/>
      <c r="K238" s="626"/>
      <c r="L238" s="626"/>
      <c r="M238" s="626">
        <f t="shared" si="9"/>
        <v>0</v>
      </c>
    </row>
    <row r="239" spans="1:13">
      <c r="A239" s="1"/>
      <c r="B239" s="1"/>
      <c r="C239" s="1"/>
      <c r="D239" s="1"/>
      <c r="E239" s="1"/>
      <c r="F239" s="1"/>
      <c r="G239" s="1"/>
      <c r="H239" s="626"/>
      <c r="I239" s="626"/>
      <c r="J239" s="626"/>
      <c r="K239" s="626"/>
      <c r="L239" s="626"/>
      <c r="M239" s="626">
        <f t="shared" si="9"/>
        <v>0</v>
      </c>
    </row>
    <row r="240" spans="1:13">
      <c r="A240" s="1"/>
      <c r="B240" s="1"/>
      <c r="C240" s="1"/>
      <c r="D240" s="1"/>
      <c r="E240" s="1"/>
      <c r="F240" s="1"/>
      <c r="G240" s="1"/>
      <c r="H240" s="626"/>
      <c r="I240" s="626"/>
      <c r="J240" s="626"/>
      <c r="K240" s="626"/>
      <c r="L240" s="626"/>
      <c r="M240" s="626">
        <f t="shared" si="9"/>
        <v>0</v>
      </c>
    </row>
    <row r="241" spans="1:13">
      <c r="A241" s="1"/>
      <c r="B241" s="1"/>
      <c r="C241" s="1"/>
      <c r="D241" s="1"/>
      <c r="E241" s="1"/>
      <c r="F241" s="1"/>
      <c r="G241" s="1"/>
      <c r="H241" s="626"/>
      <c r="I241" s="626"/>
      <c r="J241" s="626"/>
      <c r="K241" s="626"/>
      <c r="L241" s="626"/>
      <c r="M241" s="626">
        <f t="shared" si="9"/>
        <v>0</v>
      </c>
    </row>
    <row r="242" spans="1:13">
      <c r="A242" s="1"/>
      <c r="B242" s="1"/>
      <c r="C242" s="1"/>
      <c r="D242" s="1"/>
      <c r="E242" s="1"/>
      <c r="F242" s="1"/>
      <c r="G242" s="1"/>
      <c r="H242" s="626"/>
      <c r="I242" s="626"/>
      <c r="J242" s="626"/>
      <c r="K242" s="626"/>
      <c r="L242" s="626"/>
      <c r="M242" s="626">
        <f t="shared" si="9"/>
        <v>0</v>
      </c>
    </row>
    <row r="243" spans="1:13">
      <c r="A243" s="1"/>
      <c r="B243" s="1"/>
      <c r="C243" s="1"/>
      <c r="D243" s="1"/>
      <c r="E243" s="1"/>
      <c r="F243" s="1"/>
      <c r="G243" s="1"/>
      <c r="H243" s="626"/>
      <c r="I243" s="626"/>
      <c r="J243" s="626"/>
      <c r="K243" s="626"/>
      <c r="L243" s="626"/>
      <c r="M243" s="626">
        <f t="shared" si="9"/>
        <v>0</v>
      </c>
    </row>
    <row r="244" spans="1:13">
      <c r="A244" s="1"/>
      <c r="B244" s="1"/>
      <c r="C244" s="1"/>
      <c r="D244" s="1"/>
      <c r="E244" s="1"/>
      <c r="F244" s="1"/>
      <c r="G244" s="1"/>
      <c r="H244" s="626"/>
      <c r="I244" s="626"/>
      <c r="J244" s="626"/>
      <c r="K244" s="626"/>
      <c r="L244" s="626"/>
      <c r="M244" s="626">
        <f t="shared" si="9"/>
        <v>0</v>
      </c>
    </row>
    <row r="245" spans="1:13">
      <c r="A245" s="1"/>
      <c r="B245" s="1"/>
      <c r="C245" s="1"/>
      <c r="D245" s="1"/>
      <c r="E245" s="1"/>
      <c r="F245" s="1"/>
      <c r="G245" s="1"/>
      <c r="H245" s="626"/>
      <c r="I245" s="626"/>
      <c r="J245" s="626"/>
      <c r="K245" s="626"/>
      <c r="L245" s="626"/>
      <c r="M245" s="626">
        <f t="shared" si="9"/>
        <v>0</v>
      </c>
    </row>
    <row r="246" spans="1:13">
      <c r="A246" s="1"/>
      <c r="B246" s="1"/>
      <c r="C246" s="1"/>
      <c r="D246" s="1"/>
      <c r="E246" s="1"/>
      <c r="F246" s="1"/>
      <c r="G246" s="1"/>
      <c r="H246" s="626"/>
      <c r="I246" s="626"/>
      <c r="J246" s="626"/>
      <c r="K246" s="626"/>
      <c r="L246" s="626"/>
      <c r="M246" s="626">
        <f t="shared" si="9"/>
        <v>0</v>
      </c>
    </row>
    <row r="247" spans="1:13">
      <c r="A247" s="1"/>
      <c r="B247" s="1"/>
      <c r="C247" s="1"/>
      <c r="D247" s="1"/>
      <c r="E247" s="1"/>
      <c r="F247" s="1"/>
      <c r="G247" s="1"/>
      <c r="H247" s="626"/>
      <c r="I247" s="626"/>
      <c r="J247" s="626"/>
      <c r="K247" s="626"/>
      <c r="L247" s="626"/>
      <c r="M247" s="626">
        <f t="shared" si="9"/>
        <v>0</v>
      </c>
    </row>
    <row r="248" spans="1:13">
      <c r="A248" s="1"/>
      <c r="B248" s="1"/>
      <c r="C248" s="1"/>
      <c r="D248" s="1"/>
      <c r="E248" s="1"/>
      <c r="F248" s="1"/>
      <c r="G248" s="1"/>
      <c r="H248" s="626"/>
      <c r="I248" s="626"/>
      <c r="J248" s="626"/>
      <c r="K248" s="626"/>
      <c r="L248" s="626"/>
      <c r="M248" s="626">
        <f t="shared" si="9"/>
        <v>0</v>
      </c>
    </row>
    <row r="249" spans="1:13">
      <c r="A249" s="1"/>
      <c r="B249" s="1"/>
      <c r="C249" s="1"/>
      <c r="D249" s="1"/>
      <c r="E249" s="1"/>
      <c r="F249" s="1"/>
      <c r="G249" s="1"/>
      <c r="H249" s="626"/>
      <c r="I249" s="626"/>
      <c r="J249" s="626"/>
      <c r="K249" s="626"/>
      <c r="L249" s="626"/>
      <c r="M249" s="626">
        <f t="shared" si="9"/>
        <v>0</v>
      </c>
    </row>
    <row r="250" spans="1:13">
      <c r="A250" s="1"/>
      <c r="B250" s="1"/>
      <c r="C250" s="1"/>
      <c r="D250" s="1"/>
      <c r="E250" s="1"/>
      <c r="F250" s="1"/>
      <c r="G250" s="1"/>
      <c r="H250" s="626"/>
      <c r="I250" s="626"/>
      <c r="J250" s="626"/>
      <c r="K250" s="626"/>
      <c r="L250" s="626"/>
      <c r="M250" s="626">
        <f t="shared" si="9"/>
        <v>0</v>
      </c>
    </row>
    <row r="251" spans="1:13">
      <c r="A251" s="1"/>
      <c r="B251" s="1"/>
      <c r="C251" s="1"/>
      <c r="D251" s="1"/>
      <c r="E251" s="1"/>
      <c r="F251" s="1"/>
      <c r="G251" s="1"/>
      <c r="H251" s="626"/>
      <c r="I251" s="626"/>
      <c r="J251" s="626"/>
      <c r="K251" s="626"/>
      <c r="L251" s="626"/>
      <c r="M251" s="626">
        <f t="shared" si="9"/>
        <v>0</v>
      </c>
    </row>
    <row r="252" spans="1:13">
      <c r="A252" s="1"/>
      <c r="B252" s="1"/>
      <c r="C252" s="1"/>
      <c r="D252" s="1"/>
      <c r="E252" s="1"/>
      <c r="F252" s="1"/>
      <c r="G252" s="1"/>
      <c r="H252" s="626"/>
      <c r="I252" s="626"/>
      <c r="J252" s="626"/>
      <c r="K252" s="626"/>
      <c r="L252" s="626"/>
      <c r="M252" s="626">
        <f t="shared" si="9"/>
        <v>0</v>
      </c>
    </row>
    <row r="253" spans="1:13">
      <c r="A253" s="1"/>
      <c r="B253" s="1"/>
      <c r="C253" s="1"/>
      <c r="D253" s="1"/>
      <c r="E253" s="1"/>
      <c r="F253" s="1"/>
      <c r="G253" s="1"/>
      <c r="H253" s="626"/>
      <c r="I253" s="626"/>
      <c r="J253" s="626"/>
      <c r="K253" s="626"/>
      <c r="L253" s="626"/>
      <c r="M253" s="626">
        <f t="shared" si="9"/>
        <v>0</v>
      </c>
    </row>
    <row r="254" spans="1:13">
      <c r="A254" s="1"/>
      <c r="B254" s="1"/>
      <c r="C254" s="1"/>
      <c r="D254" s="1"/>
      <c r="E254" s="1"/>
      <c r="F254" s="1"/>
      <c r="G254" s="1"/>
      <c r="H254" s="626"/>
      <c r="I254" s="626"/>
      <c r="J254" s="626"/>
      <c r="K254" s="626"/>
      <c r="L254" s="626"/>
      <c r="M254" s="626">
        <f t="shared" si="9"/>
        <v>0</v>
      </c>
    </row>
    <row r="255" spans="1:13">
      <c r="A255" s="1"/>
      <c r="B255" s="1"/>
      <c r="C255" s="1"/>
      <c r="D255" s="1"/>
      <c r="E255" s="1"/>
      <c r="F255" s="1"/>
      <c r="G255" s="1"/>
      <c r="H255" s="626"/>
      <c r="I255" s="626"/>
      <c r="J255" s="626"/>
      <c r="K255" s="626"/>
      <c r="L255" s="626"/>
      <c r="M255" s="626">
        <f t="shared" si="9"/>
        <v>0</v>
      </c>
    </row>
    <row r="256" spans="1:13">
      <c r="A256" s="1"/>
      <c r="B256" s="1"/>
      <c r="C256" s="1"/>
      <c r="D256" s="1"/>
      <c r="E256" s="1"/>
      <c r="F256" s="1"/>
      <c r="G256" s="1"/>
      <c r="H256" s="626"/>
      <c r="I256" s="626"/>
      <c r="J256" s="626"/>
      <c r="K256" s="626"/>
      <c r="L256" s="626"/>
      <c r="M256" s="626">
        <f t="shared" si="9"/>
        <v>0</v>
      </c>
    </row>
    <row r="257" spans="1:13">
      <c r="A257" s="1"/>
      <c r="B257" s="1"/>
      <c r="C257" s="1"/>
      <c r="D257" s="1"/>
      <c r="E257" s="1"/>
      <c r="F257" s="1"/>
      <c r="G257" s="1"/>
      <c r="H257" s="626"/>
      <c r="I257" s="626"/>
      <c r="J257" s="626"/>
      <c r="K257" s="626"/>
      <c r="L257" s="626"/>
      <c r="M257" s="626">
        <f t="shared" si="9"/>
        <v>0</v>
      </c>
    </row>
    <row r="258" spans="1:13">
      <c r="A258" s="1"/>
      <c r="B258" s="1"/>
      <c r="C258" s="1"/>
      <c r="D258" s="1"/>
      <c r="E258" s="1"/>
      <c r="F258" s="1"/>
      <c r="G258" s="1"/>
      <c r="H258" s="626"/>
      <c r="I258" s="626"/>
      <c r="J258" s="626"/>
      <c r="K258" s="626"/>
      <c r="L258" s="626"/>
      <c r="M258" s="626">
        <f t="shared" si="9"/>
        <v>0</v>
      </c>
    </row>
    <row r="259" spans="1:13">
      <c r="A259" s="1"/>
      <c r="B259" s="1"/>
      <c r="C259" s="1"/>
      <c r="D259" s="1"/>
      <c r="E259" s="1"/>
      <c r="F259" s="1"/>
      <c r="G259" s="1"/>
      <c r="H259" s="626"/>
      <c r="I259" s="626"/>
      <c r="J259" s="626"/>
      <c r="K259" s="626"/>
      <c r="L259" s="626"/>
      <c r="M259" s="626">
        <f t="shared" si="9"/>
        <v>0</v>
      </c>
    </row>
    <row r="260" spans="1:13">
      <c r="A260" s="1"/>
      <c r="B260" s="1"/>
      <c r="C260" s="1"/>
      <c r="D260" s="1"/>
      <c r="E260" s="1"/>
      <c r="F260" s="1"/>
      <c r="G260" s="1"/>
      <c r="H260" s="626"/>
      <c r="I260" s="626"/>
      <c r="J260" s="626"/>
      <c r="K260" s="626"/>
      <c r="L260" s="626"/>
      <c r="M260" s="626">
        <f t="shared" si="9"/>
        <v>0</v>
      </c>
    </row>
    <row r="261" spans="1:13">
      <c r="A261" s="1"/>
      <c r="B261" s="1"/>
      <c r="C261" s="1"/>
      <c r="D261" s="1"/>
      <c r="E261" s="1"/>
      <c r="F261" s="1"/>
      <c r="G261" s="1"/>
      <c r="H261" s="626"/>
      <c r="I261" s="626"/>
      <c r="J261" s="626"/>
      <c r="K261" s="626"/>
      <c r="L261" s="626"/>
      <c r="M261" s="626">
        <f t="shared" si="9"/>
        <v>0</v>
      </c>
    </row>
    <row r="262" spans="1:13">
      <c r="A262" s="1"/>
      <c r="B262" s="1"/>
      <c r="C262" s="1"/>
      <c r="D262" s="1"/>
      <c r="E262" s="1"/>
      <c r="F262" s="1"/>
      <c r="G262" s="1"/>
      <c r="H262" s="626"/>
      <c r="I262" s="626"/>
      <c r="J262" s="626"/>
      <c r="K262" s="626"/>
      <c r="L262" s="626"/>
      <c r="M262" s="626">
        <f t="shared" si="9"/>
        <v>0</v>
      </c>
    </row>
    <row r="263" spans="1:13">
      <c r="A263" s="1"/>
      <c r="B263" s="1"/>
      <c r="C263" s="1"/>
      <c r="D263" s="1"/>
      <c r="E263" s="1"/>
      <c r="F263" s="1"/>
      <c r="G263" s="1"/>
      <c r="H263" s="626"/>
      <c r="I263" s="626"/>
      <c r="J263" s="626"/>
      <c r="K263" s="626"/>
      <c r="L263" s="626"/>
      <c r="M263" s="626">
        <f t="shared" si="9"/>
        <v>0</v>
      </c>
    </row>
    <row r="264" spans="1:13">
      <c r="A264" s="1"/>
      <c r="B264" s="1"/>
      <c r="C264" s="1"/>
      <c r="D264" s="1"/>
      <c r="E264" s="1"/>
      <c r="F264" s="1"/>
      <c r="G264" s="1"/>
      <c r="H264" s="626"/>
      <c r="I264" s="626"/>
      <c r="J264" s="626"/>
      <c r="K264" s="626"/>
      <c r="L264" s="626"/>
      <c r="M264" s="626">
        <f t="shared" si="9"/>
        <v>0</v>
      </c>
    </row>
    <row r="265" spans="1:13">
      <c r="A265" s="1"/>
      <c r="B265" s="1"/>
      <c r="C265" s="1"/>
      <c r="D265" s="1"/>
      <c r="E265" s="1"/>
      <c r="F265" s="1"/>
      <c r="G265" s="1"/>
      <c r="H265" s="626"/>
      <c r="I265" s="626"/>
      <c r="J265" s="626"/>
      <c r="K265" s="626"/>
      <c r="L265" s="626"/>
      <c r="M265" s="626">
        <f t="shared" si="9"/>
        <v>0</v>
      </c>
    </row>
    <row r="266" spans="1:13">
      <c r="A266" s="1"/>
      <c r="B266" s="1"/>
      <c r="C266" s="1"/>
      <c r="D266" s="1"/>
      <c r="E266" s="1"/>
      <c r="F266" s="1"/>
      <c r="G266" s="1"/>
      <c r="H266" s="626"/>
      <c r="I266" s="626"/>
      <c r="J266" s="626"/>
      <c r="K266" s="626"/>
      <c r="L266" s="626"/>
      <c r="M266" s="626">
        <f t="shared" si="9"/>
        <v>0</v>
      </c>
    </row>
    <row r="267" spans="1:13">
      <c r="A267" s="1"/>
      <c r="B267" s="1"/>
      <c r="C267" s="1"/>
      <c r="D267" s="1"/>
      <c r="E267" s="1"/>
      <c r="F267" s="1"/>
      <c r="G267" s="1"/>
      <c r="H267" s="626"/>
      <c r="I267" s="626"/>
      <c r="J267" s="626"/>
      <c r="K267" s="626"/>
      <c r="L267" s="626"/>
      <c r="M267" s="626">
        <f t="shared" si="9"/>
        <v>0</v>
      </c>
    </row>
    <row r="268" spans="1:13">
      <c r="A268" s="1"/>
      <c r="B268" s="1"/>
      <c r="C268" s="1"/>
      <c r="D268" s="1"/>
      <c r="E268" s="1"/>
      <c r="F268" s="1"/>
      <c r="G268" s="1"/>
      <c r="H268" s="626"/>
      <c r="I268" s="626"/>
      <c r="J268" s="626"/>
      <c r="K268" s="626"/>
      <c r="L268" s="626"/>
      <c r="M268" s="626">
        <f t="shared" si="9"/>
        <v>0</v>
      </c>
    </row>
    <row r="269" spans="1:13">
      <c r="A269" s="1"/>
      <c r="B269" s="1"/>
      <c r="C269" s="1"/>
      <c r="D269" s="1"/>
      <c r="E269" s="1"/>
      <c r="F269" s="1"/>
      <c r="G269" s="1"/>
      <c r="H269" s="626"/>
      <c r="I269" s="626"/>
      <c r="J269" s="626"/>
      <c r="K269" s="626"/>
      <c r="L269" s="626"/>
      <c r="M269" s="626">
        <f t="shared" si="9"/>
        <v>0</v>
      </c>
    </row>
    <row r="270" spans="1:13">
      <c r="A270" s="1"/>
      <c r="B270" s="1"/>
      <c r="C270" s="1"/>
      <c r="D270" s="1"/>
      <c r="E270" s="1"/>
      <c r="F270" s="1"/>
      <c r="G270" s="1"/>
      <c r="H270" s="626"/>
      <c r="I270" s="626"/>
      <c r="J270" s="626"/>
      <c r="K270" s="626"/>
      <c r="L270" s="626"/>
      <c r="M270" s="626">
        <f t="shared" si="9"/>
        <v>0</v>
      </c>
    </row>
    <row r="271" spans="1:13">
      <c r="A271" s="1"/>
      <c r="B271" s="1"/>
      <c r="C271" s="1"/>
      <c r="D271" s="1"/>
      <c r="E271" s="1"/>
      <c r="F271" s="1"/>
      <c r="G271" s="1"/>
      <c r="H271" s="626"/>
      <c r="I271" s="626"/>
      <c r="J271" s="626"/>
      <c r="K271" s="626"/>
      <c r="L271" s="626"/>
      <c r="M271" s="626">
        <f t="shared" si="9"/>
        <v>0</v>
      </c>
    </row>
    <row r="272" spans="1:13">
      <c r="A272" s="1"/>
      <c r="B272" s="1"/>
      <c r="C272" s="1"/>
      <c r="D272" s="1"/>
      <c r="E272" s="1"/>
      <c r="F272" s="1"/>
      <c r="G272" s="1"/>
      <c r="H272" s="626"/>
      <c r="I272" s="626"/>
      <c r="J272" s="626"/>
      <c r="K272" s="626"/>
      <c r="L272" s="626"/>
      <c r="M272" s="626">
        <f t="shared" si="9"/>
        <v>0</v>
      </c>
    </row>
    <row r="273" spans="1:13">
      <c r="A273" s="1"/>
      <c r="B273" s="1"/>
      <c r="C273" s="1"/>
      <c r="D273" s="1"/>
      <c r="E273" s="1"/>
      <c r="F273" s="1"/>
      <c r="G273" s="1"/>
      <c r="H273" s="626"/>
      <c r="I273" s="626"/>
      <c r="J273" s="626"/>
      <c r="K273" s="626"/>
      <c r="L273" s="626"/>
      <c r="M273" s="626">
        <f t="shared" si="9"/>
        <v>0</v>
      </c>
    </row>
    <row r="274" spans="1:13">
      <c r="A274" s="1"/>
      <c r="B274" s="1"/>
      <c r="C274" s="1"/>
      <c r="D274" s="1"/>
      <c r="E274" s="1"/>
      <c r="F274" s="1"/>
      <c r="G274" s="1"/>
      <c r="H274" s="626"/>
      <c r="I274" s="626"/>
      <c r="J274" s="626"/>
      <c r="K274" s="626"/>
      <c r="L274" s="626"/>
      <c r="M274" s="626">
        <f t="shared" si="9"/>
        <v>0</v>
      </c>
    </row>
    <row r="275" spans="1:13">
      <c r="A275" s="1"/>
      <c r="B275" s="1"/>
      <c r="C275" s="1"/>
      <c r="D275" s="1"/>
      <c r="E275" s="1"/>
      <c r="F275" s="1"/>
      <c r="G275" s="1"/>
      <c r="H275" s="626"/>
      <c r="I275" s="626"/>
      <c r="J275" s="626"/>
      <c r="K275" s="626"/>
      <c r="L275" s="626"/>
      <c r="M275" s="626">
        <f t="shared" si="9"/>
        <v>0</v>
      </c>
    </row>
    <row r="276" spans="1:13">
      <c r="A276" s="1"/>
      <c r="B276" s="1"/>
      <c r="C276" s="1"/>
      <c r="D276" s="1"/>
      <c r="E276" s="1"/>
      <c r="F276" s="1"/>
      <c r="G276" s="1"/>
      <c r="H276" s="626"/>
      <c r="I276" s="626"/>
      <c r="J276" s="626"/>
      <c r="K276" s="626"/>
      <c r="L276" s="626"/>
      <c r="M276" s="626">
        <f t="shared" si="9"/>
        <v>0</v>
      </c>
    </row>
    <row r="277" spans="1:13">
      <c r="A277" s="1"/>
      <c r="B277" s="1"/>
      <c r="C277" s="1"/>
      <c r="D277" s="1"/>
      <c r="E277" s="1"/>
      <c r="F277" s="1"/>
      <c r="G277" s="1"/>
      <c r="H277" s="626"/>
      <c r="I277" s="626"/>
      <c r="J277" s="626"/>
      <c r="K277" s="626"/>
      <c r="L277" s="626"/>
      <c r="M277" s="626">
        <f t="shared" si="9"/>
        <v>0</v>
      </c>
    </row>
    <row r="278" spans="1:13">
      <c r="A278" s="1"/>
      <c r="B278" s="1"/>
      <c r="C278" s="1"/>
      <c r="D278" s="1"/>
      <c r="E278" s="1"/>
      <c r="F278" s="1"/>
      <c r="G278" s="1"/>
      <c r="H278" s="626"/>
      <c r="I278" s="626"/>
      <c r="J278" s="626"/>
      <c r="K278" s="626"/>
      <c r="L278" s="626"/>
      <c r="M278" s="626">
        <f t="shared" si="9"/>
        <v>0</v>
      </c>
    </row>
    <row r="279" spans="1:13">
      <c r="A279" s="1"/>
      <c r="B279" s="1"/>
      <c r="C279" s="1"/>
      <c r="D279" s="1"/>
      <c r="E279" s="1"/>
      <c r="F279" s="1"/>
      <c r="G279" s="1"/>
      <c r="H279" s="626"/>
      <c r="I279" s="626"/>
      <c r="J279" s="626"/>
      <c r="K279" s="626"/>
      <c r="L279" s="626"/>
      <c r="M279" s="626">
        <f t="shared" si="9"/>
        <v>0</v>
      </c>
    </row>
    <row r="280" spans="1:13">
      <c r="A280" s="1"/>
      <c r="B280" s="1"/>
      <c r="C280" s="1"/>
      <c r="D280" s="1"/>
      <c r="E280" s="1"/>
      <c r="F280" s="1"/>
      <c r="G280" s="1"/>
      <c r="H280" s="626"/>
      <c r="I280" s="626"/>
      <c r="J280" s="626"/>
      <c r="K280" s="626"/>
      <c r="L280" s="626"/>
      <c r="M280" s="626">
        <f t="shared" si="9"/>
        <v>0</v>
      </c>
    </row>
    <row r="281" spans="1:13">
      <c r="A281" s="1"/>
      <c r="B281" s="1"/>
      <c r="C281" s="1"/>
      <c r="D281" s="1"/>
      <c r="E281" s="1"/>
      <c r="F281" s="1"/>
      <c r="G281" s="1"/>
      <c r="H281" s="626"/>
      <c r="I281" s="626"/>
      <c r="J281" s="626"/>
      <c r="K281" s="626"/>
      <c r="L281" s="626"/>
      <c r="M281" s="626">
        <f t="shared" si="9"/>
        <v>0</v>
      </c>
    </row>
    <row r="282" spans="1:13">
      <c r="A282" s="1"/>
      <c r="B282" s="1"/>
      <c r="C282" s="1"/>
      <c r="D282" s="1"/>
      <c r="E282" s="1"/>
      <c r="F282" s="1"/>
      <c r="G282" s="1"/>
      <c r="H282" s="626"/>
      <c r="I282" s="626"/>
      <c r="J282" s="626"/>
      <c r="K282" s="626"/>
      <c r="L282" s="626"/>
      <c r="M282" s="626">
        <f t="shared" si="9"/>
        <v>0</v>
      </c>
    </row>
    <row r="283" spans="1:13">
      <c r="A283" s="1"/>
      <c r="B283" s="1"/>
      <c r="C283" s="1"/>
      <c r="D283" s="1"/>
      <c r="E283" s="1"/>
      <c r="F283" s="1"/>
      <c r="G283" s="1"/>
      <c r="H283" s="626"/>
      <c r="I283" s="626"/>
      <c r="J283" s="626"/>
      <c r="K283" s="626"/>
      <c r="L283" s="626"/>
      <c r="M283" s="626">
        <f t="shared" si="9"/>
        <v>0</v>
      </c>
    </row>
    <row r="284" spans="1:13">
      <c r="A284" s="1"/>
      <c r="B284" s="1"/>
      <c r="C284" s="1"/>
      <c r="D284" s="1"/>
      <c r="E284" s="1"/>
      <c r="F284" s="1"/>
      <c r="G284" s="1"/>
      <c r="H284" s="626"/>
      <c r="I284" s="626"/>
      <c r="J284" s="626"/>
      <c r="K284" s="626"/>
      <c r="L284" s="626"/>
      <c r="M284" s="626">
        <f t="shared" si="9"/>
        <v>0</v>
      </c>
    </row>
    <row r="285" spans="1:13">
      <c r="A285" s="1"/>
      <c r="B285" s="1"/>
      <c r="C285" s="1"/>
      <c r="D285" s="1"/>
      <c r="E285" s="1"/>
      <c r="F285" s="1"/>
      <c r="G285" s="1"/>
      <c r="H285" s="626"/>
      <c r="I285" s="626"/>
      <c r="J285" s="626"/>
      <c r="K285" s="626"/>
      <c r="L285" s="626"/>
      <c r="M285" s="626">
        <f t="shared" ref="M285:M323" si="10">COUNTIF($H$29:$H$323,K285)</f>
        <v>0</v>
      </c>
    </row>
    <row r="286" spans="1:13">
      <c r="A286" s="1"/>
      <c r="B286" s="1"/>
      <c r="C286" s="1"/>
      <c r="D286" s="1"/>
      <c r="E286" s="1"/>
      <c r="F286" s="1"/>
      <c r="G286" s="1"/>
      <c r="H286" s="626"/>
      <c r="I286" s="626"/>
      <c r="J286" s="626"/>
      <c r="K286" s="626"/>
      <c r="L286" s="626"/>
      <c r="M286" s="626">
        <f t="shared" si="10"/>
        <v>0</v>
      </c>
    </row>
    <row r="287" spans="1:13">
      <c r="A287" s="1"/>
      <c r="B287" s="1"/>
      <c r="C287" s="1"/>
      <c r="D287" s="1"/>
      <c r="E287" s="1"/>
      <c r="F287" s="1"/>
      <c r="G287" s="1"/>
      <c r="H287" s="626"/>
      <c r="I287" s="626"/>
      <c r="J287" s="626"/>
      <c r="K287" s="626"/>
      <c r="L287" s="626"/>
      <c r="M287" s="626">
        <f t="shared" si="10"/>
        <v>0</v>
      </c>
    </row>
    <row r="288" spans="1:13">
      <c r="A288" s="1"/>
      <c r="B288" s="1"/>
      <c r="C288" s="1"/>
      <c r="D288" s="1"/>
      <c r="E288" s="1"/>
      <c r="F288" s="1"/>
      <c r="G288" s="1"/>
      <c r="H288" s="626"/>
      <c r="I288" s="626"/>
      <c r="J288" s="626"/>
      <c r="K288" s="626"/>
      <c r="L288" s="626"/>
      <c r="M288" s="626">
        <f t="shared" si="10"/>
        <v>0</v>
      </c>
    </row>
    <row r="289" spans="1:13">
      <c r="A289" s="1"/>
      <c r="B289" s="1"/>
      <c r="C289" s="1"/>
      <c r="D289" s="1"/>
      <c r="E289" s="1"/>
      <c r="F289" s="1"/>
      <c r="G289" s="1"/>
      <c r="H289" s="626"/>
      <c r="I289" s="626"/>
      <c r="J289" s="626"/>
      <c r="K289" s="626"/>
      <c r="L289" s="626"/>
      <c r="M289" s="626">
        <f t="shared" si="10"/>
        <v>0</v>
      </c>
    </row>
    <row r="290" spans="1:13">
      <c r="A290" s="1"/>
      <c r="B290" s="1"/>
      <c r="C290" s="1"/>
      <c r="D290" s="1"/>
      <c r="E290" s="1"/>
      <c r="F290" s="1"/>
      <c r="G290" s="1"/>
      <c r="H290" s="626"/>
      <c r="I290" s="626"/>
      <c r="J290" s="626"/>
      <c r="K290" s="626"/>
      <c r="L290" s="626"/>
      <c r="M290" s="626">
        <f t="shared" si="10"/>
        <v>0</v>
      </c>
    </row>
    <row r="291" spans="1:13">
      <c r="A291" s="1"/>
      <c r="B291" s="1"/>
      <c r="C291" s="1"/>
      <c r="D291" s="1"/>
      <c r="E291" s="1"/>
      <c r="F291" s="1"/>
      <c r="G291" s="1"/>
      <c r="H291" s="626"/>
      <c r="I291" s="626"/>
      <c r="J291" s="626"/>
      <c r="K291" s="626"/>
      <c r="L291" s="626"/>
      <c r="M291" s="626">
        <f t="shared" si="10"/>
        <v>0</v>
      </c>
    </row>
    <row r="292" spans="1:13">
      <c r="A292" s="1"/>
      <c r="B292" s="1"/>
      <c r="C292" s="1"/>
      <c r="D292" s="1"/>
      <c r="E292" s="1"/>
      <c r="F292" s="1"/>
      <c r="G292" s="1"/>
      <c r="H292" s="626"/>
      <c r="I292" s="626"/>
      <c r="J292" s="626"/>
      <c r="K292" s="626"/>
      <c r="L292" s="626"/>
      <c r="M292" s="626">
        <f t="shared" si="10"/>
        <v>0</v>
      </c>
    </row>
    <row r="293" spans="1:13">
      <c r="A293" s="1"/>
      <c r="B293" s="1"/>
      <c r="C293" s="1"/>
      <c r="D293" s="1"/>
      <c r="E293" s="1"/>
      <c r="F293" s="1"/>
      <c r="G293" s="1"/>
      <c r="H293" s="626"/>
      <c r="I293" s="626"/>
      <c r="J293" s="626"/>
      <c r="K293" s="626"/>
      <c r="L293" s="626"/>
      <c r="M293" s="626">
        <f t="shared" si="10"/>
        <v>0</v>
      </c>
    </row>
    <row r="294" spans="1:13">
      <c r="A294" s="1"/>
      <c r="B294" s="1"/>
      <c r="C294" s="1"/>
      <c r="D294" s="1"/>
      <c r="E294" s="1"/>
      <c r="F294" s="1"/>
      <c r="G294" s="1"/>
      <c r="H294" s="626"/>
      <c r="I294" s="626"/>
      <c r="J294" s="626"/>
      <c r="K294" s="626"/>
      <c r="L294" s="626"/>
      <c r="M294" s="626">
        <f t="shared" si="10"/>
        <v>0</v>
      </c>
    </row>
    <row r="295" spans="1:13">
      <c r="A295" s="1"/>
      <c r="B295" s="1"/>
      <c r="C295" s="1"/>
      <c r="D295" s="1"/>
      <c r="E295" s="1"/>
      <c r="F295" s="1"/>
      <c r="G295" s="1"/>
      <c r="H295" s="626"/>
      <c r="I295" s="626"/>
      <c r="J295" s="626"/>
      <c r="K295" s="626"/>
      <c r="L295" s="626"/>
      <c r="M295" s="626">
        <f t="shared" si="10"/>
        <v>0</v>
      </c>
    </row>
    <row r="296" spans="1:13">
      <c r="A296" s="1"/>
      <c r="B296" s="1"/>
      <c r="C296" s="1"/>
      <c r="D296" s="1"/>
      <c r="E296" s="1"/>
      <c r="F296" s="1"/>
      <c r="G296" s="1"/>
      <c r="H296" s="626"/>
      <c r="I296" s="626"/>
      <c r="J296" s="626"/>
      <c r="K296" s="626"/>
      <c r="L296" s="626"/>
      <c r="M296" s="626">
        <f t="shared" si="10"/>
        <v>0</v>
      </c>
    </row>
    <row r="297" spans="1:13">
      <c r="A297" s="1"/>
      <c r="B297" s="1"/>
      <c r="C297" s="1"/>
      <c r="D297" s="1"/>
      <c r="E297" s="1"/>
      <c r="F297" s="1"/>
      <c r="G297" s="1"/>
      <c r="H297" s="626"/>
      <c r="I297" s="626"/>
      <c r="J297" s="626"/>
      <c r="K297" s="626"/>
      <c r="L297" s="626"/>
      <c r="M297" s="626">
        <f t="shared" si="10"/>
        <v>0</v>
      </c>
    </row>
    <row r="298" spans="1:13">
      <c r="A298" s="1"/>
      <c r="B298" s="1"/>
      <c r="C298" s="1"/>
      <c r="D298" s="1"/>
      <c r="E298" s="1"/>
      <c r="F298" s="1"/>
      <c r="G298" s="1"/>
      <c r="H298" s="626"/>
      <c r="I298" s="626"/>
      <c r="J298" s="626"/>
      <c r="K298" s="626"/>
      <c r="L298" s="626"/>
      <c r="M298" s="626">
        <f t="shared" si="10"/>
        <v>0</v>
      </c>
    </row>
    <row r="299" spans="1:13">
      <c r="A299" s="1"/>
      <c r="B299" s="1"/>
      <c r="C299" s="1"/>
      <c r="D299" s="1"/>
      <c r="E299" s="1"/>
      <c r="F299" s="1"/>
      <c r="G299" s="1"/>
      <c r="H299" s="626"/>
      <c r="I299" s="626"/>
      <c r="J299" s="626"/>
      <c r="K299" s="626"/>
      <c r="L299" s="626"/>
      <c r="M299" s="626">
        <f t="shared" si="10"/>
        <v>0</v>
      </c>
    </row>
    <row r="300" spans="1:13">
      <c r="A300" s="1"/>
      <c r="B300" s="1"/>
      <c r="C300" s="1"/>
      <c r="D300" s="1"/>
      <c r="E300" s="1"/>
      <c r="F300" s="1"/>
      <c r="G300" s="1"/>
      <c r="H300" s="626"/>
      <c r="I300" s="626"/>
      <c r="J300" s="626"/>
      <c r="K300" s="626"/>
      <c r="L300" s="626"/>
      <c r="M300" s="626">
        <f t="shared" si="10"/>
        <v>0</v>
      </c>
    </row>
    <row r="301" spans="1:13">
      <c r="A301" s="1"/>
      <c r="B301" s="1"/>
      <c r="C301" s="1"/>
      <c r="D301" s="1"/>
      <c r="E301" s="1"/>
      <c r="F301" s="1"/>
      <c r="G301" s="1"/>
      <c r="H301" s="626"/>
      <c r="I301" s="626"/>
      <c r="J301" s="626"/>
      <c r="K301" s="626"/>
      <c r="L301" s="626"/>
      <c r="M301" s="626">
        <f t="shared" si="10"/>
        <v>0</v>
      </c>
    </row>
    <row r="302" spans="1:13">
      <c r="A302" s="1"/>
      <c r="B302" s="1"/>
      <c r="C302" s="1"/>
      <c r="D302" s="1"/>
      <c r="E302" s="1"/>
      <c r="F302" s="1"/>
      <c r="G302" s="1"/>
      <c r="H302" s="626"/>
      <c r="I302" s="626"/>
      <c r="J302" s="626"/>
      <c r="K302" s="626"/>
      <c r="L302" s="626"/>
      <c r="M302" s="626">
        <f t="shared" si="10"/>
        <v>0</v>
      </c>
    </row>
    <row r="303" spans="1:13">
      <c r="A303" s="1"/>
      <c r="B303" s="1"/>
      <c r="C303" s="1"/>
      <c r="D303" s="1"/>
      <c r="E303" s="1"/>
      <c r="F303" s="1"/>
      <c r="G303" s="1"/>
      <c r="H303" s="626"/>
      <c r="I303" s="626"/>
      <c r="J303" s="626"/>
      <c r="K303" s="626"/>
      <c r="L303" s="626"/>
      <c r="M303" s="626">
        <f t="shared" si="10"/>
        <v>0</v>
      </c>
    </row>
    <row r="304" spans="1:13">
      <c r="A304" s="1"/>
      <c r="B304" s="1"/>
      <c r="C304" s="1"/>
      <c r="D304" s="1"/>
      <c r="E304" s="1"/>
      <c r="F304" s="1"/>
      <c r="G304" s="1"/>
      <c r="H304" s="626"/>
      <c r="I304" s="626"/>
      <c r="J304" s="626"/>
      <c r="K304" s="626"/>
      <c r="L304" s="626"/>
      <c r="M304" s="626">
        <f t="shared" si="10"/>
        <v>0</v>
      </c>
    </row>
    <row r="305" spans="1:13">
      <c r="A305" s="1"/>
      <c r="B305" s="1"/>
      <c r="C305" s="1"/>
      <c r="D305" s="1"/>
      <c r="E305" s="1"/>
      <c r="F305" s="1"/>
      <c r="G305" s="1"/>
      <c r="H305" s="626"/>
      <c r="I305" s="626"/>
      <c r="J305" s="626"/>
      <c r="K305" s="626"/>
      <c r="L305" s="626"/>
      <c r="M305" s="626">
        <f t="shared" si="10"/>
        <v>0</v>
      </c>
    </row>
    <row r="306" spans="1:13">
      <c r="A306" s="1"/>
      <c r="B306" s="1"/>
      <c r="C306" s="1"/>
      <c r="D306" s="1"/>
      <c r="E306" s="1"/>
      <c r="F306" s="1"/>
      <c r="G306" s="1"/>
      <c r="H306" s="626"/>
      <c r="I306" s="626"/>
      <c r="J306" s="626"/>
      <c r="K306" s="626"/>
      <c r="L306" s="626"/>
      <c r="M306" s="626">
        <f t="shared" si="10"/>
        <v>0</v>
      </c>
    </row>
    <row r="307" spans="1:13">
      <c r="A307" s="1"/>
      <c r="B307" s="1"/>
      <c r="C307" s="1"/>
      <c r="D307" s="1"/>
      <c r="E307" s="1"/>
      <c r="F307" s="1"/>
      <c r="G307" s="1"/>
      <c r="H307" s="626"/>
      <c r="I307" s="626"/>
      <c r="J307" s="626"/>
      <c r="K307" s="626"/>
      <c r="L307" s="626"/>
      <c r="M307" s="626">
        <f t="shared" si="10"/>
        <v>0</v>
      </c>
    </row>
    <row r="308" spans="1:13">
      <c r="A308" s="1"/>
      <c r="B308" s="1"/>
      <c r="C308" s="1"/>
      <c r="D308" s="1"/>
      <c r="E308" s="1"/>
      <c r="F308" s="1"/>
      <c r="G308" s="1"/>
      <c r="H308" s="626"/>
      <c r="I308" s="626"/>
      <c r="J308" s="626"/>
      <c r="K308" s="626"/>
      <c r="L308" s="626"/>
      <c r="M308" s="626">
        <f t="shared" si="10"/>
        <v>0</v>
      </c>
    </row>
    <row r="309" spans="1:13">
      <c r="A309" s="1"/>
      <c r="B309" s="1"/>
      <c r="C309" s="1"/>
      <c r="D309" s="1"/>
      <c r="E309" s="1"/>
      <c r="F309" s="1"/>
      <c r="G309" s="1"/>
      <c r="H309" s="626"/>
      <c r="I309" s="626"/>
      <c r="J309" s="626"/>
      <c r="K309" s="626"/>
      <c r="L309" s="626"/>
      <c r="M309" s="626">
        <f t="shared" si="10"/>
        <v>0</v>
      </c>
    </row>
    <row r="310" spans="1:13">
      <c r="A310" s="1"/>
      <c r="B310" s="1"/>
      <c r="C310" s="1"/>
      <c r="D310" s="1"/>
      <c r="E310" s="1"/>
      <c r="F310" s="1"/>
      <c r="G310" s="1"/>
      <c r="H310" s="626"/>
      <c r="I310" s="626"/>
      <c r="J310" s="626"/>
      <c r="K310" s="626"/>
      <c r="L310" s="626"/>
      <c r="M310" s="626">
        <f t="shared" si="10"/>
        <v>0</v>
      </c>
    </row>
    <row r="311" spans="1:13">
      <c r="A311" s="1"/>
      <c r="B311" s="1"/>
      <c r="C311" s="1"/>
      <c r="D311" s="1"/>
      <c r="E311" s="1"/>
      <c r="F311" s="1"/>
      <c r="G311" s="1"/>
      <c r="H311" s="626"/>
      <c r="I311" s="626"/>
      <c r="J311" s="626"/>
      <c r="K311" s="626"/>
      <c r="L311" s="626"/>
      <c r="M311" s="626">
        <f t="shared" si="10"/>
        <v>0</v>
      </c>
    </row>
    <row r="312" spans="1:13">
      <c r="A312" s="1"/>
      <c r="B312" s="1"/>
      <c r="C312" s="1"/>
      <c r="D312" s="1"/>
      <c r="E312" s="1"/>
      <c r="F312" s="1"/>
      <c r="G312" s="1"/>
      <c r="H312" s="626"/>
      <c r="I312" s="626"/>
      <c r="J312" s="626"/>
      <c r="K312" s="626"/>
      <c r="L312" s="626"/>
      <c r="M312" s="626">
        <f t="shared" si="10"/>
        <v>0</v>
      </c>
    </row>
    <row r="313" spans="1:13">
      <c r="A313" s="1"/>
      <c r="B313" s="1"/>
      <c r="C313" s="1"/>
      <c r="D313" s="1"/>
      <c r="E313" s="1"/>
      <c r="F313" s="1"/>
      <c r="G313" s="1"/>
      <c r="H313" s="626"/>
      <c r="I313" s="626"/>
      <c r="J313" s="626"/>
      <c r="K313" s="626"/>
      <c r="L313" s="626"/>
      <c r="M313" s="626">
        <f t="shared" si="10"/>
        <v>0</v>
      </c>
    </row>
    <row r="314" spans="1:13">
      <c r="A314" s="1"/>
      <c r="B314" s="1"/>
      <c r="C314" s="1"/>
      <c r="D314" s="1"/>
      <c r="E314" s="1"/>
      <c r="F314" s="1"/>
      <c r="G314" s="1"/>
      <c r="H314" s="626"/>
      <c r="I314" s="626"/>
      <c r="J314" s="626"/>
      <c r="K314" s="626"/>
      <c r="L314" s="626"/>
      <c r="M314" s="626">
        <f t="shared" si="10"/>
        <v>0</v>
      </c>
    </row>
    <row r="315" spans="1:13">
      <c r="A315" s="1"/>
      <c r="B315" s="1"/>
      <c r="C315" s="1"/>
      <c r="D315" s="1"/>
      <c r="E315" s="1"/>
      <c r="F315" s="1"/>
      <c r="G315" s="1"/>
      <c r="H315" s="626"/>
      <c r="I315" s="626"/>
      <c r="J315" s="626"/>
      <c r="K315" s="626"/>
      <c r="L315" s="626"/>
      <c r="M315" s="626">
        <f t="shared" si="10"/>
        <v>0</v>
      </c>
    </row>
    <row r="316" spans="1:13">
      <c r="A316" s="1"/>
      <c r="B316" s="1"/>
      <c r="C316" s="1"/>
      <c r="D316" s="1"/>
      <c r="E316" s="1"/>
      <c r="F316" s="1"/>
      <c r="G316" s="1"/>
      <c r="H316" s="626"/>
      <c r="I316" s="626"/>
      <c r="J316" s="626"/>
      <c r="K316" s="626"/>
      <c r="L316" s="626"/>
      <c r="M316" s="626">
        <f t="shared" si="10"/>
        <v>0</v>
      </c>
    </row>
    <row r="317" spans="1:13">
      <c r="A317" s="1"/>
      <c r="B317" s="1"/>
      <c r="C317" s="1"/>
      <c r="D317" s="1"/>
      <c r="E317" s="1"/>
      <c r="F317" s="1"/>
      <c r="G317" s="1"/>
      <c r="H317" s="626"/>
      <c r="I317" s="626"/>
      <c r="J317" s="626"/>
      <c r="K317" s="626"/>
      <c r="L317" s="626"/>
      <c r="M317" s="626">
        <f t="shared" si="10"/>
        <v>0</v>
      </c>
    </row>
    <row r="318" spans="1:13">
      <c r="A318" s="1"/>
      <c r="B318" s="1"/>
      <c r="C318" s="1"/>
      <c r="D318" s="1"/>
      <c r="E318" s="1"/>
      <c r="F318" s="1"/>
      <c r="G318" s="1"/>
      <c r="H318" s="626"/>
      <c r="I318" s="626"/>
      <c r="J318" s="626"/>
      <c r="K318" s="626"/>
      <c r="L318" s="626"/>
      <c r="M318" s="626">
        <f t="shared" si="10"/>
        <v>0</v>
      </c>
    </row>
    <row r="319" spans="1:13">
      <c r="A319" s="1"/>
      <c r="B319" s="1"/>
      <c r="C319" s="1"/>
      <c r="D319" s="1"/>
      <c r="E319" s="1"/>
      <c r="F319" s="1"/>
      <c r="G319" s="1"/>
      <c r="H319" s="626"/>
      <c r="I319" s="626"/>
      <c r="J319" s="626"/>
      <c r="K319" s="626"/>
      <c r="L319" s="626"/>
      <c r="M319" s="626">
        <f t="shared" si="10"/>
        <v>0</v>
      </c>
    </row>
    <row r="320" spans="1:13">
      <c r="A320" s="1"/>
      <c r="B320" s="1"/>
      <c r="C320" s="1"/>
      <c r="D320" s="1"/>
      <c r="E320" s="1"/>
      <c r="F320" s="1"/>
      <c r="G320" s="1"/>
      <c r="H320" s="626"/>
      <c r="I320" s="626"/>
      <c r="J320" s="626"/>
      <c r="K320" s="626"/>
      <c r="L320" s="626"/>
      <c r="M320" s="626">
        <f t="shared" si="10"/>
        <v>0</v>
      </c>
    </row>
    <row r="321" spans="1:13">
      <c r="A321" s="1"/>
      <c r="B321" s="1"/>
      <c r="C321" s="1"/>
      <c r="D321" s="1"/>
      <c r="E321" s="1"/>
      <c r="F321" s="1"/>
      <c r="G321" s="1"/>
      <c r="H321" s="626"/>
      <c r="I321" s="626"/>
      <c r="J321" s="626"/>
      <c r="K321" s="626"/>
      <c r="L321" s="626"/>
      <c r="M321" s="626">
        <f t="shared" si="10"/>
        <v>0</v>
      </c>
    </row>
    <row r="322" spans="1:13">
      <c r="A322" s="1"/>
      <c r="B322" s="1"/>
      <c r="C322" s="1"/>
      <c r="D322" s="1"/>
      <c r="E322" s="1"/>
      <c r="F322" s="1"/>
      <c r="G322" s="1"/>
      <c r="H322" s="626"/>
      <c r="I322" s="626"/>
      <c r="J322" s="626"/>
      <c r="K322" s="626"/>
      <c r="L322" s="626"/>
      <c r="M322" s="626">
        <f t="shared" si="10"/>
        <v>0</v>
      </c>
    </row>
    <row r="323" spans="1:13">
      <c r="A323" s="1"/>
      <c r="B323" s="1"/>
      <c r="C323" s="1"/>
      <c r="D323" s="1"/>
      <c r="E323" s="1"/>
      <c r="F323" s="1"/>
      <c r="G323" s="1"/>
      <c r="H323" s="626"/>
      <c r="I323" s="626"/>
      <c r="J323" s="626"/>
      <c r="K323" s="626"/>
      <c r="L323" s="626"/>
      <c r="M323" s="626">
        <f t="shared" si="10"/>
        <v>0</v>
      </c>
    </row>
  </sheetData>
  <sheetProtection algorithmName="SHA-512" hashValue="aberYzHS4NDdqIqbB9WNbomll+bjzDjmFi8WqLjsQHHwJ7M4QpcD8NB0mrHQMm85Rna7gI5bHpfRgWbzHjFJIw==" saltValue="7enKss4BE0fHG4fQbhTkzg=="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1" t="s">
        <v>5195</v>
      </c>
      <c r="B1" s="626"/>
      <c r="C1" s="626"/>
      <c r="D1" s="626"/>
      <c r="E1" s="626"/>
      <c r="F1" s="626"/>
      <c r="G1" s="626"/>
      <c r="H1" s="626"/>
      <c r="I1" s="626"/>
      <c r="J1" s="626"/>
      <c r="K1" s="626"/>
      <c r="L1" s="626"/>
      <c r="M1" s="626"/>
      <c r="N1" s="626"/>
      <c r="O1" s="626"/>
      <c r="P1" s="626"/>
      <c r="Q1" s="626"/>
      <c r="R1" s="626"/>
      <c r="S1" s="626"/>
      <c r="T1" s="626"/>
    </row>
    <row r="2" spans="1:20" hidden="1" outlineLevel="1">
      <c r="A2" s="629">
        <v>1</v>
      </c>
      <c r="B2" s="629" t="s">
        <v>5157</v>
      </c>
      <c r="C2" s="626"/>
      <c r="D2" s="626"/>
      <c r="E2" s="626"/>
      <c r="F2" s="626"/>
      <c r="G2" s="626"/>
      <c r="H2" s="626"/>
      <c r="I2" s="626"/>
      <c r="J2" s="626"/>
      <c r="K2" s="626"/>
      <c r="L2" s="626"/>
      <c r="M2" s="626"/>
      <c r="N2" s="626"/>
      <c r="O2" s="626"/>
      <c r="P2" s="626"/>
      <c r="Q2" s="626"/>
      <c r="R2" s="626"/>
      <c r="S2" s="626"/>
      <c r="T2" s="626"/>
    </row>
    <row r="3" spans="1:20" hidden="1" outlineLevel="1">
      <c r="A3" s="626"/>
      <c r="B3" s="629" t="s">
        <v>5179</v>
      </c>
      <c r="C3" s="626"/>
      <c r="D3" s="626"/>
      <c r="E3" s="626"/>
      <c r="F3" s="626"/>
      <c r="G3" s="626"/>
      <c r="H3" s="626"/>
      <c r="I3" s="626"/>
      <c r="J3" s="626"/>
      <c r="K3" s="626"/>
      <c r="L3" s="626"/>
      <c r="M3" s="626"/>
      <c r="N3" s="626"/>
      <c r="O3" s="626"/>
      <c r="P3" s="626"/>
      <c r="Q3" s="626"/>
      <c r="R3" s="626"/>
      <c r="S3" s="626"/>
      <c r="T3" s="626"/>
    </row>
    <row r="4" spans="1:20" hidden="1" outlineLevel="1">
      <c r="A4" s="626"/>
      <c r="B4" s="626" t="s">
        <v>5180</v>
      </c>
      <c r="C4" s="626"/>
      <c r="D4" s="626"/>
      <c r="E4" s="626"/>
      <c r="F4" s="626"/>
      <c r="G4" s="626"/>
      <c r="H4" s="626"/>
      <c r="I4" s="626"/>
      <c r="J4" s="626"/>
      <c r="K4" s="626"/>
      <c r="L4" s="626"/>
      <c r="M4" s="626"/>
      <c r="N4" s="626"/>
      <c r="O4" s="626"/>
      <c r="P4" s="626"/>
      <c r="Q4" s="626"/>
      <c r="R4" s="626"/>
      <c r="S4" s="626"/>
      <c r="T4" s="626"/>
    </row>
    <row r="5" spans="1:20" hidden="1" outlineLevel="1">
      <c r="A5" s="626"/>
      <c r="B5" s="626" t="s">
        <v>5183</v>
      </c>
      <c r="C5" s="626"/>
      <c r="D5" s="626"/>
      <c r="E5" s="626"/>
      <c r="F5" s="626"/>
      <c r="G5" s="626"/>
      <c r="H5" s="626"/>
      <c r="I5" s="626"/>
      <c r="J5" s="626"/>
      <c r="K5" s="626"/>
      <c r="L5" s="626"/>
      <c r="M5" s="626"/>
      <c r="N5" s="626"/>
      <c r="O5" s="626"/>
      <c r="P5" s="626"/>
      <c r="Q5" s="626"/>
      <c r="R5" s="626"/>
      <c r="S5" s="626"/>
      <c r="T5" s="626"/>
    </row>
    <row r="6" spans="1:20" hidden="1" outlineLevel="1">
      <c r="A6" s="626"/>
      <c r="B6" s="1012" t="s">
        <v>5182</v>
      </c>
      <c r="C6" s="626"/>
      <c r="D6" s="626"/>
      <c r="E6" s="626"/>
      <c r="F6" s="626"/>
      <c r="G6" s="626"/>
      <c r="H6" s="626"/>
      <c r="I6" s="626"/>
      <c r="J6" s="626"/>
      <c r="K6" s="626"/>
      <c r="L6" s="626"/>
      <c r="M6" s="626"/>
      <c r="N6" s="626"/>
      <c r="O6" s="626"/>
      <c r="P6" s="626"/>
      <c r="Q6" s="626"/>
      <c r="R6" s="626"/>
      <c r="S6" s="626"/>
      <c r="T6" s="626"/>
    </row>
    <row r="7" spans="1:20" hidden="1" outlineLevel="1">
      <c r="A7" s="626"/>
      <c r="B7" s="629"/>
      <c r="C7" s="626"/>
      <c r="D7" s="626"/>
      <c r="E7" s="626"/>
      <c r="F7" s="626"/>
      <c r="G7" s="626"/>
      <c r="H7" s="626"/>
      <c r="I7" s="626"/>
      <c r="J7" s="626"/>
      <c r="K7" s="626"/>
      <c r="L7" s="626"/>
      <c r="M7" s="626"/>
      <c r="N7" s="626"/>
      <c r="O7" s="626"/>
      <c r="P7" s="626"/>
      <c r="Q7" s="626"/>
      <c r="R7" s="626"/>
      <c r="S7" s="626"/>
      <c r="T7" s="626"/>
    </row>
    <row r="8" spans="1:20" hidden="1" outlineLevel="1">
      <c r="A8" s="629">
        <v>2</v>
      </c>
      <c r="B8" s="629" t="s">
        <v>5160</v>
      </c>
      <c r="C8" s="626"/>
      <c r="D8" s="626"/>
      <c r="E8" s="626"/>
      <c r="F8" s="626"/>
      <c r="G8" s="626"/>
      <c r="H8" s="626"/>
      <c r="I8" s="626"/>
      <c r="J8" s="626"/>
      <c r="K8" s="626"/>
      <c r="L8" s="626"/>
      <c r="M8" s="626"/>
      <c r="N8" s="626"/>
      <c r="O8" s="626"/>
      <c r="P8" s="626"/>
      <c r="Q8" s="626"/>
      <c r="R8" s="626"/>
      <c r="S8" s="626"/>
      <c r="T8" s="626"/>
    </row>
    <row r="9" spans="1:20" hidden="1" outlineLevel="1">
      <c r="A9" s="626"/>
      <c r="B9" s="626" t="s">
        <v>5187</v>
      </c>
      <c r="C9" s="626"/>
      <c r="D9" s="626"/>
      <c r="E9" s="626"/>
      <c r="F9" s="626"/>
      <c r="G9" s="626"/>
      <c r="H9" s="626"/>
      <c r="I9" s="626"/>
      <c r="J9" s="626"/>
      <c r="K9" s="626"/>
      <c r="L9" s="626"/>
      <c r="M9" s="626"/>
      <c r="N9" s="626"/>
      <c r="O9" s="626"/>
      <c r="P9" s="626"/>
      <c r="Q9" s="626"/>
      <c r="R9" s="626"/>
      <c r="S9" s="626"/>
      <c r="T9" s="626"/>
    </row>
    <row r="10" spans="1:20" hidden="1" outlineLevel="1">
      <c r="A10" s="626"/>
      <c r="B10" s="626" t="s">
        <v>5161</v>
      </c>
      <c r="C10" s="626"/>
      <c r="D10" s="626"/>
      <c r="E10" s="626"/>
      <c r="F10" s="626"/>
      <c r="G10" s="626"/>
      <c r="H10" s="626"/>
      <c r="I10" s="626"/>
      <c r="J10" s="626"/>
      <c r="K10" s="626"/>
      <c r="L10" s="626"/>
      <c r="M10" s="626"/>
      <c r="N10" s="626"/>
      <c r="O10" s="626"/>
      <c r="P10" s="626"/>
      <c r="Q10" s="626"/>
      <c r="R10" s="626"/>
      <c r="S10" s="626"/>
      <c r="T10" s="626"/>
    </row>
    <row r="11" spans="1:20" hidden="1" outlineLevel="1">
      <c r="A11" s="626"/>
      <c r="B11" s="626" t="s">
        <v>5181</v>
      </c>
      <c r="C11" s="626"/>
      <c r="D11" s="626"/>
      <c r="E11" s="626"/>
      <c r="F11" s="626"/>
      <c r="G11" s="626"/>
      <c r="H11" s="626"/>
      <c r="I11" s="626"/>
      <c r="J11" s="626"/>
      <c r="K11" s="626"/>
      <c r="L11" s="626"/>
      <c r="M11" s="626"/>
      <c r="N11" s="626"/>
      <c r="O11" s="626"/>
      <c r="P11" s="626"/>
      <c r="Q11" s="626"/>
      <c r="R11" s="626"/>
      <c r="S11" s="626"/>
      <c r="T11" s="626"/>
    </row>
    <row r="12" spans="1:20" hidden="1" outlineLevel="1">
      <c r="A12" s="626"/>
      <c r="B12" s="626"/>
      <c r="C12" s="626"/>
      <c r="D12" s="626"/>
      <c r="E12" s="626"/>
      <c r="F12" s="626"/>
      <c r="G12" s="626"/>
      <c r="H12" s="626"/>
      <c r="I12" s="626"/>
      <c r="J12" s="626"/>
      <c r="K12" s="626"/>
      <c r="L12" s="626"/>
      <c r="M12" s="626"/>
      <c r="N12" s="626"/>
      <c r="O12" s="626"/>
      <c r="P12" s="626"/>
      <c r="Q12" s="626"/>
      <c r="R12" s="626"/>
      <c r="S12" s="626"/>
      <c r="T12" s="626"/>
    </row>
    <row r="13" spans="1:20" hidden="1" outlineLevel="1">
      <c r="A13" s="629">
        <v>3</v>
      </c>
      <c r="B13" s="629" t="s">
        <v>5174</v>
      </c>
      <c r="C13" s="626"/>
      <c r="D13" s="626"/>
      <c r="E13" s="626"/>
      <c r="F13" s="626"/>
      <c r="G13" s="626"/>
      <c r="H13" s="626"/>
      <c r="I13" s="626"/>
      <c r="J13" s="626"/>
      <c r="K13" s="626"/>
      <c r="L13" s="626"/>
      <c r="M13" s="626"/>
      <c r="N13" s="626"/>
      <c r="O13" s="626"/>
      <c r="P13" s="626"/>
      <c r="Q13" s="626"/>
      <c r="R13" s="626"/>
      <c r="S13" s="626"/>
      <c r="T13" s="626"/>
    </row>
    <row r="14" spans="1:20" hidden="1" outlineLevel="1">
      <c r="A14" s="626"/>
      <c r="B14" s="626" t="s">
        <v>5175</v>
      </c>
      <c r="C14" s="626"/>
      <c r="D14" s="626"/>
      <c r="E14" s="626"/>
      <c r="F14" s="626"/>
      <c r="G14" s="626"/>
      <c r="H14" s="626"/>
      <c r="I14" s="626"/>
      <c r="J14" s="626"/>
      <c r="K14" s="626"/>
      <c r="L14" s="626"/>
      <c r="M14" s="626"/>
      <c r="N14" s="626"/>
      <c r="O14" s="626"/>
      <c r="P14" s="626"/>
      <c r="Q14" s="626"/>
      <c r="R14" s="626"/>
      <c r="S14" s="626"/>
      <c r="T14" s="626"/>
    </row>
    <row r="15" spans="1:20" hidden="1" outlineLevel="1">
      <c r="A15" s="626"/>
      <c r="B15" s="626" t="s">
        <v>5166</v>
      </c>
      <c r="C15" s="626"/>
      <c r="D15" s="626"/>
      <c r="E15" s="626"/>
      <c r="F15" s="626"/>
      <c r="G15" s="626"/>
      <c r="H15" s="626"/>
      <c r="I15" s="626"/>
      <c r="J15" s="626"/>
      <c r="K15" s="626"/>
      <c r="L15" s="626"/>
      <c r="M15" s="626"/>
      <c r="N15" s="626"/>
      <c r="O15" s="626"/>
      <c r="P15" s="626"/>
      <c r="Q15" s="626"/>
      <c r="R15" s="626"/>
      <c r="S15" s="626"/>
      <c r="T15" s="626"/>
    </row>
    <row r="16" spans="1:20" hidden="1" outlineLevel="1">
      <c r="A16" s="626"/>
      <c r="B16" s="626" t="s">
        <v>5167</v>
      </c>
      <c r="C16" s="626"/>
      <c r="D16" s="626"/>
      <c r="E16" s="626"/>
      <c r="F16" s="626"/>
      <c r="G16" s="626"/>
      <c r="H16" s="626"/>
      <c r="I16" s="626"/>
      <c r="J16" s="626"/>
      <c r="K16" s="626"/>
      <c r="L16" s="626"/>
      <c r="M16" s="626"/>
      <c r="N16" s="626"/>
      <c r="O16" s="626"/>
      <c r="P16" s="626"/>
      <c r="Q16" s="626"/>
      <c r="R16" s="626"/>
      <c r="S16" s="626"/>
      <c r="T16" s="626"/>
    </row>
    <row r="17" spans="1:20" hidden="1" outlineLevel="1">
      <c r="A17" s="626"/>
      <c r="B17" s="626" t="s">
        <v>5168</v>
      </c>
      <c r="C17" s="626"/>
      <c r="D17" s="626"/>
      <c r="E17" s="626"/>
      <c r="F17" s="626"/>
      <c r="G17" s="626"/>
      <c r="H17" s="626"/>
      <c r="I17" s="626"/>
      <c r="J17" s="626"/>
      <c r="K17" s="626"/>
      <c r="L17" s="626"/>
      <c r="M17" s="626"/>
      <c r="N17" s="626"/>
      <c r="O17" s="626"/>
      <c r="P17" s="626"/>
      <c r="Q17" s="626"/>
      <c r="R17" s="626"/>
      <c r="S17" s="626"/>
      <c r="T17" s="626"/>
    </row>
    <row r="18" spans="1:20" hidden="1" outlineLevel="1">
      <c r="A18" s="626"/>
      <c r="B18" s="1013" t="s">
        <v>5185</v>
      </c>
      <c r="C18" s="626"/>
      <c r="D18" s="626"/>
      <c r="E18" s="626"/>
      <c r="F18" s="626"/>
      <c r="G18" s="626"/>
      <c r="H18" s="626"/>
      <c r="I18" s="626"/>
      <c r="J18" s="626"/>
      <c r="K18" s="626"/>
      <c r="L18" s="626"/>
      <c r="M18" s="626"/>
      <c r="N18" s="626"/>
      <c r="O18" s="626"/>
      <c r="P18" s="626"/>
      <c r="Q18" s="626"/>
      <c r="R18" s="626"/>
      <c r="S18" s="626"/>
      <c r="T18" s="626"/>
    </row>
    <row r="19" spans="1:20" hidden="1" outlineLevel="1">
      <c r="A19" s="626"/>
      <c r="B19" s="626" t="s">
        <v>5186</v>
      </c>
      <c r="C19" s="626"/>
      <c r="D19" s="626"/>
      <c r="E19" s="626"/>
      <c r="F19" s="626"/>
      <c r="G19" s="626"/>
      <c r="H19" s="626"/>
      <c r="I19" s="626"/>
      <c r="J19" s="626"/>
      <c r="K19" s="626"/>
      <c r="L19" s="626"/>
      <c r="M19" s="626"/>
      <c r="N19" s="626"/>
      <c r="O19" s="626"/>
      <c r="P19" s="626"/>
      <c r="Q19" s="626"/>
      <c r="R19" s="626"/>
      <c r="S19" s="626"/>
      <c r="T19" s="626"/>
    </row>
    <row r="20" spans="1:20" hidden="1" outlineLevel="1">
      <c r="A20" s="626"/>
      <c r="B20" s="626" t="s">
        <v>5184</v>
      </c>
      <c r="C20" s="626"/>
      <c r="D20" s="626"/>
      <c r="E20" s="626"/>
      <c r="F20" s="626"/>
      <c r="G20" s="626"/>
      <c r="H20" s="626"/>
      <c r="I20" s="626"/>
      <c r="J20" s="626"/>
      <c r="K20" s="626"/>
      <c r="L20" s="626"/>
      <c r="M20" s="626"/>
      <c r="N20" s="626"/>
      <c r="O20" s="626"/>
      <c r="P20" s="626"/>
      <c r="Q20" s="626"/>
      <c r="R20" s="626"/>
      <c r="S20" s="626"/>
      <c r="T20" s="626"/>
    </row>
    <row r="21" spans="1:20" hidden="1" outlineLevel="1">
      <c r="A21" s="626"/>
      <c r="B21" s="626" t="s">
        <v>5169</v>
      </c>
      <c r="C21" s="626"/>
      <c r="D21" s="626"/>
      <c r="E21" s="626"/>
      <c r="F21" s="626"/>
      <c r="G21" s="626"/>
      <c r="H21" s="626"/>
      <c r="I21" s="626"/>
      <c r="J21" s="626"/>
      <c r="K21" s="626"/>
      <c r="L21" s="626"/>
      <c r="M21" s="626"/>
      <c r="N21" s="626"/>
      <c r="O21" s="626"/>
      <c r="P21" s="626"/>
      <c r="Q21" s="626"/>
      <c r="R21" s="626"/>
      <c r="S21" s="626"/>
      <c r="T21" s="626"/>
    </row>
    <row r="22" spans="1:20" hidden="1" outlineLevel="1">
      <c r="A22" s="626"/>
      <c r="B22" s="626"/>
      <c r="C22" s="626"/>
      <c r="D22" s="626"/>
      <c r="E22" s="626"/>
      <c r="F22" s="626"/>
      <c r="G22" s="626"/>
      <c r="H22" s="626"/>
      <c r="I22" s="626"/>
      <c r="J22" s="626"/>
      <c r="K22" s="626"/>
      <c r="L22" s="626"/>
      <c r="M22" s="626"/>
      <c r="N22" s="626"/>
      <c r="O22" s="626"/>
      <c r="P22" s="626"/>
      <c r="Q22" s="626"/>
      <c r="R22" s="626"/>
      <c r="S22" s="626"/>
      <c r="T22" s="626"/>
    </row>
    <row r="23" spans="1:20" hidden="1" outlineLevel="1">
      <c r="A23" s="626"/>
      <c r="B23" s="626"/>
      <c r="C23" s="626"/>
      <c r="D23" s="626"/>
      <c r="E23" s="626"/>
      <c r="F23" s="626"/>
      <c r="G23" s="626"/>
      <c r="H23" s="626"/>
      <c r="I23" s="626"/>
      <c r="J23" s="626"/>
      <c r="K23" s="626"/>
      <c r="L23" s="626"/>
      <c r="M23" s="626"/>
      <c r="N23" s="626"/>
      <c r="O23" s="626"/>
      <c r="P23" s="626"/>
      <c r="Q23" s="626"/>
      <c r="R23" s="626"/>
      <c r="S23" s="626"/>
      <c r="T23" s="626"/>
    </row>
    <row r="24" spans="1:20" ht="39.9" customHeight="1" collapsed="1">
      <c r="A24" s="550" t="s">
        <v>5113</v>
      </c>
      <c r="B24" s="1"/>
      <c r="C24" s="21"/>
      <c r="D24" s="1"/>
      <c r="E24" s="638" t="s">
        <v>4278</v>
      </c>
      <c r="F24" s="639" t="s">
        <v>4265</v>
      </c>
      <c r="G24" s="1"/>
      <c r="H24" s="626"/>
      <c r="I24" s="626"/>
      <c r="J24" s="626"/>
      <c r="K24" s="626"/>
      <c r="L24" s="626"/>
      <c r="M24" s="626"/>
    </row>
    <row r="25" spans="1:20" ht="30" customHeight="1">
      <c r="A25" s="213">
        <v>45838</v>
      </c>
      <c r="B25" s="7" t="s">
        <v>2294</v>
      </c>
      <c r="C25" s="1"/>
      <c r="D25" s="1"/>
      <c r="E25" s="6" t="s">
        <v>2293</v>
      </c>
      <c r="F25" s="212" t="s">
        <v>4266</v>
      </c>
      <c r="G25" s="1"/>
      <c r="H25" s="626"/>
      <c r="I25" s="626"/>
      <c r="J25" s="626"/>
      <c r="K25" s="626"/>
      <c r="L25" s="626"/>
      <c r="M25" s="626"/>
    </row>
    <row r="26" spans="1:20">
      <c r="A26" s="12" t="s">
        <v>2295</v>
      </c>
      <c r="B26" s="1"/>
      <c r="C26" s="21"/>
      <c r="D26" s="1"/>
      <c r="E26" s="1"/>
      <c r="F26" s="1"/>
      <c r="G26" s="1"/>
      <c r="H26" s="629" t="s">
        <v>5064</v>
      </c>
      <c r="I26" s="629" t="s">
        <v>5095</v>
      </c>
      <c r="J26" s="629" t="s">
        <v>5065</v>
      </c>
      <c r="K26" s="629" t="s">
        <v>5067</v>
      </c>
      <c r="L26" s="629" t="s">
        <v>5074</v>
      </c>
      <c r="M26" s="629" t="s">
        <v>5066</v>
      </c>
    </row>
    <row r="27" spans="1:20" ht="39.6">
      <c r="A27" s="641"/>
      <c r="B27" s="641"/>
      <c r="C27" s="642"/>
      <c r="D27" s="642"/>
      <c r="E27" s="642"/>
      <c r="F27" s="641"/>
      <c r="G27" s="641"/>
      <c r="H27" s="633" t="s">
        <v>5069</v>
      </c>
      <c r="I27" s="633" t="s">
        <v>5069</v>
      </c>
      <c r="J27" s="630" t="s">
        <v>5070</v>
      </c>
      <c r="K27" s="633" t="s">
        <v>5068</v>
      </c>
      <c r="L27" s="630" t="s">
        <v>5075</v>
      </c>
      <c r="M27" s="630" t="s">
        <v>5075</v>
      </c>
    </row>
    <row r="28" spans="1:20" s="3" customFormat="1" ht="39.6">
      <c r="A28" s="983" t="s">
        <v>4379</v>
      </c>
      <c r="B28" s="983" t="s">
        <v>5188</v>
      </c>
      <c r="C28" s="984" t="s">
        <v>4381</v>
      </c>
      <c r="D28" s="985" t="s">
        <v>6471</v>
      </c>
      <c r="E28" s="985" t="s">
        <v>6470</v>
      </c>
      <c r="F28" s="986" t="s">
        <v>5108</v>
      </c>
      <c r="G28" s="643"/>
      <c r="H28" s="998" t="s">
        <v>5139</v>
      </c>
      <c r="I28" s="998"/>
      <c r="J28" s="999" t="str">
        <f>H28</f>
        <v>熱供給事業者名を選択</v>
      </c>
      <c r="K28" s="998" t="str">
        <f>H28</f>
        <v>熱供給事業者名を選択</v>
      </c>
      <c r="L28" s="627">
        <f>COUNTA($K$29:$K$323)</f>
        <v>33</v>
      </c>
      <c r="M28" s="627"/>
    </row>
    <row r="29" spans="1:20">
      <c r="A29" s="987" t="s">
        <v>2311</v>
      </c>
      <c r="B29" s="981" t="s">
        <v>6535</v>
      </c>
      <c r="C29" s="988"/>
      <c r="D29" s="1218">
        <v>0.05</v>
      </c>
      <c r="E29" s="1218">
        <v>0.05</v>
      </c>
      <c r="F29" s="989"/>
      <c r="G29" s="644"/>
      <c r="H29" s="626" t="str">
        <f t="shared" ref="H29:H50" si="0">A29&amp;"_"&amp;B29</f>
        <v>002_東京ガスエンジニアリングソリューションズ株式会社_田町駅東口北地区</v>
      </c>
      <c r="I29" s="626" t="str">
        <f t="shared" ref="I29:I50" si="1">A29&amp;"_"&amp;B29&amp;"_"&amp;C29</f>
        <v>002_東京ガスエンジニアリングソリューションズ株式会社_田町駅東口北地区_</v>
      </c>
      <c r="J29" s="628"/>
      <c r="K29" s="626" t="s">
        <v>5124</v>
      </c>
      <c r="L29" s="626"/>
      <c r="M29" s="626">
        <f t="shared" ref="M29:M92" si="2">COUNTIF($H$29:$H$323,K29)</f>
        <v>1</v>
      </c>
    </row>
    <row r="30" spans="1:20">
      <c r="A30" s="990" t="s">
        <v>2312</v>
      </c>
      <c r="B30" s="991" t="s">
        <v>6536</v>
      </c>
      <c r="C30" s="988" t="s">
        <v>229</v>
      </c>
      <c r="D30" s="1218">
        <v>4.36E-2</v>
      </c>
      <c r="E30" s="1218">
        <v>0</v>
      </c>
      <c r="F30" s="989"/>
      <c r="G30" s="644"/>
      <c r="H30" s="626" t="str">
        <f t="shared" si="0"/>
        <v>006_丸の内熱供給株式会社</v>
      </c>
      <c r="I30" s="626" t="str">
        <f t="shared" si="1"/>
        <v>006_丸の内熱供給株式会社_メニューA</v>
      </c>
      <c r="J30" s="626"/>
      <c r="K30" s="626" t="s">
        <v>5125</v>
      </c>
      <c r="L30" s="626"/>
      <c r="M30" s="626">
        <f t="shared" si="2"/>
        <v>2</v>
      </c>
    </row>
    <row r="31" spans="1:20">
      <c r="A31" s="990" t="s">
        <v>2312</v>
      </c>
      <c r="B31" s="991" t="s">
        <v>6537</v>
      </c>
      <c r="C31" s="988" t="s">
        <v>6538</v>
      </c>
      <c r="D31" s="1218">
        <v>4.36E-2</v>
      </c>
      <c r="E31" s="1218">
        <v>4.36E-2</v>
      </c>
      <c r="F31" s="992"/>
      <c r="G31" s="645"/>
      <c r="H31" s="626" t="str">
        <f t="shared" si="0"/>
        <v>006_丸の内熱供給株式会社</v>
      </c>
      <c r="I31" s="626" t="str">
        <f t="shared" si="1"/>
        <v>006_丸の内熱供給株式会社_残差</v>
      </c>
      <c r="J31" s="626"/>
      <c r="K31" s="626" t="s">
        <v>6574</v>
      </c>
      <c r="L31" s="626"/>
      <c r="M31" s="626">
        <f t="shared" si="2"/>
        <v>2</v>
      </c>
    </row>
    <row r="32" spans="1:20">
      <c r="A32" s="990" t="s">
        <v>2313</v>
      </c>
      <c r="B32" s="991" t="s">
        <v>6539</v>
      </c>
      <c r="C32" s="988" t="s">
        <v>229</v>
      </c>
      <c r="D32" s="1218">
        <v>2.23E-2</v>
      </c>
      <c r="E32" s="1218">
        <v>0</v>
      </c>
      <c r="F32" s="992"/>
      <c r="G32" s="645"/>
      <c r="H32" s="626" t="str">
        <f t="shared" si="0"/>
        <v>009_池袋地域冷暖房株式会社_東池袋地域</v>
      </c>
      <c r="I32" s="626" t="str">
        <f t="shared" si="1"/>
        <v>009_池袋地域冷暖房株式会社_東池袋地域_メニューA</v>
      </c>
      <c r="J32" s="626"/>
      <c r="K32" s="626" t="s">
        <v>5126</v>
      </c>
      <c r="L32" s="626"/>
      <c r="M32" s="626">
        <f t="shared" si="2"/>
        <v>1</v>
      </c>
    </row>
    <row r="33" spans="1:13">
      <c r="A33" s="990" t="s">
        <v>2313</v>
      </c>
      <c r="B33" s="991" t="s">
        <v>6540</v>
      </c>
      <c r="C33" s="988" t="s">
        <v>6474</v>
      </c>
      <c r="D33" s="1218">
        <v>4.5400000000000003E-2</v>
      </c>
      <c r="E33" s="1218">
        <v>4.5400000000000003E-2</v>
      </c>
      <c r="F33" s="992"/>
      <c r="G33" s="645"/>
      <c r="H33" s="626" t="str">
        <f t="shared" si="0"/>
        <v>009_池袋地域冷暖房株式会社_東池袋地域</v>
      </c>
      <c r="I33" s="626" t="str">
        <f t="shared" si="1"/>
        <v>009_池袋地域冷暖房株式会社_東池袋地域_残差</v>
      </c>
      <c r="J33" s="626"/>
      <c r="K33" s="626" t="s">
        <v>5127</v>
      </c>
      <c r="L33" s="626"/>
      <c r="M33" s="626">
        <f t="shared" si="2"/>
        <v>1</v>
      </c>
    </row>
    <row r="34" spans="1:13">
      <c r="A34" s="987" t="s">
        <v>2314</v>
      </c>
      <c r="B34" s="991" t="s">
        <v>6541</v>
      </c>
      <c r="C34" s="988"/>
      <c r="D34" s="1218">
        <v>5.0700000000000002E-2</v>
      </c>
      <c r="E34" s="1218">
        <v>5.0700000000000002E-2</v>
      </c>
      <c r="F34" s="992"/>
      <c r="G34" s="645"/>
      <c r="H34" s="626" t="str">
        <f t="shared" si="0"/>
        <v>014_新都市熱供給株式会社</v>
      </c>
      <c r="I34" s="626" t="str">
        <f t="shared" si="1"/>
        <v>014_新都市熱供給株式会社_</v>
      </c>
      <c r="J34" s="626"/>
      <c r="K34" s="626" t="s">
        <v>6575</v>
      </c>
      <c r="L34" s="626"/>
      <c r="M34" s="626">
        <f t="shared" si="2"/>
        <v>1</v>
      </c>
    </row>
    <row r="35" spans="1:13">
      <c r="A35" s="990" t="s">
        <v>2315</v>
      </c>
      <c r="B35" s="991" t="s">
        <v>6542</v>
      </c>
      <c r="C35" s="988"/>
      <c r="D35" s="1218">
        <v>4.5699999999999998E-2</v>
      </c>
      <c r="E35" s="1218">
        <v>4.5699999999999998E-2</v>
      </c>
      <c r="F35" s="992"/>
      <c r="G35" s="645"/>
      <c r="H35" s="626" t="str">
        <f t="shared" si="0"/>
        <v>016_西池袋熱供給株式会社</v>
      </c>
      <c r="I35" s="626" t="str">
        <f t="shared" si="1"/>
        <v>016_西池袋熱供給株式会社_</v>
      </c>
      <c r="J35" s="626"/>
      <c r="K35" s="626" t="s">
        <v>6576</v>
      </c>
      <c r="L35" s="626"/>
      <c r="M35" s="626">
        <f t="shared" si="2"/>
        <v>1</v>
      </c>
    </row>
    <row r="36" spans="1:13">
      <c r="A36" s="990" t="s">
        <v>6543</v>
      </c>
      <c r="B36" s="991" t="s">
        <v>6544</v>
      </c>
      <c r="C36" s="988"/>
      <c r="D36" s="1218">
        <v>4.0800000000000003E-2</v>
      </c>
      <c r="E36" s="1218">
        <v>4.0800000000000003E-2</v>
      </c>
      <c r="F36" s="992"/>
      <c r="G36" s="645"/>
      <c r="H36" s="626" t="str">
        <f t="shared" si="0"/>
        <v>020_東京都市サービス株式会社_芝浦4丁目地域</v>
      </c>
      <c r="I36" s="626" t="str">
        <f t="shared" si="1"/>
        <v>020_東京都市サービス株式会社_芝浦4丁目地域_</v>
      </c>
      <c r="J36" s="626"/>
      <c r="K36" s="626" t="s">
        <v>6577</v>
      </c>
      <c r="L36" s="626"/>
      <c r="M36" s="626">
        <f t="shared" si="2"/>
        <v>1</v>
      </c>
    </row>
    <row r="37" spans="1:13">
      <c r="A37" s="987" t="s">
        <v>6543</v>
      </c>
      <c r="B37" s="993" t="s">
        <v>6545</v>
      </c>
      <c r="C37" s="993"/>
      <c r="D37" s="1219">
        <v>2.9600000000000001E-2</v>
      </c>
      <c r="E37" s="1219">
        <v>2.9600000000000001E-2</v>
      </c>
      <c r="F37" s="989"/>
      <c r="G37" s="644"/>
      <c r="H37" s="626" t="str">
        <f t="shared" si="0"/>
        <v>020_東京都市サービス株式会社_銀座5・6丁目地域</v>
      </c>
      <c r="I37" s="626" t="str">
        <f t="shared" si="1"/>
        <v>020_東京都市サービス株式会社_銀座5・6丁目地域_</v>
      </c>
      <c r="J37" s="626"/>
      <c r="K37" s="626" t="s">
        <v>6578</v>
      </c>
      <c r="L37" s="626"/>
      <c r="M37" s="626">
        <f t="shared" si="2"/>
        <v>1</v>
      </c>
    </row>
    <row r="38" spans="1:13">
      <c r="A38" s="981" t="s">
        <v>6543</v>
      </c>
      <c r="B38" s="981" t="s">
        <v>6546</v>
      </c>
      <c r="C38" s="211"/>
      <c r="D38" s="1220">
        <v>3.2099999999999997E-2</v>
      </c>
      <c r="E38" s="1220">
        <v>3.2099999999999997E-2</v>
      </c>
      <c r="F38" s="640"/>
      <c r="G38" s="636"/>
      <c r="H38" s="626" t="str">
        <f t="shared" si="0"/>
        <v>020_東京都市サービス株式会社_新川地域</v>
      </c>
      <c r="I38" s="626" t="str">
        <f t="shared" si="1"/>
        <v>020_東京都市サービス株式会社_新川地域_</v>
      </c>
      <c r="J38" s="626"/>
      <c r="K38" s="626" t="s">
        <v>6579</v>
      </c>
      <c r="L38" s="626"/>
      <c r="M38" s="626">
        <f t="shared" si="2"/>
        <v>1</v>
      </c>
    </row>
    <row r="39" spans="1:13">
      <c r="A39" s="211" t="s">
        <v>6543</v>
      </c>
      <c r="B39" s="211" t="s">
        <v>6547</v>
      </c>
      <c r="C39" s="211"/>
      <c r="D39" s="1218">
        <v>4.2500000000000003E-2</v>
      </c>
      <c r="E39" s="1218">
        <v>4.2500000000000003E-2</v>
      </c>
      <c r="F39" s="640"/>
      <c r="G39" s="636"/>
      <c r="H39" s="626" t="str">
        <f t="shared" si="0"/>
        <v>020_東京都市サービス株式会社_神田駿河台地域</v>
      </c>
      <c r="I39" s="626" t="str">
        <f t="shared" si="1"/>
        <v>020_東京都市サービス株式会社_神田駿河台地域_</v>
      </c>
      <c r="J39" s="626"/>
      <c r="K39" s="626" t="s">
        <v>6580</v>
      </c>
      <c r="L39" s="626"/>
      <c r="M39" s="626">
        <f t="shared" si="2"/>
        <v>1</v>
      </c>
    </row>
    <row r="40" spans="1:13">
      <c r="A40" s="211" t="s">
        <v>6543</v>
      </c>
      <c r="B40" s="211" t="s">
        <v>6548</v>
      </c>
      <c r="C40" s="211"/>
      <c r="D40" s="1218">
        <v>4.0899999999999999E-2</v>
      </c>
      <c r="E40" s="1218">
        <v>4.0899999999999999E-2</v>
      </c>
      <c r="F40" s="640"/>
      <c r="G40" s="636"/>
      <c r="H40" s="626" t="str">
        <f t="shared" si="0"/>
        <v>020_東京都市サービス株式会社_箱崎地域</v>
      </c>
      <c r="I40" s="626" t="str">
        <f t="shared" si="1"/>
        <v>020_東京都市サービス株式会社_箱崎地域_</v>
      </c>
      <c r="J40" s="626"/>
      <c r="K40" s="626" t="s">
        <v>6581</v>
      </c>
      <c r="L40" s="626"/>
      <c r="M40" s="626">
        <f t="shared" si="2"/>
        <v>1</v>
      </c>
    </row>
    <row r="41" spans="1:13">
      <c r="A41" s="211" t="s">
        <v>6543</v>
      </c>
      <c r="B41" s="211" t="s">
        <v>6549</v>
      </c>
      <c r="C41" s="211"/>
      <c r="D41" s="1218">
        <v>2.6499999999999999E-2</v>
      </c>
      <c r="E41" s="1218">
        <v>2.6499999999999999E-2</v>
      </c>
      <c r="F41" s="640"/>
      <c r="G41" s="636"/>
      <c r="H41" s="626" t="str">
        <f t="shared" si="0"/>
        <v>020_東京都市サービス株式会社_幕張新都心ハイテク・ビジネス地域</v>
      </c>
      <c r="I41" s="626" t="str">
        <f t="shared" si="1"/>
        <v>020_東京都市サービス株式会社_幕張新都心ハイテク・ビジネス地域_</v>
      </c>
      <c r="J41" s="626"/>
      <c r="K41" s="626" t="s">
        <v>6582</v>
      </c>
      <c r="L41" s="626"/>
      <c r="M41" s="626">
        <f t="shared" si="2"/>
        <v>1</v>
      </c>
    </row>
    <row r="42" spans="1:13">
      <c r="A42" s="211" t="s">
        <v>6543</v>
      </c>
      <c r="B42" s="211" t="s">
        <v>6550</v>
      </c>
      <c r="C42" s="211"/>
      <c r="D42" s="1218">
        <v>3.5799999999999998E-2</v>
      </c>
      <c r="E42" s="1218">
        <v>3.5799999999999998E-2</v>
      </c>
      <c r="F42" s="640"/>
      <c r="G42" s="636"/>
      <c r="H42" s="626" t="str">
        <f t="shared" si="0"/>
        <v>020_東京都市サービス株式会社_高崎市中央・城址地域</v>
      </c>
      <c r="I42" s="626" t="str">
        <f t="shared" si="1"/>
        <v>020_東京都市サービス株式会社_高崎市中央・城址地域_</v>
      </c>
      <c r="J42" s="626"/>
      <c r="K42" s="626" t="s">
        <v>6583</v>
      </c>
      <c r="L42" s="626"/>
      <c r="M42" s="626">
        <f t="shared" si="2"/>
        <v>1</v>
      </c>
    </row>
    <row r="43" spans="1:13">
      <c r="A43" s="211" t="s">
        <v>6543</v>
      </c>
      <c r="B43" s="211" t="s">
        <v>6551</v>
      </c>
      <c r="C43" s="211"/>
      <c r="D43" s="1218">
        <v>4.5499999999999999E-2</v>
      </c>
      <c r="E43" s="1218">
        <v>4.5499999999999999E-2</v>
      </c>
      <c r="F43" s="640"/>
      <c r="G43" s="636"/>
      <c r="H43" s="626" t="str">
        <f t="shared" si="0"/>
        <v>020_東京都市サービス株式会社_本駒込2丁目地域</v>
      </c>
      <c r="I43" s="626" t="str">
        <f t="shared" si="1"/>
        <v>020_東京都市サービス株式会社_本駒込2丁目地域_</v>
      </c>
      <c r="J43" s="626"/>
      <c r="K43" s="626" t="s">
        <v>6584</v>
      </c>
      <c r="L43" s="626"/>
      <c r="M43" s="626">
        <f t="shared" si="2"/>
        <v>1</v>
      </c>
    </row>
    <row r="44" spans="1:13">
      <c r="A44" s="211" t="s">
        <v>6543</v>
      </c>
      <c r="B44" s="211" t="s">
        <v>6552</v>
      </c>
      <c r="C44" s="211"/>
      <c r="D44" s="1218">
        <v>4.2099999999999999E-2</v>
      </c>
      <c r="E44" s="1218">
        <v>4.2099999999999999E-2</v>
      </c>
      <c r="F44" s="640"/>
      <c r="G44" s="636"/>
      <c r="H44" s="626" t="str">
        <f t="shared" si="0"/>
        <v>020_東京都市サービス株式会社_大崎1丁目地域</v>
      </c>
      <c r="I44" s="626" t="str">
        <f t="shared" si="1"/>
        <v>020_東京都市サービス株式会社_大崎1丁目地域_</v>
      </c>
      <c r="J44" s="626"/>
      <c r="K44" s="626" t="s">
        <v>6585</v>
      </c>
      <c r="L44" s="626"/>
      <c r="M44" s="626">
        <f t="shared" si="2"/>
        <v>2</v>
      </c>
    </row>
    <row r="45" spans="1:13">
      <c r="A45" s="211" t="s">
        <v>6543</v>
      </c>
      <c r="B45" s="211" t="s">
        <v>6553</v>
      </c>
      <c r="C45" s="211"/>
      <c r="D45" s="1218">
        <v>3.78E-2</v>
      </c>
      <c r="E45" s="1218">
        <v>3.78E-2</v>
      </c>
      <c r="F45" s="640"/>
      <c r="G45" s="636"/>
      <c r="H45" s="626" t="str">
        <f t="shared" si="0"/>
        <v>020_東京都市サービス株式会社_晴海アイランド地域</v>
      </c>
      <c r="I45" s="626" t="str">
        <f t="shared" si="1"/>
        <v>020_東京都市サービス株式会社_晴海アイランド地域_</v>
      </c>
      <c r="J45" s="626"/>
      <c r="K45" s="626" t="s">
        <v>6586</v>
      </c>
      <c r="L45" s="626"/>
      <c r="M45" s="626">
        <f t="shared" si="2"/>
        <v>1</v>
      </c>
    </row>
    <row r="46" spans="1:13">
      <c r="A46" s="211" t="s">
        <v>6543</v>
      </c>
      <c r="B46" s="211" t="s">
        <v>6554</v>
      </c>
      <c r="C46" s="211" t="s">
        <v>229</v>
      </c>
      <c r="D46" s="1218">
        <v>0</v>
      </c>
      <c r="E46" s="1218">
        <v>0</v>
      </c>
      <c r="F46" s="640"/>
      <c r="G46" s="636"/>
      <c r="H46" s="626" t="str">
        <f t="shared" si="0"/>
        <v>020_東京都市サービス株式会社_府中日鋼町地域</v>
      </c>
      <c r="I46" s="626" t="str">
        <f t="shared" si="1"/>
        <v>020_東京都市サービス株式会社_府中日鋼町地域_メニューA</v>
      </c>
      <c r="J46" s="626"/>
      <c r="K46" s="626" t="s">
        <v>5128</v>
      </c>
      <c r="L46" s="626"/>
      <c r="M46" s="626">
        <f t="shared" si="2"/>
        <v>3</v>
      </c>
    </row>
    <row r="47" spans="1:13">
      <c r="A47" s="211" t="s">
        <v>6543</v>
      </c>
      <c r="B47" s="211" t="s">
        <v>6555</v>
      </c>
      <c r="C47" s="211" t="s">
        <v>6474</v>
      </c>
      <c r="D47" s="1218">
        <v>3.04E-2</v>
      </c>
      <c r="E47" s="1218">
        <v>3.04E-2</v>
      </c>
      <c r="F47" s="640"/>
      <c r="G47" s="636"/>
      <c r="H47" s="626" t="str">
        <f t="shared" si="0"/>
        <v>020_東京都市サービス株式会社_府中日鋼町地域</v>
      </c>
      <c r="I47" s="626" t="str">
        <f t="shared" si="1"/>
        <v>020_東京都市サービス株式会社_府中日鋼町地域_残差</v>
      </c>
      <c r="J47" s="626"/>
      <c r="K47" s="626" t="s">
        <v>5129</v>
      </c>
      <c r="L47" s="626"/>
      <c r="M47" s="626">
        <f t="shared" si="2"/>
        <v>1</v>
      </c>
    </row>
    <row r="48" spans="1:13">
      <c r="A48" s="211" t="s">
        <v>6543</v>
      </c>
      <c r="B48" s="211" t="s">
        <v>6556</v>
      </c>
      <c r="C48" s="211"/>
      <c r="D48" s="1218">
        <v>3.4599999999999999E-2</v>
      </c>
      <c r="E48" s="1218">
        <v>3.4599999999999999E-2</v>
      </c>
      <c r="F48" s="640"/>
      <c r="G48" s="636"/>
      <c r="H48" s="626" t="str">
        <f t="shared" si="0"/>
        <v>020_東京都市サービス株式会社_横浜市北仲通南地域</v>
      </c>
      <c r="I48" s="626" t="str">
        <f t="shared" si="1"/>
        <v>020_東京都市サービス株式会社_横浜市北仲通南地域_</v>
      </c>
      <c r="J48" s="626"/>
      <c r="K48" s="626" t="s">
        <v>5131</v>
      </c>
      <c r="L48" s="626"/>
      <c r="M48" s="626">
        <f t="shared" si="2"/>
        <v>1</v>
      </c>
    </row>
    <row r="49" spans="1:13">
      <c r="A49" s="211" t="s">
        <v>2316</v>
      </c>
      <c r="B49" s="211" t="s">
        <v>6557</v>
      </c>
      <c r="C49" s="211" t="s">
        <v>229</v>
      </c>
      <c r="D49" s="1218">
        <v>0</v>
      </c>
      <c r="E49" s="1218">
        <v>0</v>
      </c>
      <c r="F49" s="640"/>
      <c r="G49" s="636"/>
      <c r="H49" s="626" t="str">
        <f t="shared" si="0"/>
        <v>024_みなとみらい二十一熱供給株式会社</v>
      </c>
      <c r="I49" s="626" t="str">
        <f t="shared" si="1"/>
        <v>024_みなとみらい二十一熱供給株式会社_メニューA</v>
      </c>
      <c r="J49" s="626"/>
      <c r="K49" s="626" t="s">
        <v>5132</v>
      </c>
      <c r="L49" s="626"/>
      <c r="M49" s="626">
        <f t="shared" si="2"/>
        <v>1</v>
      </c>
    </row>
    <row r="50" spans="1:13">
      <c r="A50" s="981" t="s">
        <v>2316</v>
      </c>
      <c r="B50" s="982" t="s">
        <v>6558</v>
      </c>
      <c r="C50" s="211" t="s">
        <v>307</v>
      </c>
      <c r="D50" s="1218">
        <v>2.7900000000000001E-2</v>
      </c>
      <c r="E50" s="1218">
        <v>0</v>
      </c>
      <c r="F50" s="640"/>
      <c r="G50" s="636"/>
      <c r="H50" s="626" t="str">
        <f t="shared" si="0"/>
        <v>024_みなとみらい二十一熱供給株式会社</v>
      </c>
      <c r="I50" s="626" t="str">
        <f t="shared" si="1"/>
        <v>024_みなとみらい二十一熱供給株式会社_メニューB</v>
      </c>
      <c r="J50" s="626"/>
      <c r="K50" s="626" t="s">
        <v>5130</v>
      </c>
      <c r="L50" s="626"/>
      <c r="M50" s="626">
        <f t="shared" si="2"/>
        <v>1</v>
      </c>
    </row>
    <row r="51" spans="1:13">
      <c r="A51" s="211" t="s">
        <v>2316</v>
      </c>
      <c r="B51" s="211" t="s">
        <v>6558</v>
      </c>
      <c r="C51" s="211" t="s">
        <v>6474</v>
      </c>
      <c r="D51" s="1218">
        <v>4.5699999999999998E-2</v>
      </c>
      <c r="E51" s="1218">
        <v>4.5699999999999998E-2</v>
      </c>
      <c r="F51" s="640"/>
      <c r="G51" s="636"/>
      <c r="H51" s="626" t="str">
        <f t="shared" ref="H51:H66" si="3">A51&amp;"_"&amp;B51</f>
        <v>024_みなとみらい二十一熱供給株式会社</v>
      </c>
      <c r="I51" s="626" t="str">
        <f t="shared" ref="I51:I66" si="4">A51&amp;"_"&amp;B51&amp;"_"&amp;C51</f>
        <v>024_みなとみらい二十一熱供給株式会社_残差</v>
      </c>
      <c r="J51" s="626"/>
      <c r="K51" s="626" t="s">
        <v>6587</v>
      </c>
      <c r="L51" s="626"/>
      <c r="M51" s="626">
        <f t="shared" si="2"/>
        <v>1</v>
      </c>
    </row>
    <row r="52" spans="1:13">
      <c r="A52" s="211" t="s">
        <v>2317</v>
      </c>
      <c r="B52" s="211" t="s">
        <v>6559</v>
      </c>
      <c r="C52" s="211"/>
      <c r="D52" s="1218">
        <v>4.8899999999999999E-2</v>
      </c>
      <c r="E52" s="1218">
        <v>4.8899999999999999E-2</v>
      </c>
      <c r="F52" s="640"/>
      <c r="G52" s="636"/>
      <c r="H52" s="626" t="str">
        <f t="shared" si="3"/>
        <v>033_新宿熱供給株式会社</v>
      </c>
      <c r="I52" s="626" t="str">
        <f t="shared" si="4"/>
        <v>033_新宿熱供給株式会社_</v>
      </c>
      <c r="J52" s="626"/>
      <c r="K52" s="626" t="s">
        <v>5133</v>
      </c>
      <c r="L52" s="626"/>
      <c r="M52" s="626">
        <f t="shared" si="2"/>
        <v>1</v>
      </c>
    </row>
    <row r="53" spans="1:13">
      <c r="A53" s="211" t="s">
        <v>853</v>
      </c>
      <c r="B53" s="211" t="s">
        <v>6560</v>
      </c>
      <c r="C53" s="211"/>
      <c r="D53" s="1218">
        <v>4.2299999999999997E-2</v>
      </c>
      <c r="E53" s="1218">
        <v>4.2299999999999997E-2</v>
      </c>
      <c r="F53" s="640"/>
      <c r="G53" s="636"/>
      <c r="H53" s="626" t="str">
        <f t="shared" si="3"/>
        <v>039_株式会社福岡エネルギーサービス_シーサイドももち地域</v>
      </c>
      <c r="I53" s="626" t="str">
        <f t="shared" si="4"/>
        <v>039_株式会社福岡エネルギーサービス_シーサイドももち地域_</v>
      </c>
      <c r="J53" s="626"/>
      <c r="K53" s="626" t="s">
        <v>5134</v>
      </c>
      <c r="L53" s="626"/>
      <c r="M53" s="626">
        <f t="shared" si="2"/>
        <v>1</v>
      </c>
    </row>
    <row r="54" spans="1:13">
      <c r="A54" s="211" t="s">
        <v>853</v>
      </c>
      <c r="B54" s="211" t="s">
        <v>6561</v>
      </c>
      <c r="C54" s="211"/>
      <c r="D54" s="1218">
        <v>3.49E-2</v>
      </c>
      <c r="E54" s="1218">
        <v>3.49E-2</v>
      </c>
      <c r="F54" s="640"/>
      <c r="G54" s="636"/>
      <c r="H54" s="626" t="str">
        <f t="shared" si="3"/>
        <v>039_株式会社福岡エネルギーサービス_西鉄福岡駅再開発地域</v>
      </c>
      <c r="I54" s="626" t="str">
        <f t="shared" si="4"/>
        <v>039_株式会社福岡エネルギーサービス_西鉄福岡駅再開発地域_</v>
      </c>
      <c r="J54" s="626"/>
      <c r="K54" s="626" t="s">
        <v>6588</v>
      </c>
      <c r="L54" s="626"/>
      <c r="M54" s="626">
        <f t="shared" si="2"/>
        <v>1</v>
      </c>
    </row>
    <row r="55" spans="1:13">
      <c r="A55" s="211" t="s">
        <v>853</v>
      </c>
      <c r="B55" s="211" t="s">
        <v>6562</v>
      </c>
      <c r="C55" s="211"/>
      <c r="D55" s="1218">
        <v>5.5599999999999997E-2</v>
      </c>
      <c r="E55" s="1218">
        <v>5.5599999999999997E-2</v>
      </c>
      <c r="F55" s="640"/>
      <c r="G55" s="636"/>
      <c r="H55" s="626" t="str">
        <f t="shared" si="3"/>
        <v>039_株式会社福岡エネルギーサービス_下川端再開発地域</v>
      </c>
      <c r="I55" s="626" t="str">
        <f t="shared" si="4"/>
        <v>039_株式会社福岡エネルギーサービス_下川端再開発地域_</v>
      </c>
      <c r="J55" s="626"/>
      <c r="K55" s="626" t="s">
        <v>5135</v>
      </c>
      <c r="L55" s="626"/>
      <c r="M55" s="626">
        <f t="shared" si="2"/>
        <v>1</v>
      </c>
    </row>
    <row r="56" spans="1:13">
      <c r="A56" s="211" t="s">
        <v>854</v>
      </c>
      <c r="B56" s="211" t="s">
        <v>6563</v>
      </c>
      <c r="C56" s="211"/>
      <c r="D56" s="1218">
        <v>3.5900000000000001E-2</v>
      </c>
      <c r="E56" s="1218">
        <v>3.5900000000000001E-2</v>
      </c>
      <c r="F56" s="640"/>
      <c r="G56" s="636"/>
      <c r="H56" s="626" t="str">
        <f t="shared" si="3"/>
        <v>047_東京下水道エネルギー株式会社　後楽事業所_後楽一丁目地域</v>
      </c>
      <c r="I56" s="626" t="str">
        <f t="shared" si="4"/>
        <v>047_東京下水道エネルギー株式会社　後楽事業所_後楽一丁目地域_</v>
      </c>
      <c r="J56" s="626"/>
      <c r="K56" s="626" t="s">
        <v>6589</v>
      </c>
      <c r="L56" s="626"/>
      <c r="M56" s="626">
        <f t="shared" si="2"/>
        <v>1</v>
      </c>
    </row>
    <row r="57" spans="1:13">
      <c r="A57" s="211" t="s">
        <v>2318</v>
      </c>
      <c r="B57" s="211" t="s">
        <v>6564</v>
      </c>
      <c r="C57" s="211"/>
      <c r="D57" s="1218">
        <v>4.6399999999999997E-2</v>
      </c>
      <c r="E57" s="1218">
        <v>4.6399999999999997E-2</v>
      </c>
      <c r="F57" s="640"/>
      <c r="G57" s="636"/>
      <c r="H57" s="626" t="str">
        <f t="shared" si="3"/>
        <v>050_新宿南エネルギーサービス株式会社</v>
      </c>
      <c r="I57" s="626" t="str">
        <f t="shared" si="4"/>
        <v>050_新宿南エネルギーサービス株式会社_</v>
      </c>
      <c r="J57" s="626"/>
      <c r="K57" s="626" t="s">
        <v>5136</v>
      </c>
      <c r="L57" s="626"/>
      <c r="M57" s="626">
        <f t="shared" si="2"/>
        <v>1</v>
      </c>
    </row>
    <row r="58" spans="1:13">
      <c r="A58" s="211" t="s">
        <v>2319</v>
      </c>
      <c r="B58" s="211" t="s">
        <v>6565</v>
      </c>
      <c r="C58" s="211"/>
      <c r="D58" s="1218">
        <v>0.04</v>
      </c>
      <c r="E58" s="1218">
        <v>0.04</v>
      </c>
      <c r="F58" s="640"/>
      <c r="G58" s="636"/>
      <c r="H58" s="626" t="str">
        <f t="shared" si="3"/>
        <v>057_錦糸町熱供給株式会社</v>
      </c>
      <c r="I58" s="626" t="str">
        <f t="shared" si="4"/>
        <v>057_錦糸町熱供給株式会社_</v>
      </c>
      <c r="J58" s="626"/>
      <c r="K58" s="626" t="s">
        <v>6590</v>
      </c>
      <c r="L58" s="626"/>
      <c r="M58" s="626">
        <f t="shared" si="2"/>
        <v>1</v>
      </c>
    </row>
    <row r="59" spans="1:13">
      <c r="A59" s="211" t="s">
        <v>2320</v>
      </c>
      <c r="B59" s="211" t="s">
        <v>6566</v>
      </c>
      <c r="C59" s="211"/>
      <c r="D59" s="1218">
        <v>4.2299999999999997E-2</v>
      </c>
      <c r="E59" s="1218">
        <v>4.2299999999999997E-2</v>
      </c>
      <c r="F59" s="640"/>
      <c r="G59" s="636"/>
      <c r="H59" s="626" t="str">
        <f t="shared" si="3"/>
        <v>058_品川熱供給株式会社_品川東口南地域</v>
      </c>
      <c r="I59" s="626" t="str">
        <f t="shared" si="4"/>
        <v>058_品川熱供給株式会社_品川東口南地域_</v>
      </c>
      <c r="J59" s="626"/>
      <c r="K59" s="626" t="s">
        <v>6591</v>
      </c>
      <c r="L59" s="626"/>
      <c r="M59" s="626">
        <f t="shared" si="2"/>
        <v>1</v>
      </c>
    </row>
    <row r="60" spans="1:13">
      <c r="A60" s="211" t="s">
        <v>2321</v>
      </c>
      <c r="B60" s="211" t="s">
        <v>6567</v>
      </c>
      <c r="C60" s="211"/>
      <c r="D60" s="1218">
        <v>4.36E-2</v>
      </c>
      <c r="E60" s="1218">
        <v>4.36E-2</v>
      </c>
      <c r="F60" s="640"/>
      <c r="G60" s="636"/>
      <c r="H60" s="626" t="str">
        <f t="shared" si="3"/>
        <v>064_山王熱供給株式会社</v>
      </c>
      <c r="I60" s="626" t="str">
        <f t="shared" si="4"/>
        <v>064_山王熱供給株式会社_</v>
      </c>
      <c r="J60" s="626"/>
      <c r="K60" s="626" t="s">
        <v>6592</v>
      </c>
      <c r="L60" s="626"/>
      <c r="M60" s="626">
        <f t="shared" si="2"/>
        <v>1</v>
      </c>
    </row>
    <row r="61" spans="1:13">
      <c r="A61" s="211" t="s">
        <v>6568</v>
      </c>
      <c r="B61" s="211" t="s">
        <v>6569</v>
      </c>
      <c r="C61" s="211"/>
      <c r="D61" s="1218">
        <v>0.05</v>
      </c>
      <c r="E61" s="1218">
        <v>0.05</v>
      </c>
      <c r="F61" s="640"/>
      <c r="G61" s="636"/>
      <c r="H61" s="626" t="str">
        <f t="shared" si="3"/>
        <v>065_渋谷熱供給株式会社</v>
      </c>
      <c r="I61" s="626" t="str">
        <f t="shared" si="4"/>
        <v>065_渋谷熱供給株式会社_</v>
      </c>
      <c r="J61" s="626"/>
      <c r="K61" s="626" t="s">
        <v>6593</v>
      </c>
      <c r="L61" s="626"/>
      <c r="M61" s="626">
        <f t="shared" si="2"/>
        <v>1</v>
      </c>
    </row>
    <row r="62" spans="1:13">
      <c r="A62" s="211" t="s">
        <v>2322</v>
      </c>
      <c r="B62" s="211" t="s">
        <v>2323</v>
      </c>
      <c r="C62" s="211"/>
      <c r="D62" s="1218">
        <v>4.3799999999999999E-2</v>
      </c>
      <c r="E62" s="1218">
        <v>4.3799999999999999E-2</v>
      </c>
      <c r="F62" s="640"/>
      <c r="G62" s="636"/>
      <c r="H62" s="626" t="str">
        <f t="shared" si="3"/>
        <v>069_品川エネルギーサービス株式会社</v>
      </c>
      <c r="I62" s="626" t="str">
        <f t="shared" si="4"/>
        <v>069_品川エネルギーサービス株式会社_</v>
      </c>
      <c r="J62" s="626"/>
      <c r="K62" s="626"/>
      <c r="L62" s="626"/>
      <c r="M62" s="626">
        <f t="shared" si="2"/>
        <v>0</v>
      </c>
    </row>
    <row r="63" spans="1:13">
      <c r="A63" s="211" t="s">
        <v>2324</v>
      </c>
      <c r="B63" s="211" t="s">
        <v>6570</v>
      </c>
      <c r="C63" s="211"/>
      <c r="D63" s="1218">
        <v>3.4799999999999998E-2</v>
      </c>
      <c r="E63" s="1218">
        <v>3.4799999999999998E-2</v>
      </c>
      <c r="F63" s="640"/>
      <c r="G63" s="636"/>
      <c r="H63" s="626" t="str">
        <f t="shared" si="3"/>
        <v>073_ＤＨＣ名古屋株式会社_名駅東地域</v>
      </c>
      <c r="I63" s="626" t="str">
        <f t="shared" si="4"/>
        <v>073_ＤＨＣ名古屋株式会社_名駅東地域_</v>
      </c>
      <c r="J63" s="626"/>
      <c r="K63" s="626"/>
      <c r="L63" s="626"/>
      <c r="M63" s="626">
        <f t="shared" si="2"/>
        <v>0</v>
      </c>
    </row>
    <row r="64" spans="1:13">
      <c r="A64" s="211" t="s">
        <v>2325</v>
      </c>
      <c r="B64" s="211" t="s">
        <v>6571</v>
      </c>
      <c r="C64" s="211"/>
      <c r="D64" s="1218">
        <v>4.3799999999999999E-2</v>
      </c>
      <c r="E64" s="1218">
        <v>4.3799999999999999E-2</v>
      </c>
      <c r="F64" s="640"/>
      <c r="G64" s="636"/>
      <c r="H64" s="626" t="str">
        <f t="shared" si="3"/>
        <v>079_虎ノ門エネルギーネットワーク株式会社_虎ノ門一・二丁目地域</v>
      </c>
      <c r="I64" s="626" t="str">
        <f t="shared" si="4"/>
        <v>079_虎ノ門エネルギーネットワーク株式会社_虎ノ門一・二丁目地域_</v>
      </c>
      <c r="J64" s="626"/>
      <c r="K64" s="626"/>
      <c r="L64" s="626"/>
      <c r="M64" s="626">
        <f t="shared" si="2"/>
        <v>0</v>
      </c>
    </row>
    <row r="65" spans="1:13">
      <c r="A65" s="211" t="s">
        <v>2325</v>
      </c>
      <c r="B65" s="211" t="s">
        <v>6572</v>
      </c>
      <c r="C65" s="211"/>
      <c r="D65" s="1218">
        <v>4.2000000000000003E-2</v>
      </c>
      <c r="E65" s="1218">
        <v>4.2000000000000003E-2</v>
      </c>
      <c r="F65" s="640"/>
      <c r="G65" s="636"/>
      <c r="H65" s="626" t="str">
        <f t="shared" si="3"/>
        <v>079_虎ノ門エネルギーネットワーク株式会社_虎ノ門・麻布台地域</v>
      </c>
      <c r="I65" s="626" t="str">
        <f t="shared" si="4"/>
        <v>079_虎ノ門エネルギーネットワーク株式会社_虎ノ門・麻布台地域_</v>
      </c>
      <c r="J65" s="626"/>
      <c r="K65" s="626"/>
      <c r="L65" s="626"/>
      <c r="M65" s="626">
        <f t="shared" si="2"/>
        <v>0</v>
      </c>
    </row>
    <row r="66" spans="1:13">
      <c r="A66" s="211" t="s">
        <v>6573</v>
      </c>
      <c r="B66" s="211" t="s">
        <v>6509</v>
      </c>
      <c r="C66" s="211"/>
      <c r="D66" s="1218">
        <v>5.3199999999999997E-2</v>
      </c>
      <c r="E66" s="1218">
        <v>5.3199999999999997E-2</v>
      </c>
      <c r="F66" s="640"/>
      <c r="G66" s="636"/>
      <c r="H66" s="626" t="str">
        <f t="shared" si="3"/>
        <v>999_代替値</v>
      </c>
      <c r="I66" s="626" t="str">
        <f t="shared" si="4"/>
        <v>999_代替値_</v>
      </c>
      <c r="J66" s="626"/>
      <c r="K66" s="626"/>
      <c r="L66" s="626"/>
      <c r="M66" s="626">
        <f t="shared" si="2"/>
        <v>0</v>
      </c>
    </row>
    <row r="67" spans="1:13">
      <c r="A67" s="1"/>
      <c r="B67" s="1"/>
      <c r="C67" s="1"/>
      <c r="D67" s="1"/>
      <c r="E67" s="1"/>
      <c r="F67" s="1"/>
      <c r="G67" s="1"/>
      <c r="H67" s="626"/>
      <c r="I67" s="626"/>
      <c r="J67" s="626"/>
      <c r="K67" s="626"/>
      <c r="L67" s="626"/>
      <c r="M67" s="626">
        <f t="shared" si="2"/>
        <v>0</v>
      </c>
    </row>
    <row r="68" spans="1:13">
      <c r="A68" s="1"/>
      <c r="B68" s="1"/>
      <c r="C68" s="1"/>
      <c r="D68" s="1"/>
      <c r="E68" s="1"/>
      <c r="F68" s="1"/>
      <c r="G68" s="1"/>
      <c r="H68" s="626"/>
      <c r="I68" s="626"/>
      <c r="J68" s="626"/>
      <c r="K68" s="626"/>
      <c r="L68" s="626"/>
      <c r="M68" s="626">
        <f t="shared" si="2"/>
        <v>0</v>
      </c>
    </row>
    <row r="69" spans="1:13">
      <c r="A69" s="1"/>
      <c r="B69" s="1"/>
      <c r="C69" s="1"/>
      <c r="D69" s="1"/>
      <c r="E69" s="1"/>
      <c r="F69" s="1"/>
      <c r="G69" s="1"/>
      <c r="H69" s="626"/>
      <c r="I69" s="626"/>
      <c r="J69" s="626"/>
      <c r="K69" s="626"/>
      <c r="L69" s="626"/>
      <c r="M69" s="626">
        <f t="shared" si="2"/>
        <v>0</v>
      </c>
    </row>
    <row r="70" spans="1:13">
      <c r="A70" s="1"/>
      <c r="B70" s="1"/>
      <c r="C70" s="1"/>
      <c r="D70" s="1"/>
      <c r="E70" s="1"/>
      <c r="F70" s="1"/>
      <c r="G70" s="1"/>
      <c r="H70" s="626"/>
      <c r="I70" s="626"/>
      <c r="J70" s="626"/>
      <c r="K70" s="626"/>
      <c r="L70" s="626"/>
      <c r="M70" s="626">
        <f t="shared" si="2"/>
        <v>0</v>
      </c>
    </row>
    <row r="71" spans="1:13">
      <c r="A71" s="1"/>
      <c r="B71" s="1"/>
      <c r="C71" s="1"/>
      <c r="D71" s="1"/>
      <c r="E71" s="1"/>
      <c r="F71" s="1"/>
      <c r="G71" s="1"/>
      <c r="H71" s="626"/>
      <c r="I71" s="626"/>
      <c r="J71" s="626"/>
      <c r="K71" s="626"/>
      <c r="L71" s="626"/>
      <c r="M71" s="626">
        <f t="shared" si="2"/>
        <v>0</v>
      </c>
    </row>
    <row r="72" spans="1:13">
      <c r="A72" s="1"/>
      <c r="B72" s="1"/>
      <c r="C72" s="1"/>
      <c r="D72" s="1"/>
      <c r="E72" s="1"/>
      <c r="F72" s="1"/>
      <c r="G72" s="1"/>
      <c r="H72" s="626"/>
      <c r="I72" s="626"/>
      <c r="J72" s="626"/>
      <c r="K72" s="626"/>
      <c r="L72" s="626"/>
      <c r="M72" s="626">
        <f t="shared" si="2"/>
        <v>0</v>
      </c>
    </row>
    <row r="73" spans="1:13">
      <c r="A73" s="1"/>
      <c r="B73" s="1"/>
      <c r="C73" s="1"/>
      <c r="D73" s="1"/>
      <c r="E73" s="1"/>
      <c r="F73" s="1"/>
      <c r="G73" s="1"/>
      <c r="H73" s="626"/>
      <c r="I73" s="626"/>
      <c r="J73" s="626"/>
      <c r="K73" s="626"/>
      <c r="L73" s="626"/>
      <c r="M73" s="626">
        <f t="shared" si="2"/>
        <v>0</v>
      </c>
    </row>
    <row r="74" spans="1:13">
      <c r="A74" s="1"/>
      <c r="B74" s="1"/>
      <c r="C74" s="1"/>
      <c r="D74" s="1"/>
      <c r="E74" s="1"/>
      <c r="F74" s="1"/>
      <c r="G74" s="1"/>
      <c r="H74" s="626"/>
      <c r="I74" s="626"/>
      <c r="J74" s="626"/>
      <c r="K74" s="626"/>
      <c r="L74" s="626"/>
      <c r="M74" s="626">
        <f t="shared" si="2"/>
        <v>0</v>
      </c>
    </row>
    <row r="75" spans="1:13">
      <c r="A75" s="1"/>
      <c r="B75" s="1"/>
      <c r="C75" s="1"/>
      <c r="D75" s="1"/>
      <c r="E75" s="1"/>
      <c r="F75" s="1"/>
      <c r="G75" s="1"/>
      <c r="H75" s="626"/>
      <c r="I75" s="626"/>
      <c r="J75" s="626"/>
      <c r="K75" s="626"/>
      <c r="L75" s="626"/>
      <c r="M75" s="626">
        <f t="shared" si="2"/>
        <v>0</v>
      </c>
    </row>
    <row r="76" spans="1:13">
      <c r="A76" s="1"/>
      <c r="B76" s="1"/>
      <c r="C76" s="1"/>
      <c r="D76" s="1"/>
      <c r="E76" s="1"/>
      <c r="F76" s="1"/>
      <c r="G76" s="1"/>
      <c r="H76" s="626"/>
      <c r="I76" s="626"/>
      <c r="J76" s="626"/>
      <c r="K76" s="626"/>
      <c r="L76" s="626"/>
      <c r="M76" s="626">
        <f t="shared" si="2"/>
        <v>0</v>
      </c>
    </row>
    <row r="77" spans="1:13">
      <c r="A77" s="1"/>
      <c r="B77" s="1"/>
      <c r="C77" s="1"/>
      <c r="D77" s="1"/>
      <c r="E77" s="1"/>
      <c r="F77" s="1"/>
      <c r="G77" s="1"/>
      <c r="H77" s="626"/>
      <c r="I77" s="626"/>
      <c r="J77" s="626"/>
      <c r="K77" s="626"/>
      <c r="L77" s="626"/>
      <c r="M77" s="626">
        <f t="shared" si="2"/>
        <v>0</v>
      </c>
    </row>
    <row r="78" spans="1:13">
      <c r="A78" s="1"/>
      <c r="B78" s="1"/>
      <c r="C78" s="1"/>
      <c r="D78" s="1"/>
      <c r="E78" s="1"/>
      <c r="F78" s="1"/>
      <c r="G78" s="1"/>
      <c r="H78" s="626"/>
      <c r="I78" s="626"/>
      <c r="J78" s="626"/>
      <c r="K78" s="626"/>
      <c r="L78" s="626"/>
      <c r="M78" s="626">
        <f t="shared" si="2"/>
        <v>0</v>
      </c>
    </row>
    <row r="79" spans="1:13">
      <c r="A79" s="1"/>
      <c r="B79" s="1"/>
      <c r="C79" s="1"/>
      <c r="D79" s="1"/>
      <c r="E79" s="1"/>
      <c r="F79" s="1"/>
      <c r="G79" s="1"/>
      <c r="H79" s="626"/>
      <c r="I79" s="626"/>
      <c r="J79" s="626"/>
      <c r="K79" s="626"/>
      <c r="L79" s="626"/>
      <c r="M79" s="626">
        <f t="shared" si="2"/>
        <v>0</v>
      </c>
    </row>
    <row r="80" spans="1:13">
      <c r="A80" s="1"/>
      <c r="B80" s="1"/>
      <c r="C80" s="1"/>
      <c r="D80" s="1"/>
      <c r="E80" s="1"/>
      <c r="F80" s="1"/>
      <c r="G80" s="1"/>
      <c r="H80" s="626"/>
      <c r="I80" s="626"/>
      <c r="J80" s="626"/>
      <c r="K80" s="626"/>
      <c r="L80" s="626"/>
      <c r="M80" s="626">
        <f t="shared" si="2"/>
        <v>0</v>
      </c>
    </row>
    <row r="81" spans="1:13">
      <c r="A81" s="1"/>
      <c r="B81" s="1"/>
      <c r="C81" s="1"/>
      <c r="D81" s="1"/>
      <c r="E81" s="1"/>
      <c r="F81" s="1"/>
      <c r="G81" s="1"/>
      <c r="H81" s="626"/>
      <c r="I81" s="626"/>
      <c r="J81" s="626"/>
      <c r="K81" s="626"/>
      <c r="L81" s="626"/>
      <c r="M81" s="626">
        <f t="shared" si="2"/>
        <v>0</v>
      </c>
    </row>
    <row r="82" spans="1:13">
      <c r="A82" s="1"/>
      <c r="B82" s="1"/>
      <c r="C82" s="1"/>
      <c r="D82" s="1"/>
      <c r="E82" s="1"/>
      <c r="F82" s="1"/>
      <c r="G82" s="1"/>
      <c r="H82" s="626"/>
      <c r="I82" s="626"/>
      <c r="J82" s="626"/>
      <c r="K82" s="626"/>
      <c r="L82" s="626"/>
      <c r="M82" s="626">
        <f t="shared" si="2"/>
        <v>0</v>
      </c>
    </row>
    <row r="83" spans="1:13">
      <c r="A83" s="1"/>
      <c r="B83" s="1"/>
      <c r="C83" s="1"/>
      <c r="D83" s="1"/>
      <c r="E83" s="1"/>
      <c r="F83" s="1"/>
      <c r="G83" s="1"/>
      <c r="H83" s="626"/>
      <c r="I83" s="626"/>
      <c r="J83" s="626"/>
      <c r="K83" s="626"/>
      <c r="L83" s="626"/>
      <c r="M83" s="626">
        <f t="shared" si="2"/>
        <v>0</v>
      </c>
    </row>
    <row r="84" spans="1:13">
      <c r="A84" s="1"/>
      <c r="B84" s="1"/>
      <c r="C84" s="1"/>
      <c r="D84" s="1"/>
      <c r="E84" s="1"/>
      <c r="F84" s="1"/>
      <c r="G84" s="1"/>
      <c r="H84" s="626"/>
      <c r="I84" s="626"/>
      <c r="J84" s="626"/>
      <c r="K84" s="626"/>
      <c r="L84" s="626"/>
      <c r="M84" s="626">
        <f t="shared" si="2"/>
        <v>0</v>
      </c>
    </row>
    <row r="85" spans="1:13">
      <c r="A85" s="1"/>
      <c r="B85" s="1"/>
      <c r="C85" s="1"/>
      <c r="D85" s="1"/>
      <c r="E85" s="1"/>
      <c r="F85" s="1"/>
      <c r="G85" s="1"/>
      <c r="H85" s="626"/>
      <c r="I85" s="626"/>
      <c r="J85" s="626"/>
      <c r="K85" s="626"/>
      <c r="L85" s="626"/>
      <c r="M85" s="626">
        <f t="shared" si="2"/>
        <v>0</v>
      </c>
    </row>
    <row r="86" spans="1:13">
      <c r="A86" s="1"/>
      <c r="B86" s="1"/>
      <c r="C86" s="1"/>
      <c r="D86" s="1"/>
      <c r="E86" s="1"/>
      <c r="F86" s="1"/>
      <c r="G86" s="1"/>
      <c r="H86" s="626"/>
      <c r="I86" s="626"/>
      <c r="J86" s="626"/>
      <c r="K86" s="626"/>
      <c r="L86" s="626"/>
      <c r="M86" s="626">
        <f t="shared" si="2"/>
        <v>0</v>
      </c>
    </row>
    <row r="87" spans="1:13">
      <c r="A87" s="1"/>
      <c r="B87" s="1"/>
      <c r="C87" s="1"/>
      <c r="D87" s="1"/>
      <c r="E87" s="1"/>
      <c r="F87" s="1"/>
      <c r="G87" s="1"/>
      <c r="H87" s="626"/>
      <c r="I87" s="626"/>
      <c r="J87" s="626"/>
      <c r="K87" s="626"/>
      <c r="L87" s="626"/>
      <c r="M87" s="626">
        <f t="shared" si="2"/>
        <v>0</v>
      </c>
    </row>
    <row r="88" spans="1:13">
      <c r="A88" s="1"/>
      <c r="B88" s="1"/>
      <c r="C88" s="1"/>
      <c r="D88" s="1"/>
      <c r="E88" s="1"/>
      <c r="F88" s="1"/>
      <c r="G88" s="1"/>
      <c r="H88" s="626"/>
      <c r="I88" s="626"/>
      <c r="J88" s="626"/>
      <c r="K88" s="626"/>
      <c r="L88" s="626"/>
      <c r="M88" s="626">
        <f t="shared" si="2"/>
        <v>0</v>
      </c>
    </row>
    <row r="89" spans="1:13">
      <c r="A89" s="1"/>
      <c r="B89" s="1"/>
      <c r="C89" s="1"/>
      <c r="D89" s="1"/>
      <c r="E89" s="1"/>
      <c r="F89" s="1"/>
      <c r="G89" s="1"/>
      <c r="H89" s="626"/>
      <c r="I89" s="626"/>
      <c r="J89" s="626"/>
      <c r="K89" s="626"/>
      <c r="L89" s="626"/>
      <c r="M89" s="626">
        <f t="shared" si="2"/>
        <v>0</v>
      </c>
    </row>
    <row r="90" spans="1:13">
      <c r="A90" s="1"/>
      <c r="B90" s="1"/>
      <c r="C90" s="1"/>
      <c r="D90" s="1"/>
      <c r="E90" s="1"/>
      <c r="F90" s="1"/>
      <c r="G90" s="1"/>
      <c r="H90" s="626"/>
      <c r="I90" s="626"/>
      <c r="J90" s="626"/>
      <c r="K90" s="626"/>
      <c r="L90" s="626"/>
      <c r="M90" s="626">
        <f t="shared" si="2"/>
        <v>0</v>
      </c>
    </row>
    <row r="91" spans="1:13">
      <c r="A91" s="1"/>
      <c r="B91" s="1"/>
      <c r="C91" s="1"/>
      <c r="D91" s="1"/>
      <c r="E91" s="1"/>
      <c r="F91" s="1"/>
      <c r="G91" s="1"/>
      <c r="H91" s="626"/>
      <c r="I91" s="626"/>
      <c r="J91" s="626"/>
      <c r="K91" s="626"/>
      <c r="L91" s="626"/>
      <c r="M91" s="626">
        <f t="shared" si="2"/>
        <v>0</v>
      </c>
    </row>
    <row r="92" spans="1:13">
      <c r="A92" s="1"/>
      <c r="B92" s="1"/>
      <c r="C92" s="1"/>
      <c r="D92" s="1"/>
      <c r="E92" s="1"/>
      <c r="F92" s="1"/>
      <c r="G92" s="1"/>
      <c r="H92" s="626"/>
      <c r="I92" s="626"/>
      <c r="J92" s="626"/>
      <c r="K92" s="626"/>
      <c r="L92" s="626"/>
      <c r="M92" s="626">
        <f t="shared" si="2"/>
        <v>0</v>
      </c>
    </row>
    <row r="93" spans="1:13">
      <c r="A93" s="1"/>
      <c r="B93" s="1"/>
      <c r="C93" s="1"/>
      <c r="D93" s="1"/>
      <c r="E93" s="1"/>
      <c r="F93" s="1"/>
      <c r="G93" s="1"/>
      <c r="H93" s="626"/>
      <c r="I93" s="626"/>
      <c r="J93" s="626"/>
      <c r="K93" s="626"/>
      <c r="L93" s="626"/>
      <c r="M93" s="626">
        <f t="shared" ref="M93:M156" si="5">COUNTIF($H$29:$H$323,K93)</f>
        <v>0</v>
      </c>
    </row>
    <row r="94" spans="1:13">
      <c r="A94" s="1"/>
      <c r="B94" s="1"/>
      <c r="C94" s="1"/>
      <c r="D94" s="1"/>
      <c r="E94" s="1"/>
      <c r="F94" s="1"/>
      <c r="G94" s="1"/>
      <c r="H94" s="626"/>
      <c r="I94" s="626"/>
      <c r="J94" s="626"/>
      <c r="K94" s="626"/>
      <c r="L94" s="626"/>
      <c r="M94" s="626">
        <f t="shared" si="5"/>
        <v>0</v>
      </c>
    </row>
    <row r="95" spans="1:13">
      <c r="A95" s="1"/>
      <c r="B95" s="1"/>
      <c r="C95" s="1"/>
      <c r="D95" s="1"/>
      <c r="E95" s="1"/>
      <c r="F95" s="1"/>
      <c r="G95" s="1"/>
      <c r="H95" s="626"/>
      <c r="I95" s="626"/>
      <c r="J95" s="626"/>
      <c r="K95" s="626"/>
      <c r="L95" s="626"/>
      <c r="M95" s="626">
        <f t="shared" si="5"/>
        <v>0</v>
      </c>
    </row>
    <row r="96" spans="1:13">
      <c r="A96" s="1"/>
      <c r="B96" s="1"/>
      <c r="C96" s="1"/>
      <c r="D96" s="1"/>
      <c r="E96" s="1"/>
      <c r="F96" s="1"/>
      <c r="G96" s="1"/>
      <c r="H96" s="626"/>
      <c r="I96" s="626"/>
      <c r="J96" s="626"/>
      <c r="K96" s="626"/>
      <c r="L96" s="626"/>
      <c r="M96" s="626">
        <f t="shared" si="5"/>
        <v>0</v>
      </c>
    </row>
    <row r="97" spans="1:13">
      <c r="A97" s="1"/>
      <c r="B97" s="1"/>
      <c r="C97" s="1"/>
      <c r="D97" s="1"/>
      <c r="E97" s="1"/>
      <c r="F97" s="1"/>
      <c r="G97" s="1"/>
      <c r="H97" s="626"/>
      <c r="I97" s="626"/>
      <c r="J97" s="626"/>
      <c r="K97" s="626"/>
      <c r="L97" s="626"/>
      <c r="M97" s="626">
        <f t="shared" si="5"/>
        <v>0</v>
      </c>
    </row>
    <row r="98" spans="1:13">
      <c r="A98" s="1"/>
      <c r="B98" s="1"/>
      <c r="C98" s="1"/>
      <c r="D98" s="1"/>
      <c r="E98" s="1"/>
      <c r="F98" s="1"/>
      <c r="G98" s="1"/>
      <c r="H98" s="626"/>
      <c r="I98" s="626"/>
      <c r="J98" s="626"/>
      <c r="K98" s="626"/>
      <c r="L98" s="626"/>
      <c r="M98" s="626">
        <f t="shared" si="5"/>
        <v>0</v>
      </c>
    </row>
    <row r="99" spans="1:13">
      <c r="A99" s="1"/>
      <c r="B99" s="1"/>
      <c r="C99" s="1"/>
      <c r="D99" s="1"/>
      <c r="E99" s="1"/>
      <c r="F99" s="1"/>
      <c r="G99" s="1"/>
      <c r="H99" s="626"/>
      <c r="I99" s="626"/>
      <c r="J99" s="626"/>
      <c r="K99" s="626"/>
      <c r="L99" s="626"/>
      <c r="M99" s="626">
        <f t="shared" si="5"/>
        <v>0</v>
      </c>
    </row>
    <row r="100" spans="1:13">
      <c r="A100" s="1"/>
      <c r="B100" s="1"/>
      <c r="C100" s="1"/>
      <c r="D100" s="1"/>
      <c r="E100" s="1"/>
      <c r="F100" s="1"/>
      <c r="G100" s="1"/>
      <c r="H100" s="626"/>
      <c r="I100" s="626"/>
      <c r="J100" s="626"/>
      <c r="K100" s="626"/>
      <c r="L100" s="626"/>
      <c r="M100" s="626">
        <f t="shared" si="5"/>
        <v>0</v>
      </c>
    </row>
    <row r="101" spans="1:13">
      <c r="A101" s="1"/>
      <c r="B101" s="1"/>
      <c r="C101" s="1"/>
      <c r="D101" s="1"/>
      <c r="E101" s="1"/>
      <c r="F101" s="1"/>
      <c r="G101" s="1"/>
      <c r="H101" s="626"/>
      <c r="I101" s="626"/>
      <c r="J101" s="626"/>
      <c r="K101" s="626"/>
      <c r="L101" s="626"/>
      <c r="M101" s="626">
        <f t="shared" si="5"/>
        <v>0</v>
      </c>
    </row>
    <row r="102" spans="1:13">
      <c r="A102" s="1"/>
      <c r="B102" s="1"/>
      <c r="C102" s="1"/>
      <c r="D102" s="1"/>
      <c r="E102" s="1"/>
      <c r="F102" s="1"/>
      <c r="G102" s="1"/>
      <c r="H102" s="626"/>
      <c r="I102" s="626"/>
      <c r="J102" s="626"/>
      <c r="K102" s="626"/>
      <c r="L102" s="626"/>
      <c r="M102" s="626">
        <f t="shared" si="5"/>
        <v>0</v>
      </c>
    </row>
    <row r="103" spans="1:13">
      <c r="A103" s="1"/>
      <c r="B103" s="1"/>
      <c r="C103" s="1"/>
      <c r="D103" s="1"/>
      <c r="E103" s="1"/>
      <c r="F103" s="1"/>
      <c r="G103" s="1"/>
      <c r="H103" s="626"/>
      <c r="I103" s="626"/>
      <c r="J103" s="626"/>
      <c r="K103" s="626"/>
      <c r="L103" s="626"/>
      <c r="M103" s="626">
        <f t="shared" si="5"/>
        <v>0</v>
      </c>
    </row>
    <row r="104" spans="1:13">
      <c r="A104" s="1"/>
      <c r="B104" s="1"/>
      <c r="C104" s="1"/>
      <c r="D104" s="1"/>
      <c r="E104" s="1"/>
      <c r="F104" s="1"/>
      <c r="G104" s="1"/>
      <c r="H104" s="626"/>
      <c r="I104" s="626"/>
      <c r="J104" s="626"/>
      <c r="K104" s="626"/>
      <c r="L104" s="626"/>
      <c r="M104" s="626">
        <f t="shared" si="5"/>
        <v>0</v>
      </c>
    </row>
    <row r="105" spans="1:13">
      <c r="A105" s="1"/>
      <c r="B105" s="1"/>
      <c r="C105" s="1"/>
      <c r="D105" s="1"/>
      <c r="E105" s="1"/>
      <c r="F105" s="1"/>
      <c r="G105" s="1"/>
      <c r="H105" s="626"/>
      <c r="I105" s="626"/>
      <c r="J105" s="626"/>
      <c r="K105" s="626"/>
      <c r="L105" s="626"/>
      <c r="M105" s="626">
        <f t="shared" si="5"/>
        <v>0</v>
      </c>
    </row>
    <row r="106" spans="1:13">
      <c r="A106" s="1"/>
      <c r="B106" s="1"/>
      <c r="C106" s="1"/>
      <c r="D106" s="1"/>
      <c r="E106" s="1"/>
      <c r="F106" s="1"/>
      <c r="G106" s="1"/>
      <c r="H106" s="626"/>
      <c r="I106" s="626"/>
      <c r="J106" s="626"/>
      <c r="K106" s="626"/>
      <c r="L106" s="626"/>
      <c r="M106" s="626">
        <f t="shared" si="5"/>
        <v>0</v>
      </c>
    </row>
    <row r="107" spans="1:13">
      <c r="A107" s="1"/>
      <c r="B107" s="1"/>
      <c r="C107" s="1"/>
      <c r="D107" s="1"/>
      <c r="E107" s="1"/>
      <c r="F107" s="1"/>
      <c r="G107" s="1"/>
      <c r="H107" s="626"/>
      <c r="I107" s="626"/>
      <c r="J107" s="626"/>
      <c r="K107" s="626"/>
      <c r="L107" s="626"/>
      <c r="M107" s="626">
        <f t="shared" si="5"/>
        <v>0</v>
      </c>
    </row>
    <row r="108" spans="1:13">
      <c r="A108" s="1"/>
      <c r="B108" s="1"/>
      <c r="C108" s="1"/>
      <c r="D108" s="1"/>
      <c r="E108" s="1"/>
      <c r="F108" s="1"/>
      <c r="G108" s="1"/>
      <c r="H108" s="626"/>
      <c r="I108" s="626"/>
      <c r="J108" s="626"/>
      <c r="K108" s="626"/>
      <c r="L108" s="626"/>
      <c r="M108" s="626">
        <f t="shared" si="5"/>
        <v>0</v>
      </c>
    </row>
    <row r="109" spans="1:13">
      <c r="A109" s="1"/>
      <c r="B109" s="1"/>
      <c r="C109" s="1"/>
      <c r="D109" s="1"/>
      <c r="E109" s="1"/>
      <c r="F109" s="1"/>
      <c r="G109" s="1"/>
      <c r="H109" s="626"/>
      <c r="I109" s="626"/>
      <c r="J109" s="626"/>
      <c r="K109" s="626"/>
      <c r="L109" s="626"/>
      <c r="M109" s="626">
        <f t="shared" si="5"/>
        <v>0</v>
      </c>
    </row>
    <row r="110" spans="1:13">
      <c r="A110" s="1"/>
      <c r="B110" s="1"/>
      <c r="C110" s="1"/>
      <c r="D110" s="1"/>
      <c r="E110" s="1"/>
      <c r="F110" s="1"/>
      <c r="G110" s="1"/>
      <c r="H110" s="626"/>
      <c r="I110" s="626"/>
      <c r="J110" s="626"/>
      <c r="K110" s="626"/>
      <c r="L110" s="626"/>
      <c r="M110" s="626">
        <f t="shared" si="5"/>
        <v>0</v>
      </c>
    </row>
    <row r="111" spans="1:13">
      <c r="A111" s="1"/>
      <c r="B111" s="1"/>
      <c r="C111" s="1"/>
      <c r="D111" s="1"/>
      <c r="E111" s="1"/>
      <c r="F111" s="1"/>
      <c r="G111" s="1"/>
      <c r="H111" s="626"/>
      <c r="I111" s="626"/>
      <c r="J111" s="626"/>
      <c r="K111" s="626"/>
      <c r="L111" s="626"/>
      <c r="M111" s="626">
        <f t="shared" si="5"/>
        <v>0</v>
      </c>
    </row>
    <row r="112" spans="1:13">
      <c r="A112" s="1"/>
      <c r="B112" s="1"/>
      <c r="C112" s="1"/>
      <c r="D112" s="1"/>
      <c r="E112" s="1"/>
      <c r="F112" s="1"/>
      <c r="G112" s="1"/>
      <c r="H112" s="626"/>
      <c r="I112" s="626"/>
      <c r="J112" s="626"/>
      <c r="K112" s="626"/>
      <c r="L112" s="626"/>
      <c r="M112" s="626">
        <f t="shared" si="5"/>
        <v>0</v>
      </c>
    </row>
    <row r="113" spans="1:13">
      <c r="A113" s="1"/>
      <c r="B113" s="1"/>
      <c r="C113" s="1"/>
      <c r="D113" s="1"/>
      <c r="E113" s="1"/>
      <c r="F113" s="1"/>
      <c r="G113" s="1"/>
      <c r="H113" s="626"/>
      <c r="I113" s="626"/>
      <c r="J113" s="626"/>
      <c r="K113" s="626"/>
      <c r="L113" s="626"/>
      <c r="M113" s="626">
        <f t="shared" si="5"/>
        <v>0</v>
      </c>
    </row>
    <row r="114" spans="1:13">
      <c r="A114" s="1"/>
      <c r="B114" s="1"/>
      <c r="C114" s="1"/>
      <c r="D114" s="1"/>
      <c r="E114" s="1"/>
      <c r="F114" s="1"/>
      <c r="G114" s="1"/>
      <c r="H114" s="626"/>
      <c r="I114" s="626"/>
      <c r="J114" s="626"/>
      <c r="K114" s="626"/>
      <c r="L114" s="626"/>
      <c r="M114" s="626">
        <f t="shared" si="5"/>
        <v>0</v>
      </c>
    </row>
    <row r="115" spans="1:13">
      <c r="A115" s="1"/>
      <c r="B115" s="1"/>
      <c r="C115" s="1"/>
      <c r="D115" s="1"/>
      <c r="E115" s="1"/>
      <c r="F115" s="1"/>
      <c r="G115" s="1"/>
      <c r="H115" s="626"/>
      <c r="I115" s="626"/>
      <c r="J115" s="626"/>
      <c r="K115" s="626"/>
      <c r="L115" s="626"/>
      <c r="M115" s="626">
        <f t="shared" si="5"/>
        <v>0</v>
      </c>
    </row>
    <row r="116" spans="1:13">
      <c r="A116" s="1"/>
      <c r="B116" s="1"/>
      <c r="C116" s="1"/>
      <c r="D116" s="1"/>
      <c r="E116" s="1"/>
      <c r="F116" s="1"/>
      <c r="G116" s="1"/>
      <c r="H116" s="626"/>
      <c r="I116" s="626"/>
      <c r="J116" s="626"/>
      <c r="K116" s="626"/>
      <c r="L116" s="626"/>
      <c r="M116" s="626">
        <f t="shared" si="5"/>
        <v>0</v>
      </c>
    </row>
    <row r="117" spans="1:13">
      <c r="A117" s="1"/>
      <c r="B117" s="1"/>
      <c r="C117" s="1"/>
      <c r="D117" s="1"/>
      <c r="E117" s="1"/>
      <c r="F117" s="1"/>
      <c r="G117" s="1"/>
      <c r="H117" s="626"/>
      <c r="I117" s="626"/>
      <c r="J117" s="626"/>
      <c r="K117" s="626"/>
      <c r="L117" s="626"/>
      <c r="M117" s="626">
        <f t="shared" si="5"/>
        <v>0</v>
      </c>
    </row>
    <row r="118" spans="1:13">
      <c r="A118" s="1"/>
      <c r="B118" s="1"/>
      <c r="C118" s="1"/>
      <c r="D118" s="1"/>
      <c r="E118" s="1"/>
      <c r="F118" s="1"/>
      <c r="G118" s="1"/>
      <c r="H118" s="626"/>
      <c r="I118" s="626"/>
      <c r="J118" s="626"/>
      <c r="K118" s="626"/>
      <c r="L118" s="626"/>
      <c r="M118" s="626">
        <f t="shared" si="5"/>
        <v>0</v>
      </c>
    </row>
    <row r="119" spans="1:13">
      <c r="A119" s="1"/>
      <c r="B119" s="1"/>
      <c r="C119" s="1"/>
      <c r="D119" s="1"/>
      <c r="E119" s="1"/>
      <c r="F119" s="1"/>
      <c r="G119" s="1"/>
      <c r="H119" s="626"/>
      <c r="I119" s="626"/>
      <c r="J119" s="626"/>
      <c r="K119" s="626"/>
      <c r="L119" s="626"/>
      <c r="M119" s="626">
        <f t="shared" si="5"/>
        <v>0</v>
      </c>
    </row>
    <row r="120" spans="1:13">
      <c r="A120" s="1"/>
      <c r="B120" s="1"/>
      <c r="C120" s="1"/>
      <c r="D120" s="1"/>
      <c r="E120" s="1"/>
      <c r="F120" s="1"/>
      <c r="G120" s="1"/>
      <c r="H120" s="626"/>
      <c r="I120" s="626"/>
      <c r="J120" s="626"/>
      <c r="K120" s="626"/>
      <c r="L120" s="626"/>
      <c r="M120" s="626">
        <f t="shared" si="5"/>
        <v>0</v>
      </c>
    </row>
    <row r="121" spans="1:13">
      <c r="A121" s="1"/>
      <c r="B121" s="1"/>
      <c r="C121" s="1"/>
      <c r="D121" s="1"/>
      <c r="E121" s="1"/>
      <c r="F121" s="1"/>
      <c r="G121" s="1"/>
      <c r="H121" s="626"/>
      <c r="I121" s="626"/>
      <c r="J121" s="626"/>
      <c r="K121" s="626"/>
      <c r="L121" s="626"/>
      <c r="M121" s="626">
        <f t="shared" si="5"/>
        <v>0</v>
      </c>
    </row>
    <row r="122" spans="1:13">
      <c r="A122" s="1"/>
      <c r="B122" s="1"/>
      <c r="C122" s="1"/>
      <c r="D122" s="1"/>
      <c r="E122" s="1"/>
      <c r="F122" s="1"/>
      <c r="G122" s="1"/>
      <c r="H122" s="626"/>
      <c r="I122" s="626"/>
      <c r="J122" s="626"/>
      <c r="K122" s="626"/>
      <c r="L122" s="626"/>
      <c r="M122" s="626">
        <f t="shared" si="5"/>
        <v>0</v>
      </c>
    </row>
    <row r="123" spans="1:13">
      <c r="A123" s="1"/>
      <c r="B123" s="1"/>
      <c r="C123" s="1"/>
      <c r="D123" s="1"/>
      <c r="E123" s="1"/>
      <c r="F123" s="1"/>
      <c r="G123" s="1"/>
      <c r="H123" s="626"/>
      <c r="I123" s="626"/>
      <c r="J123" s="626"/>
      <c r="K123" s="626"/>
      <c r="L123" s="626"/>
      <c r="M123" s="626">
        <f t="shared" si="5"/>
        <v>0</v>
      </c>
    </row>
    <row r="124" spans="1:13">
      <c r="A124" s="1"/>
      <c r="B124" s="1"/>
      <c r="C124" s="1"/>
      <c r="D124" s="1"/>
      <c r="E124" s="1"/>
      <c r="F124" s="1"/>
      <c r="G124" s="1"/>
      <c r="H124" s="626"/>
      <c r="I124" s="626"/>
      <c r="J124" s="626"/>
      <c r="K124" s="626"/>
      <c r="L124" s="626"/>
      <c r="M124" s="626">
        <f t="shared" si="5"/>
        <v>0</v>
      </c>
    </row>
    <row r="125" spans="1:13">
      <c r="A125" s="1"/>
      <c r="B125" s="1"/>
      <c r="C125" s="1"/>
      <c r="D125" s="1"/>
      <c r="E125" s="1"/>
      <c r="F125" s="1"/>
      <c r="G125" s="1"/>
      <c r="H125" s="626"/>
      <c r="I125" s="626"/>
      <c r="J125" s="626"/>
      <c r="K125" s="626"/>
      <c r="L125" s="626"/>
      <c r="M125" s="626">
        <f t="shared" si="5"/>
        <v>0</v>
      </c>
    </row>
    <row r="126" spans="1:13">
      <c r="A126" s="1"/>
      <c r="B126" s="1"/>
      <c r="C126" s="1"/>
      <c r="D126" s="1"/>
      <c r="E126" s="1"/>
      <c r="F126" s="1"/>
      <c r="G126" s="1"/>
      <c r="H126" s="626"/>
      <c r="I126" s="626"/>
      <c r="J126" s="626"/>
      <c r="K126" s="626"/>
      <c r="L126" s="626"/>
      <c r="M126" s="626">
        <f t="shared" si="5"/>
        <v>0</v>
      </c>
    </row>
    <row r="127" spans="1:13">
      <c r="A127" s="1"/>
      <c r="B127" s="1"/>
      <c r="C127" s="1"/>
      <c r="D127" s="1"/>
      <c r="E127" s="1"/>
      <c r="F127" s="1"/>
      <c r="G127" s="1"/>
      <c r="H127" s="626"/>
      <c r="I127" s="626"/>
      <c r="J127" s="626"/>
      <c r="K127" s="626"/>
      <c r="L127" s="626"/>
      <c r="M127" s="626">
        <f t="shared" si="5"/>
        <v>0</v>
      </c>
    </row>
    <row r="128" spans="1:13">
      <c r="A128" s="1"/>
      <c r="B128" s="1"/>
      <c r="C128" s="1"/>
      <c r="D128" s="1"/>
      <c r="E128" s="1"/>
      <c r="F128" s="1"/>
      <c r="G128" s="1"/>
      <c r="H128" s="626"/>
      <c r="I128" s="626"/>
      <c r="J128" s="626"/>
      <c r="K128" s="626"/>
      <c r="L128" s="626"/>
      <c r="M128" s="626">
        <f t="shared" si="5"/>
        <v>0</v>
      </c>
    </row>
    <row r="129" spans="1:13">
      <c r="A129" s="1"/>
      <c r="B129" s="1"/>
      <c r="C129" s="1"/>
      <c r="D129" s="1"/>
      <c r="E129" s="1"/>
      <c r="F129" s="1"/>
      <c r="G129" s="1"/>
      <c r="H129" s="626"/>
      <c r="I129" s="626"/>
      <c r="J129" s="626"/>
      <c r="K129" s="626"/>
      <c r="L129" s="626"/>
      <c r="M129" s="626">
        <f t="shared" si="5"/>
        <v>0</v>
      </c>
    </row>
    <row r="130" spans="1:13">
      <c r="A130" s="1"/>
      <c r="B130" s="1"/>
      <c r="C130" s="1"/>
      <c r="D130" s="1"/>
      <c r="E130" s="1"/>
      <c r="F130" s="1"/>
      <c r="G130" s="1"/>
      <c r="H130" s="626"/>
      <c r="I130" s="626"/>
      <c r="J130" s="626"/>
      <c r="K130" s="626"/>
      <c r="L130" s="626"/>
      <c r="M130" s="626">
        <f t="shared" si="5"/>
        <v>0</v>
      </c>
    </row>
    <row r="131" spans="1:13">
      <c r="A131" s="1"/>
      <c r="B131" s="1"/>
      <c r="C131" s="1"/>
      <c r="D131" s="1"/>
      <c r="E131" s="1"/>
      <c r="F131" s="1"/>
      <c r="G131" s="1"/>
      <c r="H131" s="626"/>
      <c r="I131" s="626"/>
      <c r="J131" s="626"/>
      <c r="K131" s="626"/>
      <c r="L131" s="626"/>
      <c r="M131" s="626">
        <f t="shared" si="5"/>
        <v>0</v>
      </c>
    </row>
    <row r="132" spans="1:13">
      <c r="A132" s="1"/>
      <c r="B132" s="1"/>
      <c r="C132" s="1"/>
      <c r="D132" s="1"/>
      <c r="E132" s="1"/>
      <c r="F132" s="1"/>
      <c r="G132" s="1"/>
      <c r="H132" s="626"/>
      <c r="I132" s="626"/>
      <c r="J132" s="626"/>
      <c r="K132" s="626"/>
      <c r="L132" s="626"/>
      <c r="M132" s="626">
        <f t="shared" si="5"/>
        <v>0</v>
      </c>
    </row>
    <row r="133" spans="1:13">
      <c r="A133" s="1"/>
      <c r="B133" s="1"/>
      <c r="C133" s="1"/>
      <c r="D133" s="1"/>
      <c r="E133" s="1"/>
      <c r="F133" s="1"/>
      <c r="G133" s="1"/>
      <c r="H133" s="626"/>
      <c r="I133" s="626"/>
      <c r="J133" s="626"/>
      <c r="K133" s="626"/>
      <c r="L133" s="626"/>
      <c r="M133" s="626">
        <f t="shared" si="5"/>
        <v>0</v>
      </c>
    </row>
    <row r="134" spans="1:13">
      <c r="A134" s="1"/>
      <c r="B134" s="1"/>
      <c r="C134" s="1"/>
      <c r="D134" s="1"/>
      <c r="E134" s="1"/>
      <c r="F134" s="1"/>
      <c r="G134" s="1"/>
      <c r="H134" s="626"/>
      <c r="I134" s="626"/>
      <c r="J134" s="626"/>
      <c r="K134" s="626"/>
      <c r="L134" s="626"/>
      <c r="M134" s="626">
        <f t="shared" si="5"/>
        <v>0</v>
      </c>
    </row>
    <row r="135" spans="1:13">
      <c r="A135" s="1"/>
      <c r="B135" s="1"/>
      <c r="C135" s="1"/>
      <c r="D135" s="1"/>
      <c r="E135" s="1"/>
      <c r="F135" s="1"/>
      <c r="G135" s="1"/>
      <c r="H135" s="626"/>
      <c r="I135" s="626"/>
      <c r="J135" s="626"/>
      <c r="K135" s="626"/>
      <c r="L135" s="626"/>
      <c r="M135" s="626">
        <f t="shared" si="5"/>
        <v>0</v>
      </c>
    </row>
    <row r="136" spans="1:13">
      <c r="A136" s="1"/>
      <c r="B136" s="1"/>
      <c r="C136" s="1"/>
      <c r="D136" s="1"/>
      <c r="E136" s="1"/>
      <c r="F136" s="1"/>
      <c r="G136" s="1"/>
      <c r="H136" s="626"/>
      <c r="I136" s="626"/>
      <c r="J136" s="626"/>
      <c r="K136" s="626"/>
      <c r="L136" s="626"/>
      <c r="M136" s="626">
        <f t="shared" si="5"/>
        <v>0</v>
      </c>
    </row>
    <row r="137" spans="1:13">
      <c r="A137" s="1"/>
      <c r="B137" s="1"/>
      <c r="C137" s="1"/>
      <c r="D137" s="1"/>
      <c r="E137" s="1"/>
      <c r="F137" s="1"/>
      <c r="G137" s="1"/>
      <c r="H137" s="626"/>
      <c r="I137" s="626"/>
      <c r="J137" s="626"/>
      <c r="K137" s="626"/>
      <c r="L137" s="626"/>
      <c r="M137" s="626">
        <f t="shared" si="5"/>
        <v>0</v>
      </c>
    </row>
    <row r="138" spans="1:13">
      <c r="A138" s="1"/>
      <c r="B138" s="1"/>
      <c r="C138" s="1"/>
      <c r="D138" s="1"/>
      <c r="E138" s="1"/>
      <c r="F138" s="1"/>
      <c r="G138" s="1"/>
      <c r="H138" s="626"/>
      <c r="I138" s="626"/>
      <c r="J138" s="626"/>
      <c r="K138" s="626"/>
      <c r="L138" s="626"/>
      <c r="M138" s="626">
        <f t="shared" si="5"/>
        <v>0</v>
      </c>
    </row>
    <row r="139" spans="1:13">
      <c r="A139" s="1"/>
      <c r="B139" s="1"/>
      <c r="C139" s="1"/>
      <c r="D139" s="1"/>
      <c r="E139" s="1"/>
      <c r="F139" s="1"/>
      <c r="G139" s="1"/>
      <c r="H139" s="626"/>
      <c r="I139" s="626"/>
      <c r="J139" s="626"/>
      <c r="K139" s="626"/>
      <c r="L139" s="626"/>
      <c r="M139" s="626">
        <f t="shared" si="5"/>
        <v>0</v>
      </c>
    </row>
    <row r="140" spans="1:13">
      <c r="A140" s="1"/>
      <c r="B140" s="1"/>
      <c r="C140" s="1"/>
      <c r="D140" s="1"/>
      <c r="E140" s="1"/>
      <c r="F140" s="1"/>
      <c r="G140" s="1"/>
      <c r="H140" s="626"/>
      <c r="I140" s="626"/>
      <c r="J140" s="626"/>
      <c r="K140" s="626"/>
      <c r="L140" s="626"/>
      <c r="M140" s="626">
        <f t="shared" si="5"/>
        <v>0</v>
      </c>
    </row>
    <row r="141" spans="1:13">
      <c r="A141" s="1"/>
      <c r="B141" s="1"/>
      <c r="C141" s="1"/>
      <c r="D141" s="1"/>
      <c r="E141" s="1"/>
      <c r="F141" s="1"/>
      <c r="G141" s="1"/>
      <c r="H141" s="626"/>
      <c r="I141" s="626"/>
      <c r="J141" s="626"/>
      <c r="K141" s="626"/>
      <c r="L141" s="626"/>
      <c r="M141" s="626">
        <f t="shared" si="5"/>
        <v>0</v>
      </c>
    </row>
    <row r="142" spans="1:13">
      <c r="A142" s="1"/>
      <c r="B142" s="1"/>
      <c r="C142" s="1"/>
      <c r="D142" s="1"/>
      <c r="E142" s="1"/>
      <c r="F142" s="1"/>
      <c r="G142" s="1"/>
      <c r="H142" s="626"/>
      <c r="I142" s="626"/>
      <c r="J142" s="626"/>
      <c r="K142" s="626"/>
      <c r="L142" s="626"/>
      <c r="M142" s="626">
        <f t="shared" si="5"/>
        <v>0</v>
      </c>
    </row>
    <row r="143" spans="1:13">
      <c r="A143" s="1"/>
      <c r="B143" s="1"/>
      <c r="C143" s="1"/>
      <c r="D143" s="1"/>
      <c r="E143" s="1"/>
      <c r="F143" s="1"/>
      <c r="G143" s="1"/>
      <c r="H143" s="626"/>
      <c r="I143" s="626"/>
      <c r="J143" s="626"/>
      <c r="K143" s="626"/>
      <c r="L143" s="626"/>
      <c r="M143" s="626">
        <f t="shared" si="5"/>
        <v>0</v>
      </c>
    </row>
    <row r="144" spans="1:13">
      <c r="A144" s="1"/>
      <c r="B144" s="1"/>
      <c r="C144" s="1"/>
      <c r="D144" s="1"/>
      <c r="E144" s="1"/>
      <c r="F144" s="1"/>
      <c r="G144" s="1"/>
      <c r="H144" s="626"/>
      <c r="I144" s="626"/>
      <c r="J144" s="626"/>
      <c r="K144" s="626"/>
      <c r="L144" s="626"/>
      <c r="M144" s="626">
        <f t="shared" si="5"/>
        <v>0</v>
      </c>
    </row>
    <row r="145" spans="1:13">
      <c r="A145" s="1"/>
      <c r="B145" s="1"/>
      <c r="C145" s="1"/>
      <c r="D145" s="1"/>
      <c r="E145" s="1"/>
      <c r="F145" s="1"/>
      <c r="G145" s="1"/>
      <c r="H145" s="626"/>
      <c r="I145" s="626"/>
      <c r="J145" s="626"/>
      <c r="K145" s="626"/>
      <c r="L145" s="626"/>
      <c r="M145" s="626">
        <f t="shared" si="5"/>
        <v>0</v>
      </c>
    </row>
    <row r="146" spans="1:13">
      <c r="A146" s="1"/>
      <c r="B146" s="1"/>
      <c r="C146" s="1"/>
      <c r="D146" s="1"/>
      <c r="E146" s="1"/>
      <c r="F146" s="1"/>
      <c r="G146" s="1"/>
      <c r="H146" s="626"/>
      <c r="I146" s="626"/>
      <c r="J146" s="626"/>
      <c r="K146" s="626"/>
      <c r="L146" s="626"/>
      <c r="M146" s="626">
        <f t="shared" si="5"/>
        <v>0</v>
      </c>
    </row>
    <row r="147" spans="1:13">
      <c r="A147" s="1"/>
      <c r="B147" s="1"/>
      <c r="C147" s="1"/>
      <c r="D147" s="1"/>
      <c r="E147" s="1"/>
      <c r="F147" s="1"/>
      <c r="G147" s="1"/>
      <c r="H147" s="626"/>
      <c r="I147" s="626"/>
      <c r="J147" s="626"/>
      <c r="K147" s="626"/>
      <c r="L147" s="626"/>
      <c r="M147" s="626">
        <f t="shared" si="5"/>
        <v>0</v>
      </c>
    </row>
    <row r="148" spans="1:13">
      <c r="A148" s="1"/>
      <c r="B148" s="1"/>
      <c r="C148" s="1"/>
      <c r="D148" s="1"/>
      <c r="E148" s="1"/>
      <c r="F148" s="1"/>
      <c r="G148" s="1"/>
      <c r="H148" s="626"/>
      <c r="I148" s="626"/>
      <c r="J148" s="626"/>
      <c r="K148" s="626"/>
      <c r="L148" s="626"/>
      <c r="M148" s="626">
        <f t="shared" si="5"/>
        <v>0</v>
      </c>
    </row>
    <row r="149" spans="1:13">
      <c r="A149" s="1"/>
      <c r="B149" s="1"/>
      <c r="C149" s="1"/>
      <c r="D149" s="1"/>
      <c r="E149" s="1"/>
      <c r="F149" s="1"/>
      <c r="G149" s="1"/>
      <c r="H149" s="626"/>
      <c r="I149" s="626"/>
      <c r="J149" s="626"/>
      <c r="K149" s="626"/>
      <c r="L149" s="626"/>
      <c r="M149" s="626">
        <f t="shared" si="5"/>
        <v>0</v>
      </c>
    </row>
    <row r="150" spans="1:13">
      <c r="A150" s="1"/>
      <c r="B150" s="1"/>
      <c r="C150" s="1"/>
      <c r="D150" s="1"/>
      <c r="E150" s="1"/>
      <c r="F150" s="1"/>
      <c r="G150" s="1"/>
      <c r="H150" s="626"/>
      <c r="I150" s="626"/>
      <c r="J150" s="626"/>
      <c r="K150" s="626"/>
      <c r="L150" s="626"/>
      <c r="M150" s="626">
        <f t="shared" si="5"/>
        <v>0</v>
      </c>
    </row>
    <row r="151" spans="1:13">
      <c r="A151" s="1"/>
      <c r="B151" s="1"/>
      <c r="C151" s="1"/>
      <c r="D151" s="1"/>
      <c r="E151" s="1"/>
      <c r="F151" s="1"/>
      <c r="G151" s="1"/>
      <c r="H151" s="626"/>
      <c r="I151" s="626"/>
      <c r="J151" s="626"/>
      <c r="K151" s="626"/>
      <c r="L151" s="626"/>
      <c r="M151" s="626">
        <f t="shared" si="5"/>
        <v>0</v>
      </c>
    </row>
    <row r="152" spans="1:13">
      <c r="A152" s="1"/>
      <c r="B152" s="1"/>
      <c r="C152" s="1"/>
      <c r="D152" s="1"/>
      <c r="E152" s="1"/>
      <c r="F152" s="1"/>
      <c r="G152" s="1"/>
      <c r="H152" s="626"/>
      <c r="I152" s="626"/>
      <c r="J152" s="626"/>
      <c r="K152" s="626"/>
      <c r="L152" s="626"/>
      <c r="M152" s="626">
        <f t="shared" si="5"/>
        <v>0</v>
      </c>
    </row>
    <row r="153" spans="1:13">
      <c r="A153" s="1"/>
      <c r="B153" s="1"/>
      <c r="C153" s="1"/>
      <c r="D153" s="1"/>
      <c r="E153" s="1"/>
      <c r="F153" s="1"/>
      <c r="G153" s="1"/>
      <c r="H153" s="626"/>
      <c r="I153" s="626"/>
      <c r="J153" s="626"/>
      <c r="K153" s="626"/>
      <c r="L153" s="626"/>
      <c r="M153" s="626">
        <f t="shared" si="5"/>
        <v>0</v>
      </c>
    </row>
    <row r="154" spans="1:13">
      <c r="A154" s="1"/>
      <c r="B154" s="1"/>
      <c r="C154" s="1"/>
      <c r="D154" s="1"/>
      <c r="E154" s="1"/>
      <c r="F154" s="1"/>
      <c r="G154" s="1"/>
      <c r="H154" s="626"/>
      <c r="I154" s="626"/>
      <c r="J154" s="626"/>
      <c r="K154" s="626"/>
      <c r="L154" s="626"/>
      <c r="M154" s="626">
        <f t="shared" si="5"/>
        <v>0</v>
      </c>
    </row>
    <row r="155" spans="1:13">
      <c r="A155" s="1"/>
      <c r="B155" s="1"/>
      <c r="C155" s="1"/>
      <c r="D155" s="1"/>
      <c r="E155" s="1"/>
      <c r="F155" s="1"/>
      <c r="G155" s="1"/>
      <c r="H155" s="626"/>
      <c r="I155" s="626"/>
      <c r="J155" s="626"/>
      <c r="K155" s="626"/>
      <c r="L155" s="626"/>
      <c r="M155" s="626">
        <f t="shared" si="5"/>
        <v>0</v>
      </c>
    </row>
    <row r="156" spans="1:13">
      <c r="A156" s="1"/>
      <c r="B156" s="1"/>
      <c r="C156" s="1"/>
      <c r="D156" s="1"/>
      <c r="E156" s="1"/>
      <c r="F156" s="1"/>
      <c r="G156" s="1"/>
      <c r="H156" s="626"/>
      <c r="I156" s="626"/>
      <c r="J156" s="626"/>
      <c r="K156" s="626"/>
      <c r="L156" s="626"/>
      <c r="M156" s="626">
        <f t="shared" si="5"/>
        <v>0</v>
      </c>
    </row>
    <row r="157" spans="1:13">
      <c r="A157" s="1"/>
      <c r="B157" s="1"/>
      <c r="C157" s="1"/>
      <c r="D157" s="1"/>
      <c r="E157" s="1"/>
      <c r="F157" s="1"/>
      <c r="G157" s="1"/>
      <c r="H157" s="626"/>
      <c r="I157" s="626"/>
      <c r="J157" s="626"/>
      <c r="K157" s="626"/>
      <c r="L157" s="626"/>
      <c r="M157" s="626">
        <f t="shared" ref="M157:M220" si="6">COUNTIF($H$29:$H$323,K157)</f>
        <v>0</v>
      </c>
    </row>
    <row r="158" spans="1:13">
      <c r="A158" s="1"/>
      <c r="B158" s="1"/>
      <c r="C158" s="1"/>
      <c r="D158" s="1"/>
      <c r="E158" s="1"/>
      <c r="F158" s="1"/>
      <c r="G158" s="1"/>
      <c r="H158" s="626"/>
      <c r="I158" s="626"/>
      <c r="J158" s="626"/>
      <c r="K158" s="626"/>
      <c r="L158" s="626"/>
      <c r="M158" s="626">
        <f t="shared" si="6"/>
        <v>0</v>
      </c>
    </row>
    <row r="159" spans="1:13">
      <c r="A159" s="1"/>
      <c r="B159" s="1"/>
      <c r="C159" s="1"/>
      <c r="D159" s="1"/>
      <c r="E159" s="1"/>
      <c r="F159" s="1"/>
      <c r="G159" s="1"/>
      <c r="H159" s="626"/>
      <c r="I159" s="626"/>
      <c r="J159" s="626"/>
      <c r="K159" s="626"/>
      <c r="L159" s="626"/>
      <c r="M159" s="626">
        <f t="shared" si="6"/>
        <v>0</v>
      </c>
    </row>
    <row r="160" spans="1:13">
      <c r="A160" s="1"/>
      <c r="B160" s="1"/>
      <c r="C160" s="1"/>
      <c r="D160" s="1"/>
      <c r="E160" s="1"/>
      <c r="F160" s="1"/>
      <c r="G160" s="1"/>
      <c r="H160" s="626"/>
      <c r="I160" s="626"/>
      <c r="J160" s="626"/>
      <c r="K160" s="626"/>
      <c r="L160" s="626"/>
      <c r="M160" s="626">
        <f t="shared" si="6"/>
        <v>0</v>
      </c>
    </row>
    <row r="161" spans="1:13">
      <c r="A161" s="1"/>
      <c r="B161" s="1"/>
      <c r="C161" s="1"/>
      <c r="D161" s="1"/>
      <c r="E161" s="1"/>
      <c r="F161" s="1"/>
      <c r="G161" s="1"/>
      <c r="H161" s="626"/>
      <c r="I161" s="626"/>
      <c r="J161" s="626"/>
      <c r="K161" s="626"/>
      <c r="L161" s="626"/>
      <c r="M161" s="626">
        <f t="shared" si="6"/>
        <v>0</v>
      </c>
    </row>
    <row r="162" spans="1:13">
      <c r="A162" s="1"/>
      <c r="B162" s="1"/>
      <c r="C162" s="1"/>
      <c r="D162" s="1"/>
      <c r="E162" s="1"/>
      <c r="F162" s="1"/>
      <c r="G162" s="1"/>
      <c r="H162" s="626"/>
      <c r="I162" s="626"/>
      <c r="J162" s="626"/>
      <c r="K162" s="626"/>
      <c r="L162" s="626"/>
      <c r="M162" s="626">
        <f t="shared" si="6"/>
        <v>0</v>
      </c>
    </row>
    <row r="163" spans="1:13">
      <c r="A163" s="1"/>
      <c r="B163" s="1"/>
      <c r="C163" s="1"/>
      <c r="D163" s="1"/>
      <c r="E163" s="1"/>
      <c r="F163" s="1"/>
      <c r="G163" s="1"/>
      <c r="H163" s="626"/>
      <c r="I163" s="626"/>
      <c r="J163" s="626"/>
      <c r="K163" s="626"/>
      <c r="L163" s="626"/>
      <c r="M163" s="626">
        <f t="shared" si="6"/>
        <v>0</v>
      </c>
    </row>
    <row r="164" spans="1:13">
      <c r="A164" s="1"/>
      <c r="B164" s="1"/>
      <c r="C164" s="1"/>
      <c r="D164" s="1"/>
      <c r="E164" s="1"/>
      <c r="F164" s="1"/>
      <c r="G164" s="1"/>
      <c r="H164" s="626"/>
      <c r="I164" s="626"/>
      <c r="J164" s="626"/>
      <c r="K164" s="626"/>
      <c r="L164" s="626"/>
      <c r="M164" s="626">
        <f t="shared" si="6"/>
        <v>0</v>
      </c>
    </row>
    <row r="165" spans="1:13">
      <c r="A165" s="1"/>
      <c r="B165" s="1"/>
      <c r="C165" s="1"/>
      <c r="D165" s="1"/>
      <c r="E165" s="1"/>
      <c r="F165" s="1"/>
      <c r="G165" s="1"/>
      <c r="H165" s="626"/>
      <c r="I165" s="626"/>
      <c r="J165" s="626"/>
      <c r="K165" s="626"/>
      <c r="L165" s="626"/>
      <c r="M165" s="626">
        <f t="shared" si="6"/>
        <v>0</v>
      </c>
    </row>
    <row r="166" spans="1:13">
      <c r="A166" s="1"/>
      <c r="B166" s="1"/>
      <c r="C166" s="1"/>
      <c r="D166" s="1"/>
      <c r="E166" s="1"/>
      <c r="F166" s="1"/>
      <c r="G166" s="1"/>
      <c r="H166" s="626"/>
      <c r="I166" s="626"/>
      <c r="J166" s="626"/>
      <c r="K166" s="626"/>
      <c r="L166" s="626"/>
      <c r="M166" s="626">
        <f t="shared" si="6"/>
        <v>0</v>
      </c>
    </row>
    <row r="167" spans="1:13">
      <c r="A167" s="1"/>
      <c r="B167" s="1"/>
      <c r="C167" s="1"/>
      <c r="D167" s="1"/>
      <c r="E167" s="1"/>
      <c r="F167" s="1"/>
      <c r="G167" s="1"/>
      <c r="H167" s="626"/>
      <c r="I167" s="626"/>
      <c r="J167" s="626"/>
      <c r="K167" s="626"/>
      <c r="L167" s="626"/>
      <c r="M167" s="626">
        <f t="shared" si="6"/>
        <v>0</v>
      </c>
    </row>
    <row r="168" spans="1:13">
      <c r="A168" s="1"/>
      <c r="B168" s="1"/>
      <c r="C168" s="1"/>
      <c r="D168" s="1"/>
      <c r="E168" s="1"/>
      <c r="F168" s="1"/>
      <c r="G168" s="1"/>
      <c r="H168" s="626"/>
      <c r="I168" s="626"/>
      <c r="J168" s="626"/>
      <c r="K168" s="626"/>
      <c r="L168" s="626"/>
      <c r="M168" s="626">
        <f t="shared" si="6"/>
        <v>0</v>
      </c>
    </row>
    <row r="169" spans="1:13">
      <c r="A169" s="1"/>
      <c r="B169" s="1"/>
      <c r="C169" s="1"/>
      <c r="D169" s="1"/>
      <c r="E169" s="1"/>
      <c r="F169" s="1"/>
      <c r="G169" s="1"/>
      <c r="H169" s="626"/>
      <c r="I169" s="626"/>
      <c r="J169" s="626"/>
      <c r="K169" s="626"/>
      <c r="L169" s="626"/>
      <c r="M169" s="626">
        <f t="shared" si="6"/>
        <v>0</v>
      </c>
    </row>
    <row r="170" spans="1:13">
      <c r="A170" s="1"/>
      <c r="B170" s="1"/>
      <c r="C170" s="1"/>
      <c r="D170" s="1"/>
      <c r="E170" s="1"/>
      <c r="F170" s="1"/>
      <c r="G170" s="1"/>
      <c r="H170" s="626"/>
      <c r="I170" s="626"/>
      <c r="J170" s="626"/>
      <c r="K170" s="626"/>
      <c r="L170" s="626"/>
      <c r="M170" s="626">
        <f t="shared" si="6"/>
        <v>0</v>
      </c>
    </row>
    <row r="171" spans="1:13">
      <c r="A171" s="1"/>
      <c r="B171" s="1"/>
      <c r="C171" s="1"/>
      <c r="D171" s="1"/>
      <c r="E171" s="1"/>
      <c r="F171" s="1"/>
      <c r="G171" s="1"/>
      <c r="H171" s="626"/>
      <c r="I171" s="626"/>
      <c r="J171" s="626"/>
      <c r="K171" s="626"/>
      <c r="L171" s="626"/>
      <c r="M171" s="626">
        <f t="shared" si="6"/>
        <v>0</v>
      </c>
    </row>
    <row r="172" spans="1:13">
      <c r="A172" s="1"/>
      <c r="B172" s="1"/>
      <c r="C172" s="1"/>
      <c r="D172" s="1"/>
      <c r="E172" s="1"/>
      <c r="F172" s="1"/>
      <c r="G172" s="1"/>
      <c r="H172" s="626"/>
      <c r="I172" s="626"/>
      <c r="J172" s="626"/>
      <c r="K172" s="626"/>
      <c r="L172" s="626"/>
      <c r="M172" s="626">
        <f t="shared" si="6"/>
        <v>0</v>
      </c>
    </row>
    <row r="173" spans="1:13">
      <c r="A173" s="1"/>
      <c r="B173" s="1"/>
      <c r="C173" s="1"/>
      <c r="D173" s="1"/>
      <c r="E173" s="1"/>
      <c r="F173" s="1"/>
      <c r="G173" s="1"/>
      <c r="H173" s="626"/>
      <c r="I173" s="626"/>
      <c r="J173" s="626"/>
      <c r="K173" s="626"/>
      <c r="L173" s="626"/>
      <c r="M173" s="626">
        <f t="shared" si="6"/>
        <v>0</v>
      </c>
    </row>
    <row r="174" spans="1:13">
      <c r="A174" s="1"/>
      <c r="B174" s="1"/>
      <c r="C174" s="1"/>
      <c r="D174" s="1"/>
      <c r="E174" s="1"/>
      <c r="F174" s="1"/>
      <c r="G174" s="1"/>
      <c r="H174" s="626"/>
      <c r="I174" s="626"/>
      <c r="J174" s="626"/>
      <c r="K174" s="626"/>
      <c r="L174" s="626"/>
      <c r="M174" s="626">
        <f t="shared" si="6"/>
        <v>0</v>
      </c>
    </row>
    <row r="175" spans="1:13">
      <c r="A175" s="1"/>
      <c r="B175" s="1"/>
      <c r="C175" s="1"/>
      <c r="D175" s="1"/>
      <c r="E175" s="1"/>
      <c r="F175" s="1"/>
      <c r="G175" s="1"/>
      <c r="H175" s="626"/>
      <c r="I175" s="626"/>
      <c r="J175" s="626"/>
      <c r="K175" s="626"/>
      <c r="L175" s="626"/>
      <c r="M175" s="626">
        <f t="shared" si="6"/>
        <v>0</v>
      </c>
    </row>
    <row r="176" spans="1:13">
      <c r="A176" s="1"/>
      <c r="B176" s="1"/>
      <c r="C176" s="1"/>
      <c r="D176" s="1"/>
      <c r="E176" s="1"/>
      <c r="F176" s="1"/>
      <c r="G176" s="1"/>
      <c r="H176" s="626"/>
      <c r="I176" s="626"/>
      <c r="J176" s="626"/>
      <c r="K176" s="626"/>
      <c r="L176" s="626"/>
      <c r="M176" s="626">
        <f t="shared" si="6"/>
        <v>0</v>
      </c>
    </row>
    <row r="177" spans="1:13">
      <c r="A177" s="1"/>
      <c r="B177" s="1"/>
      <c r="C177" s="1"/>
      <c r="D177" s="1"/>
      <c r="E177" s="1"/>
      <c r="F177" s="1"/>
      <c r="G177" s="1"/>
      <c r="H177" s="626"/>
      <c r="I177" s="626"/>
      <c r="J177" s="626"/>
      <c r="K177" s="626"/>
      <c r="L177" s="626"/>
      <c r="M177" s="626">
        <f t="shared" si="6"/>
        <v>0</v>
      </c>
    </row>
    <row r="178" spans="1:13">
      <c r="A178" s="1"/>
      <c r="B178" s="1"/>
      <c r="C178" s="1"/>
      <c r="D178" s="1"/>
      <c r="E178" s="1"/>
      <c r="F178" s="1"/>
      <c r="G178" s="1"/>
      <c r="H178" s="626"/>
      <c r="I178" s="626"/>
      <c r="J178" s="626"/>
      <c r="K178" s="626"/>
      <c r="L178" s="626"/>
      <c r="M178" s="626">
        <f t="shared" si="6"/>
        <v>0</v>
      </c>
    </row>
    <row r="179" spans="1:13">
      <c r="A179" s="1"/>
      <c r="B179" s="1"/>
      <c r="C179" s="1"/>
      <c r="D179" s="1"/>
      <c r="E179" s="1"/>
      <c r="F179" s="1"/>
      <c r="G179" s="1"/>
      <c r="H179" s="626"/>
      <c r="I179" s="626"/>
      <c r="J179" s="626"/>
      <c r="K179" s="626"/>
      <c r="L179" s="626"/>
      <c r="M179" s="626">
        <f t="shared" si="6"/>
        <v>0</v>
      </c>
    </row>
    <row r="180" spans="1:13">
      <c r="A180" s="1"/>
      <c r="B180" s="1"/>
      <c r="C180" s="1"/>
      <c r="D180" s="1"/>
      <c r="E180" s="1"/>
      <c r="F180" s="1"/>
      <c r="G180" s="1"/>
      <c r="H180" s="626"/>
      <c r="I180" s="626"/>
      <c r="J180" s="626"/>
      <c r="K180" s="626"/>
      <c r="L180" s="626"/>
      <c r="M180" s="626">
        <f t="shared" si="6"/>
        <v>0</v>
      </c>
    </row>
    <row r="181" spans="1:13">
      <c r="A181" s="1"/>
      <c r="B181" s="1"/>
      <c r="C181" s="1"/>
      <c r="D181" s="1"/>
      <c r="E181" s="1"/>
      <c r="F181" s="1"/>
      <c r="G181" s="1"/>
      <c r="H181" s="626"/>
      <c r="I181" s="626"/>
      <c r="J181" s="626"/>
      <c r="K181" s="626"/>
      <c r="L181" s="626"/>
      <c r="M181" s="626">
        <f t="shared" si="6"/>
        <v>0</v>
      </c>
    </row>
    <row r="182" spans="1:13">
      <c r="A182" s="1"/>
      <c r="B182" s="1"/>
      <c r="C182" s="1"/>
      <c r="D182" s="1"/>
      <c r="E182" s="1"/>
      <c r="F182" s="1"/>
      <c r="G182" s="1"/>
      <c r="H182" s="626"/>
      <c r="I182" s="626"/>
      <c r="J182" s="626"/>
      <c r="K182" s="626"/>
      <c r="L182" s="626"/>
      <c r="M182" s="626">
        <f t="shared" si="6"/>
        <v>0</v>
      </c>
    </row>
    <row r="183" spans="1:13">
      <c r="A183" s="1"/>
      <c r="B183" s="1"/>
      <c r="C183" s="1"/>
      <c r="D183" s="1"/>
      <c r="E183" s="1"/>
      <c r="F183" s="1"/>
      <c r="G183" s="1"/>
      <c r="H183" s="626"/>
      <c r="I183" s="626"/>
      <c r="J183" s="626"/>
      <c r="K183" s="626"/>
      <c r="L183" s="626"/>
      <c r="M183" s="626">
        <f t="shared" si="6"/>
        <v>0</v>
      </c>
    </row>
    <row r="184" spans="1:13">
      <c r="A184" s="1"/>
      <c r="B184" s="1"/>
      <c r="C184" s="1"/>
      <c r="D184" s="1"/>
      <c r="E184" s="1"/>
      <c r="F184" s="1"/>
      <c r="G184" s="1"/>
      <c r="H184" s="626"/>
      <c r="I184" s="626"/>
      <c r="J184" s="626"/>
      <c r="K184" s="626"/>
      <c r="L184" s="626"/>
      <c r="M184" s="626">
        <f t="shared" si="6"/>
        <v>0</v>
      </c>
    </row>
    <row r="185" spans="1:13">
      <c r="A185" s="1"/>
      <c r="B185" s="1"/>
      <c r="C185" s="1"/>
      <c r="D185" s="1"/>
      <c r="E185" s="1"/>
      <c r="F185" s="1"/>
      <c r="G185" s="1"/>
      <c r="H185" s="626"/>
      <c r="I185" s="626"/>
      <c r="J185" s="626"/>
      <c r="K185" s="626"/>
      <c r="L185" s="626"/>
      <c r="M185" s="626">
        <f t="shared" si="6"/>
        <v>0</v>
      </c>
    </row>
    <row r="186" spans="1:13">
      <c r="A186" s="1"/>
      <c r="B186" s="1"/>
      <c r="C186" s="1"/>
      <c r="D186" s="1"/>
      <c r="E186" s="1"/>
      <c r="F186" s="1"/>
      <c r="G186" s="1"/>
      <c r="H186" s="626"/>
      <c r="I186" s="626"/>
      <c r="J186" s="626"/>
      <c r="K186" s="626"/>
      <c r="L186" s="626"/>
      <c r="M186" s="626">
        <f t="shared" si="6"/>
        <v>0</v>
      </c>
    </row>
    <row r="187" spans="1:13">
      <c r="A187" s="1"/>
      <c r="B187" s="1"/>
      <c r="C187" s="1"/>
      <c r="D187" s="1"/>
      <c r="E187" s="1"/>
      <c r="F187" s="1"/>
      <c r="G187" s="1"/>
      <c r="H187" s="626"/>
      <c r="I187" s="626"/>
      <c r="J187" s="626"/>
      <c r="K187" s="626"/>
      <c r="L187" s="626"/>
      <c r="M187" s="626">
        <f t="shared" si="6"/>
        <v>0</v>
      </c>
    </row>
    <row r="188" spans="1:13">
      <c r="A188" s="1"/>
      <c r="B188" s="1"/>
      <c r="C188" s="1"/>
      <c r="D188" s="1"/>
      <c r="E188" s="1"/>
      <c r="F188" s="1"/>
      <c r="G188" s="1"/>
      <c r="H188" s="626"/>
      <c r="I188" s="626"/>
      <c r="J188" s="626"/>
      <c r="K188" s="626"/>
      <c r="L188" s="626"/>
      <c r="M188" s="626">
        <f t="shared" si="6"/>
        <v>0</v>
      </c>
    </row>
    <row r="189" spans="1:13">
      <c r="A189" s="1"/>
      <c r="B189" s="1"/>
      <c r="C189" s="1"/>
      <c r="D189" s="1"/>
      <c r="E189" s="1"/>
      <c r="F189" s="1"/>
      <c r="G189" s="1"/>
      <c r="H189" s="626"/>
      <c r="I189" s="626"/>
      <c r="J189" s="626"/>
      <c r="K189" s="626"/>
      <c r="L189" s="626"/>
      <c r="M189" s="626">
        <f t="shared" si="6"/>
        <v>0</v>
      </c>
    </row>
    <row r="190" spans="1:13">
      <c r="A190" s="1"/>
      <c r="B190" s="1"/>
      <c r="C190" s="1"/>
      <c r="D190" s="1"/>
      <c r="E190" s="1"/>
      <c r="F190" s="1"/>
      <c r="G190" s="1"/>
      <c r="H190" s="626"/>
      <c r="I190" s="626"/>
      <c r="J190" s="626"/>
      <c r="K190" s="626"/>
      <c r="L190" s="626"/>
      <c r="M190" s="626">
        <f t="shared" si="6"/>
        <v>0</v>
      </c>
    </row>
    <row r="191" spans="1:13">
      <c r="A191" s="1"/>
      <c r="B191" s="1"/>
      <c r="C191" s="1"/>
      <c r="D191" s="1"/>
      <c r="E191" s="1"/>
      <c r="F191" s="1"/>
      <c r="G191" s="1"/>
      <c r="H191" s="626"/>
      <c r="I191" s="626"/>
      <c r="J191" s="626"/>
      <c r="K191" s="626"/>
      <c r="L191" s="626"/>
      <c r="M191" s="626">
        <f t="shared" si="6"/>
        <v>0</v>
      </c>
    </row>
    <row r="192" spans="1:13">
      <c r="A192" s="1"/>
      <c r="B192" s="1"/>
      <c r="C192" s="1"/>
      <c r="D192" s="1"/>
      <c r="E192" s="1"/>
      <c r="F192" s="1"/>
      <c r="G192" s="1"/>
      <c r="H192" s="626"/>
      <c r="I192" s="626"/>
      <c r="J192" s="626"/>
      <c r="K192" s="626"/>
      <c r="L192" s="626"/>
      <c r="M192" s="626">
        <f t="shared" si="6"/>
        <v>0</v>
      </c>
    </row>
    <row r="193" spans="1:13">
      <c r="A193" s="1"/>
      <c r="B193" s="1"/>
      <c r="C193" s="1"/>
      <c r="D193" s="1"/>
      <c r="E193" s="1"/>
      <c r="F193" s="1"/>
      <c r="G193" s="1"/>
      <c r="H193" s="626"/>
      <c r="I193" s="626"/>
      <c r="J193" s="626"/>
      <c r="K193" s="626"/>
      <c r="L193" s="626"/>
      <c r="M193" s="626">
        <f t="shared" si="6"/>
        <v>0</v>
      </c>
    </row>
    <row r="194" spans="1:13">
      <c r="A194" s="1"/>
      <c r="B194" s="1"/>
      <c r="C194" s="1"/>
      <c r="D194" s="1"/>
      <c r="E194" s="1"/>
      <c r="F194" s="1"/>
      <c r="G194" s="1"/>
      <c r="H194" s="626"/>
      <c r="I194" s="626"/>
      <c r="J194" s="626"/>
      <c r="K194" s="626"/>
      <c r="L194" s="626"/>
      <c r="M194" s="626">
        <f t="shared" si="6"/>
        <v>0</v>
      </c>
    </row>
    <row r="195" spans="1:13">
      <c r="A195" s="1"/>
      <c r="B195" s="1"/>
      <c r="C195" s="1"/>
      <c r="D195" s="1"/>
      <c r="E195" s="1"/>
      <c r="F195" s="1"/>
      <c r="G195" s="1"/>
      <c r="H195" s="626"/>
      <c r="I195" s="626"/>
      <c r="J195" s="626"/>
      <c r="K195" s="626"/>
      <c r="L195" s="626"/>
      <c r="M195" s="626">
        <f t="shared" si="6"/>
        <v>0</v>
      </c>
    </row>
    <row r="196" spans="1:13">
      <c r="A196" s="1"/>
      <c r="B196" s="1"/>
      <c r="C196" s="1"/>
      <c r="D196" s="1"/>
      <c r="E196" s="1"/>
      <c r="F196" s="1"/>
      <c r="G196" s="1"/>
      <c r="H196" s="626"/>
      <c r="I196" s="626"/>
      <c r="J196" s="626"/>
      <c r="K196" s="626"/>
      <c r="L196" s="626"/>
      <c r="M196" s="626">
        <f t="shared" si="6"/>
        <v>0</v>
      </c>
    </row>
    <row r="197" spans="1:13">
      <c r="A197" s="1"/>
      <c r="B197" s="1"/>
      <c r="C197" s="1"/>
      <c r="D197" s="1"/>
      <c r="E197" s="1"/>
      <c r="F197" s="1"/>
      <c r="G197" s="1"/>
      <c r="H197" s="626"/>
      <c r="I197" s="626"/>
      <c r="J197" s="626"/>
      <c r="K197" s="626"/>
      <c r="L197" s="626"/>
      <c r="M197" s="626">
        <f t="shared" si="6"/>
        <v>0</v>
      </c>
    </row>
    <row r="198" spans="1:13">
      <c r="A198" s="1"/>
      <c r="B198" s="1"/>
      <c r="C198" s="1"/>
      <c r="D198" s="1"/>
      <c r="E198" s="1"/>
      <c r="F198" s="1"/>
      <c r="G198" s="1"/>
      <c r="H198" s="626"/>
      <c r="I198" s="626"/>
      <c r="J198" s="626"/>
      <c r="K198" s="626"/>
      <c r="L198" s="626"/>
      <c r="M198" s="626">
        <f t="shared" si="6"/>
        <v>0</v>
      </c>
    </row>
    <row r="199" spans="1:13">
      <c r="A199" s="1"/>
      <c r="B199" s="1"/>
      <c r="C199" s="1"/>
      <c r="D199" s="1"/>
      <c r="E199" s="1"/>
      <c r="F199" s="1"/>
      <c r="G199" s="1"/>
      <c r="H199" s="626"/>
      <c r="I199" s="626"/>
      <c r="J199" s="626"/>
      <c r="K199" s="626"/>
      <c r="L199" s="626"/>
      <c r="M199" s="626">
        <f t="shared" si="6"/>
        <v>0</v>
      </c>
    </row>
    <row r="200" spans="1:13">
      <c r="A200" s="1"/>
      <c r="B200" s="1"/>
      <c r="C200" s="1"/>
      <c r="D200" s="1"/>
      <c r="E200" s="1"/>
      <c r="F200" s="1"/>
      <c r="G200" s="1"/>
      <c r="H200" s="626"/>
      <c r="I200" s="626"/>
      <c r="J200" s="626"/>
      <c r="K200" s="626"/>
      <c r="L200" s="626"/>
      <c r="M200" s="626">
        <f t="shared" si="6"/>
        <v>0</v>
      </c>
    </row>
    <row r="201" spans="1:13">
      <c r="A201" s="1"/>
      <c r="B201" s="1"/>
      <c r="C201" s="1"/>
      <c r="D201" s="1"/>
      <c r="E201" s="1"/>
      <c r="F201" s="1"/>
      <c r="G201" s="1"/>
      <c r="H201" s="626"/>
      <c r="I201" s="626"/>
      <c r="J201" s="626"/>
      <c r="K201" s="626"/>
      <c r="L201" s="626"/>
      <c r="M201" s="626">
        <f t="shared" si="6"/>
        <v>0</v>
      </c>
    </row>
    <row r="202" spans="1:13">
      <c r="A202" s="1"/>
      <c r="B202" s="1"/>
      <c r="C202" s="1"/>
      <c r="D202" s="1"/>
      <c r="E202" s="1"/>
      <c r="F202" s="1"/>
      <c r="G202" s="1"/>
      <c r="H202" s="626"/>
      <c r="I202" s="626"/>
      <c r="J202" s="626"/>
      <c r="K202" s="626"/>
      <c r="L202" s="626"/>
      <c r="M202" s="626">
        <f t="shared" si="6"/>
        <v>0</v>
      </c>
    </row>
    <row r="203" spans="1:13">
      <c r="A203" s="1"/>
      <c r="B203" s="1"/>
      <c r="C203" s="1"/>
      <c r="D203" s="1"/>
      <c r="E203" s="1"/>
      <c r="F203" s="1"/>
      <c r="G203" s="1"/>
      <c r="H203" s="626"/>
      <c r="I203" s="626"/>
      <c r="J203" s="626"/>
      <c r="K203" s="626"/>
      <c r="L203" s="626"/>
      <c r="M203" s="626">
        <f t="shared" si="6"/>
        <v>0</v>
      </c>
    </row>
    <row r="204" spans="1:13">
      <c r="A204" s="1"/>
      <c r="B204" s="1"/>
      <c r="C204" s="1"/>
      <c r="D204" s="1"/>
      <c r="E204" s="1"/>
      <c r="F204" s="1"/>
      <c r="G204" s="1"/>
      <c r="H204" s="626"/>
      <c r="I204" s="626"/>
      <c r="J204" s="626"/>
      <c r="K204" s="626"/>
      <c r="L204" s="626"/>
      <c r="M204" s="626">
        <f t="shared" si="6"/>
        <v>0</v>
      </c>
    </row>
    <row r="205" spans="1:13">
      <c r="A205" s="1"/>
      <c r="B205" s="1"/>
      <c r="C205" s="1"/>
      <c r="D205" s="1"/>
      <c r="E205" s="1"/>
      <c r="F205" s="1"/>
      <c r="G205" s="1"/>
      <c r="H205" s="626"/>
      <c r="I205" s="626"/>
      <c r="J205" s="626"/>
      <c r="K205" s="626"/>
      <c r="L205" s="626"/>
      <c r="M205" s="626">
        <f t="shared" si="6"/>
        <v>0</v>
      </c>
    </row>
    <row r="206" spans="1:13">
      <c r="A206" s="1"/>
      <c r="B206" s="1"/>
      <c r="C206" s="1"/>
      <c r="D206" s="1"/>
      <c r="E206" s="1"/>
      <c r="F206" s="1"/>
      <c r="G206" s="1"/>
      <c r="H206" s="626"/>
      <c r="I206" s="626"/>
      <c r="J206" s="626"/>
      <c r="K206" s="626"/>
      <c r="L206" s="626"/>
      <c r="M206" s="626">
        <f t="shared" si="6"/>
        <v>0</v>
      </c>
    </row>
    <row r="207" spans="1:13">
      <c r="A207" s="1"/>
      <c r="B207" s="1"/>
      <c r="C207" s="1"/>
      <c r="D207" s="1"/>
      <c r="E207" s="1"/>
      <c r="F207" s="1"/>
      <c r="G207" s="1"/>
      <c r="H207" s="626"/>
      <c r="I207" s="626"/>
      <c r="J207" s="626"/>
      <c r="K207" s="626"/>
      <c r="L207" s="626"/>
      <c r="M207" s="626">
        <f t="shared" si="6"/>
        <v>0</v>
      </c>
    </row>
    <row r="208" spans="1:13">
      <c r="A208" s="1"/>
      <c r="B208" s="1"/>
      <c r="C208" s="1"/>
      <c r="D208" s="1"/>
      <c r="E208" s="1"/>
      <c r="F208" s="1"/>
      <c r="G208" s="1"/>
      <c r="H208" s="626"/>
      <c r="I208" s="626"/>
      <c r="J208" s="626"/>
      <c r="K208" s="626"/>
      <c r="L208" s="626"/>
      <c r="M208" s="626">
        <f t="shared" si="6"/>
        <v>0</v>
      </c>
    </row>
    <row r="209" spans="1:13">
      <c r="A209" s="1"/>
      <c r="B209" s="1"/>
      <c r="C209" s="1"/>
      <c r="D209" s="1"/>
      <c r="E209" s="1"/>
      <c r="F209" s="1"/>
      <c r="G209" s="1"/>
      <c r="H209" s="626"/>
      <c r="I209" s="626"/>
      <c r="J209" s="626"/>
      <c r="K209" s="626"/>
      <c r="L209" s="626"/>
      <c r="M209" s="626">
        <f t="shared" si="6"/>
        <v>0</v>
      </c>
    </row>
    <row r="210" spans="1:13">
      <c r="A210" s="1"/>
      <c r="B210" s="1"/>
      <c r="C210" s="1"/>
      <c r="D210" s="1"/>
      <c r="E210" s="1"/>
      <c r="F210" s="1"/>
      <c r="G210" s="1"/>
      <c r="H210" s="626"/>
      <c r="I210" s="626"/>
      <c r="J210" s="626"/>
      <c r="K210" s="626"/>
      <c r="L210" s="626"/>
      <c r="M210" s="626">
        <f t="shared" si="6"/>
        <v>0</v>
      </c>
    </row>
    <row r="211" spans="1:13">
      <c r="A211" s="1"/>
      <c r="B211" s="1"/>
      <c r="C211" s="1"/>
      <c r="D211" s="1"/>
      <c r="E211" s="1"/>
      <c r="F211" s="1"/>
      <c r="G211" s="1"/>
      <c r="H211" s="626"/>
      <c r="I211" s="626"/>
      <c r="J211" s="626"/>
      <c r="K211" s="626"/>
      <c r="L211" s="626"/>
      <c r="M211" s="626">
        <f t="shared" si="6"/>
        <v>0</v>
      </c>
    </row>
    <row r="212" spans="1:13">
      <c r="A212" s="1"/>
      <c r="B212" s="1"/>
      <c r="C212" s="1"/>
      <c r="D212" s="1"/>
      <c r="E212" s="1"/>
      <c r="F212" s="1"/>
      <c r="G212" s="1"/>
      <c r="H212" s="626"/>
      <c r="I212" s="626"/>
      <c r="J212" s="626"/>
      <c r="K212" s="626"/>
      <c r="L212" s="626"/>
      <c r="M212" s="626">
        <f t="shared" si="6"/>
        <v>0</v>
      </c>
    </row>
    <row r="213" spans="1:13">
      <c r="A213" s="1"/>
      <c r="B213" s="1"/>
      <c r="C213" s="1"/>
      <c r="D213" s="1"/>
      <c r="E213" s="1"/>
      <c r="F213" s="1"/>
      <c r="G213" s="1"/>
      <c r="H213" s="626"/>
      <c r="I213" s="626"/>
      <c r="J213" s="626"/>
      <c r="K213" s="626"/>
      <c r="L213" s="626"/>
      <c r="M213" s="626">
        <f t="shared" si="6"/>
        <v>0</v>
      </c>
    </row>
    <row r="214" spans="1:13">
      <c r="A214" s="1"/>
      <c r="B214" s="1"/>
      <c r="C214" s="1"/>
      <c r="D214" s="1"/>
      <c r="E214" s="1"/>
      <c r="F214" s="1"/>
      <c r="G214" s="1"/>
      <c r="H214" s="626"/>
      <c r="I214" s="626"/>
      <c r="J214" s="626"/>
      <c r="K214" s="626"/>
      <c r="L214" s="626"/>
      <c r="M214" s="626">
        <f t="shared" si="6"/>
        <v>0</v>
      </c>
    </row>
    <row r="215" spans="1:13">
      <c r="A215" s="1"/>
      <c r="B215" s="1"/>
      <c r="C215" s="1"/>
      <c r="D215" s="1"/>
      <c r="E215" s="1"/>
      <c r="F215" s="1"/>
      <c r="G215" s="1"/>
      <c r="H215" s="626"/>
      <c r="I215" s="626"/>
      <c r="J215" s="626"/>
      <c r="K215" s="626"/>
      <c r="L215" s="626"/>
      <c r="M215" s="626">
        <f t="shared" si="6"/>
        <v>0</v>
      </c>
    </row>
    <row r="216" spans="1:13">
      <c r="A216" s="1"/>
      <c r="B216" s="1"/>
      <c r="C216" s="1"/>
      <c r="D216" s="1"/>
      <c r="E216" s="1"/>
      <c r="F216" s="1"/>
      <c r="G216" s="1"/>
      <c r="H216" s="626"/>
      <c r="I216" s="626"/>
      <c r="J216" s="626"/>
      <c r="K216" s="626"/>
      <c r="L216" s="626"/>
      <c r="M216" s="626">
        <f t="shared" si="6"/>
        <v>0</v>
      </c>
    </row>
    <row r="217" spans="1:13">
      <c r="A217" s="1"/>
      <c r="B217" s="1"/>
      <c r="C217" s="1"/>
      <c r="D217" s="1"/>
      <c r="E217" s="1"/>
      <c r="F217" s="1"/>
      <c r="G217" s="1"/>
      <c r="H217" s="626"/>
      <c r="I217" s="626"/>
      <c r="J217" s="626"/>
      <c r="K217" s="626"/>
      <c r="L217" s="626"/>
      <c r="M217" s="626">
        <f t="shared" si="6"/>
        <v>0</v>
      </c>
    </row>
    <row r="218" spans="1:13">
      <c r="A218" s="1"/>
      <c r="B218" s="1"/>
      <c r="C218" s="1"/>
      <c r="D218" s="1"/>
      <c r="E218" s="1"/>
      <c r="F218" s="1"/>
      <c r="G218" s="1"/>
      <c r="H218" s="626"/>
      <c r="I218" s="626"/>
      <c r="J218" s="626"/>
      <c r="K218" s="626"/>
      <c r="L218" s="626"/>
      <c r="M218" s="626">
        <f t="shared" si="6"/>
        <v>0</v>
      </c>
    </row>
    <row r="219" spans="1:13">
      <c r="A219" s="1"/>
      <c r="B219" s="1"/>
      <c r="C219" s="1"/>
      <c r="D219" s="1"/>
      <c r="E219" s="1"/>
      <c r="F219" s="1"/>
      <c r="G219" s="1"/>
      <c r="H219" s="626"/>
      <c r="I219" s="626"/>
      <c r="J219" s="626"/>
      <c r="K219" s="626"/>
      <c r="L219" s="626"/>
      <c r="M219" s="626">
        <f t="shared" si="6"/>
        <v>0</v>
      </c>
    </row>
    <row r="220" spans="1:13">
      <c r="A220" s="1"/>
      <c r="B220" s="1"/>
      <c r="C220" s="1"/>
      <c r="D220" s="1"/>
      <c r="E220" s="1"/>
      <c r="F220" s="1"/>
      <c r="G220" s="1"/>
      <c r="H220" s="626"/>
      <c r="I220" s="626"/>
      <c r="J220" s="626"/>
      <c r="K220" s="626"/>
      <c r="L220" s="626"/>
      <c r="M220" s="626">
        <f t="shared" si="6"/>
        <v>0</v>
      </c>
    </row>
    <row r="221" spans="1:13">
      <c r="A221" s="1"/>
      <c r="B221" s="1"/>
      <c r="C221" s="1"/>
      <c r="D221" s="1"/>
      <c r="E221" s="1"/>
      <c r="F221" s="1"/>
      <c r="G221" s="1"/>
      <c r="H221" s="626"/>
      <c r="I221" s="626"/>
      <c r="J221" s="626"/>
      <c r="K221" s="626"/>
      <c r="L221" s="626"/>
      <c r="M221" s="626">
        <f t="shared" ref="M221:M284" si="7">COUNTIF($H$29:$H$323,K221)</f>
        <v>0</v>
      </c>
    </row>
    <row r="222" spans="1:13">
      <c r="A222" s="1"/>
      <c r="B222" s="1"/>
      <c r="C222" s="1"/>
      <c r="D222" s="1"/>
      <c r="E222" s="1"/>
      <c r="F222" s="1"/>
      <c r="G222" s="1"/>
      <c r="H222" s="626"/>
      <c r="I222" s="626"/>
      <c r="J222" s="626"/>
      <c r="K222" s="626"/>
      <c r="L222" s="626"/>
      <c r="M222" s="626">
        <f t="shared" si="7"/>
        <v>0</v>
      </c>
    </row>
    <row r="223" spans="1:13">
      <c r="A223" s="1"/>
      <c r="B223" s="1"/>
      <c r="C223" s="1"/>
      <c r="D223" s="1"/>
      <c r="E223" s="1"/>
      <c r="F223" s="1"/>
      <c r="G223" s="1"/>
      <c r="H223" s="626"/>
      <c r="I223" s="626"/>
      <c r="J223" s="626"/>
      <c r="K223" s="626"/>
      <c r="L223" s="626"/>
      <c r="M223" s="626">
        <f t="shared" si="7"/>
        <v>0</v>
      </c>
    </row>
    <row r="224" spans="1:13">
      <c r="A224" s="1"/>
      <c r="B224" s="1"/>
      <c r="C224" s="1"/>
      <c r="D224" s="1"/>
      <c r="E224" s="1"/>
      <c r="F224" s="1"/>
      <c r="G224" s="1"/>
      <c r="H224" s="626"/>
      <c r="I224" s="626"/>
      <c r="J224" s="626"/>
      <c r="K224" s="626"/>
      <c r="L224" s="626"/>
      <c r="M224" s="626">
        <f t="shared" si="7"/>
        <v>0</v>
      </c>
    </row>
    <row r="225" spans="1:13">
      <c r="A225" s="1"/>
      <c r="B225" s="1"/>
      <c r="C225" s="1"/>
      <c r="D225" s="1"/>
      <c r="E225" s="1"/>
      <c r="F225" s="1"/>
      <c r="G225" s="1"/>
      <c r="H225" s="626"/>
      <c r="I225" s="626"/>
      <c r="J225" s="626"/>
      <c r="K225" s="626"/>
      <c r="L225" s="626"/>
      <c r="M225" s="626">
        <f t="shared" si="7"/>
        <v>0</v>
      </c>
    </row>
    <row r="226" spans="1:13">
      <c r="A226" s="1"/>
      <c r="B226" s="1"/>
      <c r="C226" s="1"/>
      <c r="D226" s="1"/>
      <c r="E226" s="1"/>
      <c r="F226" s="1"/>
      <c r="G226" s="1"/>
      <c r="H226" s="626"/>
      <c r="I226" s="626"/>
      <c r="J226" s="626"/>
      <c r="K226" s="626"/>
      <c r="L226" s="626"/>
      <c r="M226" s="626">
        <f t="shared" si="7"/>
        <v>0</v>
      </c>
    </row>
    <row r="227" spans="1:13">
      <c r="A227" s="1"/>
      <c r="B227" s="1"/>
      <c r="C227" s="1"/>
      <c r="D227" s="1"/>
      <c r="E227" s="1"/>
      <c r="F227" s="1"/>
      <c r="G227" s="1"/>
      <c r="H227" s="626"/>
      <c r="I227" s="626"/>
      <c r="J227" s="626"/>
      <c r="K227" s="626"/>
      <c r="L227" s="626"/>
      <c r="M227" s="626">
        <f t="shared" si="7"/>
        <v>0</v>
      </c>
    </row>
    <row r="228" spans="1:13">
      <c r="A228" s="1"/>
      <c r="B228" s="1"/>
      <c r="C228" s="1"/>
      <c r="D228" s="1"/>
      <c r="E228" s="1"/>
      <c r="F228" s="1"/>
      <c r="G228" s="1"/>
      <c r="H228" s="626"/>
      <c r="I228" s="626"/>
      <c r="J228" s="626"/>
      <c r="K228" s="626"/>
      <c r="L228" s="626"/>
      <c r="M228" s="626">
        <f t="shared" si="7"/>
        <v>0</v>
      </c>
    </row>
    <row r="229" spans="1:13">
      <c r="A229" s="1"/>
      <c r="B229" s="1"/>
      <c r="C229" s="1"/>
      <c r="D229" s="1"/>
      <c r="E229" s="1"/>
      <c r="F229" s="1"/>
      <c r="G229" s="1"/>
      <c r="H229" s="626"/>
      <c r="I229" s="626"/>
      <c r="J229" s="626"/>
      <c r="K229" s="626"/>
      <c r="L229" s="626"/>
      <c r="M229" s="626">
        <f t="shared" si="7"/>
        <v>0</v>
      </c>
    </row>
    <row r="230" spans="1:13">
      <c r="A230" s="1"/>
      <c r="B230" s="1"/>
      <c r="C230" s="1"/>
      <c r="D230" s="1"/>
      <c r="E230" s="1"/>
      <c r="F230" s="1"/>
      <c r="G230" s="1"/>
      <c r="H230" s="626"/>
      <c r="I230" s="626"/>
      <c r="J230" s="626"/>
      <c r="K230" s="626"/>
      <c r="L230" s="626"/>
      <c r="M230" s="626">
        <f t="shared" si="7"/>
        <v>0</v>
      </c>
    </row>
    <row r="231" spans="1:13">
      <c r="A231" s="1"/>
      <c r="B231" s="1"/>
      <c r="C231" s="1"/>
      <c r="D231" s="1"/>
      <c r="E231" s="1"/>
      <c r="F231" s="1"/>
      <c r="G231" s="1"/>
      <c r="H231" s="626"/>
      <c r="I231" s="626"/>
      <c r="J231" s="626"/>
      <c r="K231" s="626"/>
      <c r="L231" s="626"/>
      <c r="M231" s="626">
        <f t="shared" si="7"/>
        <v>0</v>
      </c>
    </row>
    <row r="232" spans="1:13">
      <c r="A232" s="1"/>
      <c r="B232" s="1"/>
      <c r="C232" s="1"/>
      <c r="D232" s="1"/>
      <c r="E232" s="1"/>
      <c r="F232" s="1"/>
      <c r="G232" s="1"/>
      <c r="H232" s="626"/>
      <c r="I232" s="626"/>
      <c r="J232" s="626"/>
      <c r="K232" s="626"/>
      <c r="L232" s="626"/>
      <c r="M232" s="626">
        <f t="shared" si="7"/>
        <v>0</v>
      </c>
    </row>
    <row r="233" spans="1:13">
      <c r="A233" s="1"/>
      <c r="B233" s="1"/>
      <c r="C233" s="1"/>
      <c r="D233" s="1"/>
      <c r="E233" s="1"/>
      <c r="F233" s="1"/>
      <c r="G233" s="1"/>
      <c r="H233" s="626"/>
      <c r="I233" s="626"/>
      <c r="J233" s="626"/>
      <c r="K233" s="626"/>
      <c r="L233" s="626"/>
      <c r="M233" s="626">
        <f t="shared" si="7"/>
        <v>0</v>
      </c>
    </row>
    <row r="234" spans="1:13">
      <c r="A234" s="1"/>
      <c r="B234" s="1"/>
      <c r="C234" s="1"/>
      <c r="D234" s="1"/>
      <c r="E234" s="1"/>
      <c r="F234" s="1"/>
      <c r="G234" s="1"/>
      <c r="H234" s="626"/>
      <c r="I234" s="626"/>
      <c r="J234" s="626"/>
      <c r="K234" s="626"/>
      <c r="L234" s="626"/>
      <c r="M234" s="626">
        <f t="shared" si="7"/>
        <v>0</v>
      </c>
    </row>
    <row r="235" spans="1:13">
      <c r="A235" s="1"/>
      <c r="B235" s="1"/>
      <c r="C235" s="1"/>
      <c r="D235" s="1"/>
      <c r="E235" s="1"/>
      <c r="F235" s="1"/>
      <c r="G235" s="1"/>
      <c r="H235" s="626"/>
      <c r="I235" s="626"/>
      <c r="J235" s="626"/>
      <c r="K235" s="626"/>
      <c r="L235" s="626"/>
      <c r="M235" s="626">
        <f t="shared" si="7"/>
        <v>0</v>
      </c>
    </row>
    <row r="236" spans="1:13">
      <c r="A236" s="1"/>
      <c r="B236" s="1"/>
      <c r="C236" s="1"/>
      <c r="D236" s="1"/>
      <c r="E236" s="1"/>
      <c r="F236" s="1"/>
      <c r="G236" s="1"/>
      <c r="H236" s="626"/>
      <c r="I236" s="626"/>
      <c r="J236" s="626"/>
      <c r="K236" s="626"/>
      <c r="L236" s="626"/>
      <c r="M236" s="626">
        <f t="shared" si="7"/>
        <v>0</v>
      </c>
    </row>
    <row r="237" spans="1:13">
      <c r="A237" s="1"/>
      <c r="B237" s="1"/>
      <c r="C237" s="1"/>
      <c r="D237" s="1"/>
      <c r="E237" s="1"/>
      <c r="F237" s="1"/>
      <c r="G237" s="1"/>
      <c r="H237" s="626"/>
      <c r="I237" s="626"/>
      <c r="J237" s="626"/>
      <c r="K237" s="626"/>
      <c r="L237" s="626"/>
      <c r="M237" s="626">
        <f t="shared" si="7"/>
        <v>0</v>
      </c>
    </row>
    <row r="238" spans="1:13">
      <c r="A238" s="1"/>
      <c r="B238" s="1"/>
      <c r="C238" s="1"/>
      <c r="D238" s="1"/>
      <c r="E238" s="1"/>
      <c r="F238" s="1"/>
      <c r="G238" s="1"/>
      <c r="H238" s="626"/>
      <c r="I238" s="626"/>
      <c r="J238" s="626"/>
      <c r="K238" s="626"/>
      <c r="L238" s="626"/>
      <c r="M238" s="626">
        <f t="shared" si="7"/>
        <v>0</v>
      </c>
    </row>
    <row r="239" spans="1:13">
      <c r="A239" s="1"/>
      <c r="B239" s="1"/>
      <c r="C239" s="1"/>
      <c r="D239" s="1"/>
      <c r="E239" s="1"/>
      <c r="F239" s="1"/>
      <c r="G239" s="1"/>
      <c r="H239" s="626"/>
      <c r="I239" s="626"/>
      <c r="J239" s="626"/>
      <c r="K239" s="626"/>
      <c r="L239" s="626"/>
      <c r="M239" s="626">
        <f t="shared" si="7"/>
        <v>0</v>
      </c>
    </row>
    <row r="240" spans="1:13">
      <c r="A240" s="1"/>
      <c r="B240" s="1"/>
      <c r="C240" s="1"/>
      <c r="D240" s="1"/>
      <c r="E240" s="1"/>
      <c r="F240" s="1"/>
      <c r="G240" s="1"/>
      <c r="H240" s="626"/>
      <c r="I240" s="626"/>
      <c r="J240" s="626"/>
      <c r="K240" s="626"/>
      <c r="L240" s="626"/>
      <c r="M240" s="626">
        <f t="shared" si="7"/>
        <v>0</v>
      </c>
    </row>
    <row r="241" spans="1:13">
      <c r="A241" s="1"/>
      <c r="B241" s="1"/>
      <c r="C241" s="1"/>
      <c r="D241" s="1"/>
      <c r="E241" s="1"/>
      <c r="F241" s="1"/>
      <c r="G241" s="1"/>
      <c r="H241" s="626"/>
      <c r="I241" s="626"/>
      <c r="J241" s="626"/>
      <c r="K241" s="626"/>
      <c r="L241" s="626"/>
      <c r="M241" s="626">
        <f t="shared" si="7"/>
        <v>0</v>
      </c>
    </row>
    <row r="242" spans="1:13">
      <c r="A242" s="1"/>
      <c r="B242" s="1"/>
      <c r="C242" s="1"/>
      <c r="D242" s="1"/>
      <c r="E242" s="1"/>
      <c r="F242" s="1"/>
      <c r="G242" s="1"/>
      <c r="H242" s="626"/>
      <c r="I242" s="626"/>
      <c r="J242" s="626"/>
      <c r="K242" s="626"/>
      <c r="L242" s="626"/>
      <c r="M242" s="626">
        <f t="shared" si="7"/>
        <v>0</v>
      </c>
    </row>
    <row r="243" spans="1:13">
      <c r="A243" s="1"/>
      <c r="B243" s="1"/>
      <c r="C243" s="1"/>
      <c r="D243" s="1"/>
      <c r="E243" s="1"/>
      <c r="F243" s="1"/>
      <c r="G243" s="1"/>
      <c r="H243" s="626"/>
      <c r="I243" s="626"/>
      <c r="J243" s="626"/>
      <c r="K243" s="626"/>
      <c r="L243" s="626"/>
      <c r="M243" s="626">
        <f t="shared" si="7"/>
        <v>0</v>
      </c>
    </row>
    <row r="244" spans="1:13">
      <c r="A244" s="1"/>
      <c r="B244" s="1"/>
      <c r="C244" s="1"/>
      <c r="D244" s="1"/>
      <c r="E244" s="1"/>
      <c r="F244" s="1"/>
      <c r="G244" s="1"/>
      <c r="H244" s="626"/>
      <c r="I244" s="626"/>
      <c r="J244" s="626"/>
      <c r="K244" s="626"/>
      <c r="L244" s="626"/>
      <c r="M244" s="626">
        <f t="shared" si="7"/>
        <v>0</v>
      </c>
    </row>
    <row r="245" spans="1:13">
      <c r="A245" s="1"/>
      <c r="B245" s="1"/>
      <c r="C245" s="1"/>
      <c r="D245" s="1"/>
      <c r="E245" s="1"/>
      <c r="F245" s="1"/>
      <c r="G245" s="1"/>
      <c r="H245" s="626"/>
      <c r="I245" s="626"/>
      <c r="J245" s="626"/>
      <c r="K245" s="626"/>
      <c r="L245" s="626"/>
      <c r="M245" s="626">
        <f t="shared" si="7"/>
        <v>0</v>
      </c>
    </row>
    <row r="246" spans="1:13">
      <c r="A246" s="1"/>
      <c r="B246" s="1"/>
      <c r="C246" s="1"/>
      <c r="D246" s="1"/>
      <c r="E246" s="1"/>
      <c r="F246" s="1"/>
      <c r="G246" s="1"/>
      <c r="H246" s="626"/>
      <c r="I246" s="626"/>
      <c r="J246" s="626"/>
      <c r="K246" s="626"/>
      <c r="L246" s="626"/>
      <c r="M246" s="626">
        <f t="shared" si="7"/>
        <v>0</v>
      </c>
    </row>
    <row r="247" spans="1:13">
      <c r="A247" s="1"/>
      <c r="B247" s="1"/>
      <c r="C247" s="1"/>
      <c r="D247" s="1"/>
      <c r="E247" s="1"/>
      <c r="F247" s="1"/>
      <c r="G247" s="1"/>
      <c r="H247" s="626"/>
      <c r="I247" s="626"/>
      <c r="J247" s="626"/>
      <c r="K247" s="626"/>
      <c r="L247" s="626"/>
      <c r="M247" s="626">
        <f t="shared" si="7"/>
        <v>0</v>
      </c>
    </row>
    <row r="248" spans="1:13">
      <c r="A248" s="1"/>
      <c r="B248" s="1"/>
      <c r="C248" s="1"/>
      <c r="D248" s="1"/>
      <c r="E248" s="1"/>
      <c r="F248" s="1"/>
      <c r="G248" s="1"/>
      <c r="H248" s="626"/>
      <c r="I248" s="626"/>
      <c r="J248" s="626"/>
      <c r="K248" s="626"/>
      <c r="L248" s="626"/>
      <c r="M248" s="626">
        <f t="shared" si="7"/>
        <v>0</v>
      </c>
    </row>
    <row r="249" spans="1:13">
      <c r="A249" s="1"/>
      <c r="B249" s="1"/>
      <c r="C249" s="1"/>
      <c r="D249" s="1"/>
      <c r="E249" s="1"/>
      <c r="F249" s="1"/>
      <c r="G249" s="1"/>
      <c r="H249" s="626"/>
      <c r="I249" s="626"/>
      <c r="J249" s="626"/>
      <c r="K249" s="626"/>
      <c r="L249" s="626"/>
      <c r="M249" s="626">
        <f t="shared" si="7"/>
        <v>0</v>
      </c>
    </row>
    <row r="250" spans="1:13">
      <c r="A250" s="1"/>
      <c r="B250" s="1"/>
      <c r="C250" s="1"/>
      <c r="D250" s="1"/>
      <c r="E250" s="1"/>
      <c r="F250" s="1"/>
      <c r="G250" s="1"/>
      <c r="H250" s="626"/>
      <c r="I250" s="626"/>
      <c r="J250" s="626"/>
      <c r="K250" s="626"/>
      <c r="L250" s="626"/>
      <c r="M250" s="626">
        <f t="shared" si="7"/>
        <v>0</v>
      </c>
    </row>
    <row r="251" spans="1:13">
      <c r="A251" s="1"/>
      <c r="B251" s="1"/>
      <c r="C251" s="1"/>
      <c r="D251" s="1"/>
      <c r="E251" s="1"/>
      <c r="F251" s="1"/>
      <c r="G251" s="1"/>
      <c r="H251" s="626"/>
      <c r="I251" s="626"/>
      <c r="J251" s="626"/>
      <c r="K251" s="626"/>
      <c r="L251" s="626"/>
      <c r="M251" s="626">
        <f t="shared" si="7"/>
        <v>0</v>
      </c>
    </row>
    <row r="252" spans="1:13">
      <c r="A252" s="1"/>
      <c r="B252" s="1"/>
      <c r="C252" s="1"/>
      <c r="D252" s="1"/>
      <c r="E252" s="1"/>
      <c r="F252" s="1"/>
      <c r="G252" s="1"/>
      <c r="H252" s="626"/>
      <c r="I252" s="626"/>
      <c r="J252" s="626"/>
      <c r="K252" s="626"/>
      <c r="L252" s="626"/>
      <c r="M252" s="626">
        <f t="shared" si="7"/>
        <v>0</v>
      </c>
    </row>
    <row r="253" spans="1:13">
      <c r="A253" s="1"/>
      <c r="B253" s="1"/>
      <c r="C253" s="1"/>
      <c r="D253" s="1"/>
      <c r="E253" s="1"/>
      <c r="F253" s="1"/>
      <c r="G253" s="1"/>
      <c r="H253" s="626"/>
      <c r="I253" s="626"/>
      <c r="J253" s="626"/>
      <c r="K253" s="626"/>
      <c r="L253" s="626"/>
      <c r="M253" s="626">
        <f t="shared" si="7"/>
        <v>0</v>
      </c>
    </row>
    <row r="254" spans="1:13">
      <c r="A254" s="1"/>
      <c r="B254" s="1"/>
      <c r="C254" s="1"/>
      <c r="D254" s="1"/>
      <c r="E254" s="1"/>
      <c r="F254" s="1"/>
      <c r="G254" s="1"/>
      <c r="H254" s="626"/>
      <c r="I254" s="626"/>
      <c r="J254" s="626"/>
      <c r="K254" s="626"/>
      <c r="L254" s="626"/>
      <c r="M254" s="626">
        <f t="shared" si="7"/>
        <v>0</v>
      </c>
    </row>
    <row r="255" spans="1:13">
      <c r="A255" s="1"/>
      <c r="B255" s="1"/>
      <c r="C255" s="1"/>
      <c r="D255" s="1"/>
      <c r="E255" s="1"/>
      <c r="F255" s="1"/>
      <c r="G255" s="1"/>
      <c r="H255" s="626"/>
      <c r="I255" s="626"/>
      <c r="J255" s="626"/>
      <c r="K255" s="626"/>
      <c r="L255" s="626"/>
      <c r="M255" s="626">
        <f t="shared" si="7"/>
        <v>0</v>
      </c>
    </row>
    <row r="256" spans="1:13">
      <c r="A256" s="1"/>
      <c r="B256" s="1"/>
      <c r="C256" s="1"/>
      <c r="D256" s="1"/>
      <c r="E256" s="1"/>
      <c r="F256" s="1"/>
      <c r="G256" s="1"/>
      <c r="H256" s="626"/>
      <c r="I256" s="626"/>
      <c r="J256" s="626"/>
      <c r="K256" s="626"/>
      <c r="L256" s="626"/>
      <c r="M256" s="626">
        <f t="shared" si="7"/>
        <v>0</v>
      </c>
    </row>
    <row r="257" spans="1:13">
      <c r="A257" s="1"/>
      <c r="B257" s="1"/>
      <c r="C257" s="1"/>
      <c r="D257" s="1"/>
      <c r="E257" s="1"/>
      <c r="F257" s="1"/>
      <c r="G257" s="1"/>
      <c r="H257" s="626"/>
      <c r="I257" s="626"/>
      <c r="J257" s="626"/>
      <c r="K257" s="626"/>
      <c r="L257" s="626"/>
      <c r="M257" s="626">
        <f t="shared" si="7"/>
        <v>0</v>
      </c>
    </row>
    <row r="258" spans="1:13">
      <c r="A258" s="1"/>
      <c r="B258" s="1"/>
      <c r="C258" s="1"/>
      <c r="D258" s="1"/>
      <c r="E258" s="1"/>
      <c r="F258" s="1"/>
      <c r="G258" s="1"/>
      <c r="H258" s="626"/>
      <c r="I258" s="626"/>
      <c r="J258" s="626"/>
      <c r="K258" s="626"/>
      <c r="L258" s="626"/>
      <c r="M258" s="626">
        <f t="shared" si="7"/>
        <v>0</v>
      </c>
    </row>
    <row r="259" spans="1:13">
      <c r="A259" s="1"/>
      <c r="B259" s="1"/>
      <c r="C259" s="1"/>
      <c r="D259" s="1"/>
      <c r="E259" s="1"/>
      <c r="F259" s="1"/>
      <c r="G259" s="1"/>
      <c r="H259" s="626"/>
      <c r="I259" s="626"/>
      <c r="J259" s="626"/>
      <c r="K259" s="626"/>
      <c r="L259" s="626"/>
      <c r="M259" s="626">
        <f t="shared" si="7"/>
        <v>0</v>
      </c>
    </row>
    <row r="260" spans="1:13">
      <c r="A260" s="1"/>
      <c r="B260" s="1"/>
      <c r="C260" s="1"/>
      <c r="D260" s="1"/>
      <c r="E260" s="1"/>
      <c r="F260" s="1"/>
      <c r="G260" s="1"/>
      <c r="H260" s="626"/>
      <c r="I260" s="626"/>
      <c r="J260" s="626"/>
      <c r="K260" s="626"/>
      <c r="L260" s="626"/>
      <c r="M260" s="626">
        <f t="shared" si="7"/>
        <v>0</v>
      </c>
    </row>
    <row r="261" spans="1:13">
      <c r="A261" s="1"/>
      <c r="B261" s="1"/>
      <c r="C261" s="1"/>
      <c r="D261" s="1"/>
      <c r="E261" s="1"/>
      <c r="F261" s="1"/>
      <c r="G261" s="1"/>
      <c r="H261" s="626"/>
      <c r="I261" s="626"/>
      <c r="J261" s="626"/>
      <c r="K261" s="626"/>
      <c r="L261" s="626"/>
      <c r="M261" s="626">
        <f t="shared" si="7"/>
        <v>0</v>
      </c>
    </row>
    <row r="262" spans="1:13">
      <c r="A262" s="1"/>
      <c r="B262" s="1"/>
      <c r="C262" s="1"/>
      <c r="D262" s="1"/>
      <c r="E262" s="1"/>
      <c r="F262" s="1"/>
      <c r="G262" s="1"/>
      <c r="H262" s="626"/>
      <c r="I262" s="626"/>
      <c r="J262" s="626"/>
      <c r="K262" s="626"/>
      <c r="L262" s="626"/>
      <c r="M262" s="626">
        <f t="shared" si="7"/>
        <v>0</v>
      </c>
    </row>
    <row r="263" spans="1:13">
      <c r="A263" s="1"/>
      <c r="B263" s="1"/>
      <c r="C263" s="1"/>
      <c r="D263" s="1"/>
      <c r="E263" s="1"/>
      <c r="F263" s="1"/>
      <c r="G263" s="1"/>
      <c r="H263" s="626"/>
      <c r="I263" s="626"/>
      <c r="J263" s="626"/>
      <c r="K263" s="626"/>
      <c r="L263" s="626"/>
      <c r="M263" s="626">
        <f t="shared" si="7"/>
        <v>0</v>
      </c>
    </row>
    <row r="264" spans="1:13">
      <c r="A264" s="1"/>
      <c r="B264" s="1"/>
      <c r="C264" s="1"/>
      <c r="D264" s="1"/>
      <c r="E264" s="1"/>
      <c r="F264" s="1"/>
      <c r="G264" s="1"/>
      <c r="H264" s="626"/>
      <c r="I264" s="626"/>
      <c r="J264" s="626"/>
      <c r="K264" s="626"/>
      <c r="L264" s="626"/>
      <c r="M264" s="626">
        <f t="shared" si="7"/>
        <v>0</v>
      </c>
    </row>
    <row r="265" spans="1:13">
      <c r="A265" s="1"/>
      <c r="B265" s="1"/>
      <c r="C265" s="1"/>
      <c r="D265" s="1"/>
      <c r="E265" s="1"/>
      <c r="F265" s="1"/>
      <c r="G265" s="1"/>
      <c r="H265" s="626"/>
      <c r="I265" s="626"/>
      <c r="J265" s="626"/>
      <c r="K265" s="626"/>
      <c r="L265" s="626"/>
      <c r="M265" s="626">
        <f t="shared" si="7"/>
        <v>0</v>
      </c>
    </row>
    <row r="266" spans="1:13">
      <c r="A266" s="1"/>
      <c r="B266" s="1"/>
      <c r="C266" s="1"/>
      <c r="D266" s="1"/>
      <c r="E266" s="1"/>
      <c r="F266" s="1"/>
      <c r="G266" s="1"/>
      <c r="H266" s="626"/>
      <c r="I266" s="626"/>
      <c r="J266" s="626"/>
      <c r="K266" s="626"/>
      <c r="L266" s="626"/>
      <c r="M266" s="626">
        <f t="shared" si="7"/>
        <v>0</v>
      </c>
    </row>
    <row r="267" spans="1:13">
      <c r="A267" s="1"/>
      <c r="B267" s="1"/>
      <c r="C267" s="1"/>
      <c r="D267" s="1"/>
      <c r="E267" s="1"/>
      <c r="F267" s="1"/>
      <c r="G267" s="1"/>
      <c r="H267" s="626"/>
      <c r="I267" s="626"/>
      <c r="J267" s="626"/>
      <c r="K267" s="626"/>
      <c r="L267" s="626"/>
      <c r="M267" s="626">
        <f t="shared" si="7"/>
        <v>0</v>
      </c>
    </row>
    <row r="268" spans="1:13">
      <c r="A268" s="1"/>
      <c r="B268" s="1"/>
      <c r="C268" s="1"/>
      <c r="D268" s="1"/>
      <c r="E268" s="1"/>
      <c r="F268" s="1"/>
      <c r="G268" s="1"/>
      <c r="H268" s="626"/>
      <c r="I268" s="626"/>
      <c r="J268" s="626"/>
      <c r="K268" s="626"/>
      <c r="L268" s="626"/>
      <c r="M268" s="626">
        <f t="shared" si="7"/>
        <v>0</v>
      </c>
    </row>
    <row r="269" spans="1:13">
      <c r="A269" s="1"/>
      <c r="B269" s="1"/>
      <c r="C269" s="1"/>
      <c r="D269" s="1"/>
      <c r="E269" s="1"/>
      <c r="F269" s="1"/>
      <c r="G269" s="1"/>
      <c r="H269" s="626"/>
      <c r="I269" s="626"/>
      <c r="J269" s="626"/>
      <c r="K269" s="626"/>
      <c r="L269" s="626"/>
      <c r="M269" s="626">
        <f t="shared" si="7"/>
        <v>0</v>
      </c>
    </row>
    <row r="270" spans="1:13">
      <c r="A270" s="1"/>
      <c r="B270" s="1"/>
      <c r="C270" s="1"/>
      <c r="D270" s="1"/>
      <c r="E270" s="1"/>
      <c r="F270" s="1"/>
      <c r="G270" s="1"/>
      <c r="H270" s="626"/>
      <c r="I270" s="626"/>
      <c r="J270" s="626"/>
      <c r="K270" s="626"/>
      <c r="L270" s="626"/>
      <c r="M270" s="626">
        <f t="shared" si="7"/>
        <v>0</v>
      </c>
    </row>
    <row r="271" spans="1:13">
      <c r="A271" s="1"/>
      <c r="B271" s="1"/>
      <c r="C271" s="1"/>
      <c r="D271" s="1"/>
      <c r="E271" s="1"/>
      <c r="F271" s="1"/>
      <c r="G271" s="1"/>
      <c r="H271" s="626"/>
      <c r="I271" s="626"/>
      <c r="J271" s="626"/>
      <c r="K271" s="626"/>
      <c r="L271" s="626"/>
      <c r="M271" s="626">
        <f t="shared" si="7"/>
        <v>0</v>
      </c>
    </row>
    <row r="272" spans="1:13">
      <c r="A272" s="1"/>
      <c r="B272" s="1"/>
      <c r="C272" s="1"/>
      <c r="D272" s="1"/>
      <c r="E272" s="1"/>
      <c r="F272" s="1"/>
      <c r="G272" s="1"/>
      <c r="H272" s="626"/>
      <c r="I272" s="626"/>
      <c r="J272" s="626"/>
      <c r="K272" s="626"/>
      <c r="L272" s="626"/>
      <c r="M272" s="626">
        <f t="shared" si="7"/>
        <v>0</v>
      </c>
    </row>
    <row r="273" spans="1:13">
      <c r="A273" s="1"/>
      <c r="B273" s="1"/>
      <c r="C273" s="1"/>
      <c r="D273" s="1"/>
      <c r="E273" s="1"/>
      <c r="F273" s="1"/>
      <c r="G273" s="1"/>
      <c r="H273" s="626"/>
      <c r="I273" s="626"/>
      <c r="J273" s="626"/>
      <c r="K273" s="626"/>
      <c r="L273" s="626"/>
      <c r="M273" s="626">
        <f t="shared" si="7"/>
        <v>0</v>
      </c>
    </row>
    <row r="274" spans="1:13">
      <c r="A274" s="1"/>
      <c r="B274" s="1"/>
      <c r="C274" s="1"/>
      <c r="D274" s="1"/>
      <c r="E274" s="1"/>
      <c r="F274" s="1"/>
      <c r="G274" s="1"/>
      <c r="H274" s="626"/>
      <c r="I274" s="626"/>
      <c r="J274" s="626"/>
      <c r="K274" s="626"/>
      <c r="L274" s="626"/>
      <c r="M274" s="626">
        <f t="shared" si="7"/>
        <v>0</v>
      </c>
    </row>
    <row r="275" spans="1:13">
      <c r="A275" s="1"/>
      <c r="B275" s="1"/>
      <c r="C275" s="1"/>
      <c r="D275" s="1"/>
      <c r="E275" s="1"/>
      <c r="F275" s="1"/>
      <c r="G275" s="1"/>
      <c r="H275" s="626"/>
      <c r="I275" s="626"/>
      <c r="J275" s="626"/>
      <c r="K275" s="626"/>
      <c r="L275" s="626"/>
      <c r="M275" s="626">
        <f t="shared" si="7"/>
        <v>0</v>
      </c>
    </row>
    <row r="276" spans="1:13">
      <c r="A276" s="1"/>
      <c r="B276" s="1"/>
      <c r="C276" s="1"/>
      <c r="D276" s="1"/>
      <c r="E276" s="1"/>
      <c r="F276" s="1"/>
      <c r="G276" s="1"/>
      <c r="H276" s="626"/>
      <c r="I276" s="626"/>
      <c r="J276" s="626"/>
      <c r="K276" s="626"/>
      <c r="L276" s="626"/>
      <c r="M276" s="626">
        <f t="shared" si="7"/>
        <v>0</v>
      </c>
    </row>
    <row r="277" spans="1:13">
      <c r="A277" s="1"/>
      <c r="B277" s="1"/>
      <c r="C277" s="1"/>
      <c r="D277" s="1"/>
      <c r="E277" s="1"/>
      <c r="F277" s="1"/>
      <c r="G277" s="1"/>
      <c r="H277" s="626"/>
      <c r="I277" s="626"/>
      <c r="J277" s="626"/>
      <c r="K277" s="626"/>
      <c r="L277" s="626"/>
      <c r="M277" s="626">
        <f t="shared" si="7"/>
        <v>0</v>
      </c>
    </row>
    <row r="278" spans="1:13">
      <c r="A278" s="1"/>
      <c r="B278" s="1"/>
      <c r="C278" s="1"/>
      <c r="D278" s="1"/>
      <c r="E278" s="1"/>
      <c r="F278" s="1"/>
      <c r="G278" s="1"/>
      <c r="H278" s="626"/>
      <c r="I278" s="626"/>
      <c r="J278" s="626"/>
      <c r="K278" s="626"/>
      <c r="L278" s="626"/>
      <c r="M278" s="626">
        <f t="shared" si="7"/>
        <v>0</v>
      </c>
    </row>
    <row r="279" spans="1:13">
      <c r="A279" s="1"/>
      <c r="B279" s="1"/>
      <c r="C279" s="1"/>
      <c r="D279" s="1"/>
      <c r="E279" s="1"/>
      <c r="F279" s="1"/>
      <c r="G279" s="1"/>
      <c r="H279" s="626"/>
      <c r="I279" s="626"/>
      <c r="J279" s="626"/>
      <c r="K279" s="626"/>
      <c r="L279" s="626"/>
      <c r="M279" s="626">
        <f t="shared" si="7"/>
        <v>0</v>
      </c>
    </row>
    <row r="280" spans="1:13">
      <c r="A280" s="1"/>
      <c r="B280" s="1"/>
      <c r="C280" s="1"/>
      <c r="D280" s="1"/>
      <c r="E280" s="1"/>
      <c r="F280" s="1"/>
      <c r="G280" s="1"/>
      <c r="H280" s="626"/>
      <c r="I280" s="626"/>
      <c r="J280" s="626"/>
      <c r="K280" s="626"/>
      <c r="L280" s="626"/>
      <c r="M280" s="626">
        <f t="shared" si="7"/>
        <v>0</v>
      </c>
    </row>
    <row r="281" spans="1:13">
      <c r="A281" s="1"/>
      <c r="B281" s="1"/>
      <c r="C281" s="1"/>
      <c r="D281" s="1"/>
      <c r="E281" s="1"/>
      <c r="F281" s="1"/>
      <c r="G281" s="1"/>
      <c r="H281" s="626"/>
      <c r="I281" s="626"/>
      <c r="J281" s="626"/>
      <c r="K281" s="626"/>
      <c r="L281" s="626"/>
      <c r="M281" s="626">
        <f t="shared" si="7"/>
        <v>0</v>
      </c>
    </row>
    <row r="282" spans="1:13">
      <c r="A282" s="1"/>
      <c r="B282" s="1"/>
      <c r="C282" s="1"/>
      <c r="D282" s="1"/>
      <c r="E282" s="1"/>
      <c r="F282" s="1"/>
      <c r="G282" s="1"/>
      <c r="H282" s="626"/>
      <c r="I282" s="626"/>
      <c r="J282" s="626"/>
      <c r="K282" s="626"/>
      <c r="L282" s="626"/>
      <c r="M282" s="626">
        <f t="shared" si="7"/>
        <v>0</v>
      </c>
    </row>
    <row r="283" spans="1:13">
      <c r="A283" s="1"/>
      <c r="B283" s="1"/>
      <c r="C283" s="1"/>
      <c r="D283" s="1"/>
      <c r="E283" s="1"/>
      <c r="F283" s="1"/>
      <c r="G283" s="1"/>
      <c r="H283" s="626"/>
      <c r="I283" s="626"/>
      <c r="J283" s="626"/>
      <c r="K283" s="626"/>
      <c r="L283" s="626"/>
      <c r="M283" s="626">
        <f t="shared" si="7"/>
        <v>0</v>
      </c>
    </row>
    <row r="284" spans="1:13">
      <c r="A284" s="1"/>
      <c r="B284" s="1"/>
      <c r="C284" s="1"/>
      <c r="D284" s="1"/>
      <c r="E284" s="1"/>
      <c r="F284" s="1"/>
      <c r="G284" s="1"/>
      <c r="H284" s="626"/>
      <c r="I284" s="626"/>
      <c r="J284" s="626"/>
      <c r="K284" s="626"/>
      <c r="L284" s="626"/>
      <c r="M284" s="626">
        <f t="shared" si="7"/>
        <v>0</v>
      </c>
    </row>
    <row r="285" spans="1:13">
      <c r="A285" s="1"/>
      <c r="B285" s="1"/>
      <c r="C285" s="1"/>
      <c r="D285" s="1"/>
      <c r="E285" s="1"/>
      <c r="F285" s="1"/>
      <c r="G285" s="1"/>
      <c r="H285" s="626"/>
      <c r="I285" s="626"/>
      <c r="J285" s="626"/>
      <c r="K285" s="626"/>
      <c r="L285" s="626"/>
      <c r="M285" s="626">
        <f t="shared" ref="M285:M323" si="8">COUNTIF($H$29:$H$323,K285)</f>
        <v>0</v>
      </c>
    </row>
    <row r="286" spans="1:13">
      <c r="A286" s="1"/>
      <c r="B286" s="1"/>
      <c r="C286" s="1"/>
      <c r="D286" s="1"/>
      <c r="E286" s="1"/>
      <c r="F286" s="1"/>
      <c r="G286" s="1"/>
      <c r="H286" s="626"/>
      <c r="I286" s="626"/>
      <c r="J286" s="626"/>
      <c r="K286" s="626"/>
      <c r="L286" s="626"/>
      <c r="M286" s="626">
        <f t="shared" si="8"/>
        <v>0</v>
      </c>
    </row>
    <row r="287" spans="1:13">
      <c r="A287" s="1"/>
      <c r="B287" s="1"/>
      <c r="C287" s="1"/>
      <c r="D287" s="1"/>
      <c r="E287" s="1"/>
      <c r="F287" s="1"/>
      <c r="G287" s="1"/>
      <c r="H287" s="626"/>
      <c r="I287" s="626"/>
      <c r="J287" s="626"/>
      <c r="K287" s="626"/>
      <c r="L287" s="626"/>
      <c r="M287" s="626">
        <f t="shared" si="8"/>
        <v>0</v>
      </c>
    </row>
    <row r="288" spans="1:13">
      <c r="A288" s="1"/>
      <c r="B288" s="1"/>
      <c r="C288" s="1"/>
      <c r="D288" s="1"/>
      <c r="E288" s="1"/>
      <c r="F288" s="1"/>
      <c r="G288" s="1"/>
      <c r="H288" s="626"/>
      <c r="I288" s="626"/>
      <c r="J288" s="626"/>
      <c r="K288" s="626"/>
      <c r="L288" s="626"/>
      <c r="M288" s="626">
        <f t="shared" si="8"/>
        <v>0</v>
      </c>
    </row>
    <row r="289" spans="1:13">
      <c r="A289" s="1"/>
      <c r="B289" s="1"/>
      <c r="C289" s="1"/>
      <c r="D289" s="1"/>
      <c r="E289" s="1"/>
      <c r="F289" s="1"/>
      <c r="G289" s="1"/>
      <c r="H289" s="626"/>
      <c r="I289" s="626"/>
      <c r="J289" s="626"/>
      <c r="K289" s="626"/>
      <c r="L289" s="626"/>
      <c r="M289" s="626">
        <f t="shared" si="8"/>
        <v>0</v>
      </c>
    </row>
    <row r="290" spans="1:13">
      <c r="A290" s="1"/>
      <c r="B290" s="1"/>
      <c r="C290" s="1"/>
      <c r="D290" s="1"/>
      <c r="E290" s="1"/>
      <c r="F290" s="1"/>
      <c r="G290" s="1"/>
      <c r="H290" s="626"/>
      <c r="I290" s="626"/>
      <c r="J290" s="626"/>
      <c r="K290" s="626"/>
      <c r="L290" s="626"/>
      <c r="M290" s="626">
        <f t="shared" si="8"/>
        <v>0</v>
      </c>
    </row>
    <row r="291" spans="1:13">
      <c r="A291" s="1"/>
      <c r="B291" s="1"/>
      <c r="C291" s="1"/>
      <c r="D291" s="1"/>
      <c r="E291" s="1"/>
      <c r="F291" s="1"/>
      <c r="G291" s="1"/>
      <c r="H291" s="626"/>
      <c r="I291" s="626"/>
      <c r="J291" s="626"/>
      <c r="K291" s="626"/>
      <c r="L291" s="626"/>
      <c r="M291" s="626">
        <f t="shared" si="8"/>
        <v>0</v>
      </c>
    </row>
    <row r="292" spans="1:13">
      <c r="A292" s="1"/>
      <c r="B292" s="1"/>
      <c r="C292" s="1"/>
      <c r="D292" s="1"/>
      <c r="E292" s="1"/>
      <c r="F292" s="1"/>
      <c r="G292" s="1"/>
      <c r="H292" s="626"/>
      <c r="I292" s="626"/>
      <c r="J292" s="626"/>
      <c r="K292" s="626"/>
      <c r="L292" s="626"/>
      <c r="M292" s="626">
        <f t="shared" si="8"/>
        <v>0</v>
      </c>
    </row>
    <row r="293" spans="1:13">
      <c r="A293" s="1"/>
      <c r="B293" s="1"/>
      <c r="C293" s="1"/>
      <c r="D293" s="1"/>
      <c r="E293" s="1"/>
      <c r="F293" s="1"/>
      <c r="G293" s="1"/>
      <c r="H293" s="626"/>
      <c r="I293" s="626"/>
      <c r="J293" s="626"/>
      <c r="K293" s="626"/>
      <c r="L293" s="626"/>
      <c r="M293" s="626">
        <f t="shared" si="8"/>
        <v>0</v>
      </c>
    </row>
    <row r="294" spans="1:13">
      <c r="A294" s="1"/>
      <c r="B294" s="1"/>
      <c r="C294" s="1"/>
      <c r="D294" s="1"/>
      <c r="E294" s="1"/>
      <c r="F294" s="1"/>
      <c r="G294" s="1"/>
      <c r="H294" s="626"/>
      <c r="I294" s="626"/>
      <c r="J294" s="626"/>
      <c r="K294" s="626"/>
      <c r="L294" s="626"/>
      <c r="M294" s="626">
        <f t="shared" si="8"/>
        <v>0</v>
      </c>
    </row>
    <row r="295" spans="1:13">
      <c r="A295" s="1"/>
      <c r="B295" s="1"/>
      <c r="C295" s="1"/>
      <c r="D295" s="1"/>
      <c r="E295" s="1"/>
      <c r="F295" s="1"/>
      <c r="G295" s="1"/>
      <c r="H295" s="626"/>
      <c r="I295" s="626"/>
      <c r="J295" s="626"/>
      <c r="K295" s="626"/>
      <c r="L295" s="626"/>
      <c r="M295" s="626">
        <f t="shared" si="8"/>
        <v>0</v>
      </c>
    </row>
    <row r="296" spans="1:13">
      <c r="A296" s="1"/>
      <c r="B296" s="1"/>
      <c r="C296" s="1"/>
      <c r="D296" s="1"/>
      <c r="E296" s="1"/>
      <c r="F296" s="1"/>
      <c r="G296" s="1"/>
      <c r="H296" s="626"/>
      <c r="I296" s="626"/>
      <c r="J296" s="626"/>
      <c r="K296" s="626"/>
      <c r="L296" s="626"/>
      <c r="M296" s="626">
        <f t="shared" si="8"/>
        <v>0</v>
      </c>
    </row>
    <row r="297" spans="1:13">
      <c r="A297" s="1"/>
      <c r="B297" s="1"/>
      <c r="C297" s="1"/>
      <c r="D297" s="1"/>
      <c r="E297" s="1"/>
      <c r="F297" s="1"/>
      <c r="G297" s="1"/>
      <c r="H297" s="626"/>
      <c r="I297" s="626"/>
      <c r="J297" s="626"/>
      <c r="K297" s="626"/>
      <c r="L297" s="626"/>
      <c r="M297" s="626">
        <f t="shared" si="8"/>
        <v>0</v>
      </c>
    </row>
    <row r="298" spans="1:13">
      <c r="A298" s="1"/>
      <c r="B298" s="1"/>
      <c r="C298" s="1"/>
      <c r="D298" s="1"/>
      <c r="E298" s="1"/>
      <c r="F298" s="1"/>
      <c r="G298" s="1"/>
      <c r="H298" s="626"/>
      <c r="I298" s="626"/>
      <c r="J298" s="626"/>
      <c r="K298" s="626"/>
      <c r="L298" s="626"/>
      <c r="M298" s="626">
        <f t="shared" si="8"/>
        <v>0</v>
      </c>
    </row>
    <row r="299" spans="1:13">
      <c r="A299" s="1"/>
      <c r="B299" s="1"/>
      <c r="C299" s="1"/>
      <c r="D299" s="1"/>
      <c r="E299" s="1"/>
      <c r="F299" s="1"/>
      <c r="G299" s="1"/>
      <c r="H299" s="626"/>
      <c r="I299" s="626"/>
      <c r="J299" s="626"/>
      <c r="K299" s="626"/>
      <c r="L299" s="626"/>
      <c r="M299" s="626">
        <f t="shared" si="8"/>
        <v>0</v>
      </c>
    </row>
    <row r="300" spans="1:13">
      <c r="A300" s="1"/>
      <c r="B300" s="1"/>
      <c r="C300" s="1"/>
      <c r="D300" s="1"/>
      <c r="E300" s="1"/>
      <c r="F300" s="1"/>
      <c r="G300" s="1"/>
      <c r="H300" s="626"/>
      <c r="I300" s="626"/>
      <c r="J300" s="626"/>
      <c r="K300" s="626"/>
      <c r="L300" s="626"/>
      <c r="M300" s="626">
        <f t="shared" si="8"/>
        <v>0</v>
      </c>
    </row>
    <row r="301" spans="1:13">
      <c r="A301" s="1"/>
      <c r="B301" s="1"/>
      <c r="C301" s="1"/>
      <c r="D301" s="1"/>
      <c r="E301" s="1"/>
      <c r="F301" s="1"/>
      <c r="G301" s="1"/>
      <c r="H301" s="626"/>
      <c r="I301" s="626"/>
      <c r="J301" s="626"/>
      <c r="K301" s="626"/>
      <c r="L301" s="626"/>
      <c r="M301" s="626">
        <f t="shared" si="8"/>
        <v>0</v>
      </c>
    </row>
    <row r="302" spans="1:13">
      <c r="A302" s="1"/>
      <c r="B302" s="1"/>
      <c r="C302" s="1"/>
      <c r="D302" s="1"/>
      <c r="E302" s="1"/>
      <c r="F302" s="1"/>
      <c r="G302" s="1"/>
      <c r="H302" s="626"/>
      <c r="I302" s="626"/>
      <c r="J302" s="626"/>
      <c r="K302" s="626"/>
      <c r="L302" s="626"/>
      <c r="M302" s="626">
        <f t="shared" si="8"/>
        <v>0</v>
      </c>
    </row>
    <row r="303" spans="1:13">
      <c r="A303" s="1"/>
      <c r="B303" s="1"/>
      <c r="C303" s="1"/>
      <c r="D303" s="1"/>
      <c r="E303" s="1"/>
      <c r="F303" s="1"/>
      <c r="G303" s="1"/>
      <c r="H303" s="626"/>
      <c r="I303" s="626"/>
      <c r="J303" s="626"/>
      <c r="K303" s="626"/>
      <c r="L303" s="626"/>
      <c r="M303" s="626">
        <f t="shared" si="8"/>
        <v>0</v>
      </c>
    </row>
    <row r="304" spans="1:13">
      <c r="A304" s="1"/>
      <c r="B304" s="1"/>
      <c r="C304" s="1"/>
      <c r="D304" s="1"/>
      <c r="E304" s="1"/>
      <c r="F304" s="1"/>
      <c r="G304" s="1"/>
      <c r="H304" s="626"/>
      <c r="I304" s="626"/>
      <c r="J304" s="626"/>
      <c r="K304" s="626"/>
      <c r="L304" s="626"/>
      <c r="M304" s="626">
        <f t="shared" si="8"/>
        <v>0</v>
      </c>
    </row>
    <row r="305" spans="1:13">
      <c r="A305" s="1"/>
      <c r="B305" s="1"/>
      <c r="C305" s="1"/>
      <c r="D305" s="1"/>
      <c r="E305" s="1"/>
      <c r="F305" s="1"/>
      <c r="G305" s="1"/>
      <c r="H305" s="626"/>
      <c r="I305" s="626"/>
      <c r="J305" s="626"/>
      <c r="K305" s="626"/>
      <c r="L305" s="626"/>
      <c r="M305" s="626">
        <f t="shared" si="8"/>
        <v>0</v>
      </c>
    </row>
    <row r="306" spans="1:13">
      <c r="A306" s="1"/>
      <c r="B306" s="1"/>
      <c r="C306" s="1"/>
      <c r="D306" s="1"/>
      <c r="E306" s="1"/>
      <c r="F306" s="1"/>
      <c r="G306" s="1"/>
      <c r="H306" s="626"/>
      <c r="I306" s="626"/>
      <c r="J306" s="626"/>
      <c r="K306" s="626"/>
      <c r="L306" s="626"/>
      <c r="M306" s="626">
        <f t="shared" si="8"/>
        <v>0</v>
      </c>
    </row>
    <row r="307" spans="1:13">
      <c r="A307" s="1"/>
      <c r="B307" s="1"/>
      <c r="C307" s="1"/>
      <c r="D307" s="1"/>
      <c r="E307" s="1"/>
      <c r="F307" s="1"/>
      <c r="G307" s="1"/>
      <c r="H307" s="626"/>
      <c r="I307" s="626"/>
      <c r="J307" s="626"/>
      <c r="K307" s="626"/>
      <c r="L307" s="626"/>
      <c r="M307" s="626">
        <f t="shared" si="8"/>
        <v>0</v>
      </c>
    </row>
    <row r="308" spans="1:13">
      <c r="A308" s="1"/>
      <c r="B308" s="1"/>
      <c r="C308" s="1"/>
      <c r="D308" s="1"/>
      <c r="E308" s="1"/>
      <c r="F308" s="1"/>
      <c r="G308" s="1"/>
      <c r="H308" s="626"/>
      <c r="I308" s="626"/>
      <c r="J308" s="626"/>
      <c r="K308" s="626"/>
      <c r="L308" s="626"/>
      <c r="M308" s="626">
        <f t="shared" si="8"/>
        <v>0</v>
      </c>
    </row>
    <row r="309" spans="1:13">
      <c r="A309" s="1"/>
      <c r="B309" s="1"/>
      <c r="C309" s="1"/>
      <c r="D309" s="1"/>
      <c r="E309" s="1"/>
      <c r="F309" s="1"/>
      <c r="G309" s="1"/>
      <c r="H309" s="626"/>
      <c r="I309" s="626"/>
      <c r="J309" s="626"/>
      <c r="K309" s="626"/>
      <c r="L309" s="626"/>
      <c r="M309" s="626">
        <f t="shared" si="8"/>
        <v>0</v>
      </c>
    </row>
    <row r="310" spans="1:13">
      <c r="A310" s="1"/>
      <c r="B310" s="1"/>
      <c r="C310" s="1"/>
      <c r="D310" s="1"/>
      <c r="E310" s="1"/>
      <c r="F310" s="1"/>
      <c r="G310" s="1"/>
      <c r="H310" s="626"/>
      <c r="I310" s="626"/>
      <c r="J310" s="626"/>
      <c r="K310" s="626"/>
      <c r="L310" s="626"/>
      <c r="M310" s="626">
        <f t="shared" si="8"/>
        <v>0</v>
      </c>
    </row>
    <row r="311" spans="1:13">
      <c r="A311" s="1"/>
      <c r="B311" s="1"/>
      <c r="C311" s="1"/>
      <c r="D311" s="1"/>
      <c r="E311" s="1"/>
      <c r="F311" s="1"/>
      <c r="G311" s="1"/>
      <c r="H311" s="626"/>
      <c r="I311" s="626"/>
      <c r="J311" s="626"/>
      <c r="K311" s="626"/>
      <c r="L311" s="626"/>
      <c r="M311" s="626">
        <f t="shared" si="8"/>
        <v>0</v>
      </c>
    </row>
    <row r="312" spans="1:13">
      <c r="A312" s="1"/>
      <c r="B312" s="1"/>
      <c r="C312" s="1"/>
      <c r="D312" s="1"/>
      <c r="E312" s="1"/>
      <c r="F312" s="1"/>
      <c r="G312" s="1"/>
      <c r="H312" s="626"/>
      <c r="I312" s="626"/>
      <c r="J312" s="626"/>
      <c r="K312" s="626"/>
      <c r="L312" s="626"/>
      <c r="M312" s="626">
        <f t="shared" si="8"/>
        <v>0</v>
      </c>
    </row>
    <row r="313" spans="1:13">
      <c r="A313" s="1"/>
      <c r="B313" s="1"/>
      <c r="C313" s="1"/>
      <c r="D313" s="1"/>
      <c r="E313" s="1"/>
      <c r="F313" s="1"/>
      <c r="G313" s="1"/>
      <c r="H313" s="626"/>
      <c r="I313" s="626"/>
      <c r="J313" s="626"/>
      <c r="K313" s="626"/>
      <c r="L313" s="626"/>
      <c r="M313" s="626">
        <f t="shared" si="8"/>
        <v>0</v>
      </c>
    </row>
    <row r="314" spans="1:13">
      <c r="A314" s="1"/>
      <c r="B314" s="1"/>
      <c r="C314" s="1"/>
      <c r="D314" s="1"/>
      <c r="E314" s="1"/>
      <c r="F314" s="1"/>
      <c r="G314" s="1"/>
      <c r="H314" s="626"/>
      <c r="I314" s="626"/>
      <c r="J314" s="626"/>
      <c r="K314" s="626"/>
      <c r="L314" s="626"/>
      <c r="M314" s="626">
        <f t="shared" si="8"/>
        <v>0</v>
      </c>
    </row>
    <row r="315" spans="1:13">
      <c r="A315" s="1"/>
      <c r="B315" s="1"/>
      <c r="C315" s="1"/>
      <c r="D315" s="1"/>
      <c r="E315" s="1"/>
      <c r="F315" s="1"/>
      <c r="G315" s="1"/>
      <c r="H315" s="626"/>
      <c r="I315" s="626"/>
      <c r="J315" s="626"/>
      <c r="K315" s="626"/>
      <c r="L315" s="626"/>
      <c r="M315" s="626">
        <f t="shared" si="8"/>
        <v>0</v>
      </c>
    </row>
    <row r="316" spans="1:13">
      <c r="A316" s="1"/>
      <c r="B316" s="1"/>
      <c r="C316" s="1"/>
      <c r="D316" s="1"/>
      <c r="E316" s="1"/>
      <c r="F316" s="1"/>
      <c r="G316" s="1"/>
      <c r="H316" s="626"/>
      <c r="I316" s="626"/>
      <c r="J316" s="626"/>
      <c r="K316" s="626"/>
      <c r="L316" s="626"/>
      <c r="M316" s="626">
        <f t="shared" si="8"/>
        <v>0</v>
      </c>
    </row>
    <row r="317" spans="1:13">
      <c r="A317" s="1"/>
      <c r="B317" s="1"/>
      <c r="C317" s="1"/>
      <c r="D317" s="1"/>
      <c r="E317" s="1"/>
      <c r="F317" s="1"/>
      <c r="G317" s="1"/>
      <c r="H317" s="626"/>
      <c r="I317" s="626"/>
      <c r="J317" s="626"/>
      <c r="K317" s="626"/>
      <c r="L317" s="626"/>
      <c r="M317" s="626">
        <f t="shared" si="8"/>
        <v>0</v>
      </c>
    </row>
    <row r="318" spans="1:13">
      <c r="A318" s="1"/>
      <c r="B318" s="1"/>
      <c r="C318" s="1"/>
      <c r="D318" s="1"/>
      <c r="E318" s="1"/>
      <c r="F318" s="1"/>
      <c r="G318" s="1"/>
      <c r="H318" s="626"/>
      <c r="I318" s="626"/>
      <c r="J318" s="626"/>
      <c r="K318" s="626"/>
      <c r="L318" s="626"/>
      <c r="M318" s="626">
        <f t="shared" si="8"/>
        <v>0</v>
      </c>
    </row>
    <row r="319" spans="1:13">
      <c r="A319" s="1"/>
      <c r="B319" s="1"/>
      <c r="C319" s="1"/>
      <c r="D319" s="1"/>
      <c r="E319" s="1"/>
      <c r="F319" s="1"/>
      <c r="G319" s="1"/>
      <c r="H319" s="626"/>
      <c r="I319" s="626"/>
      <c r="J319" s="626"/>
      <c r="K319" s="626"/>
      <c r="L319" s="626"/>
      <c r="M319" s="626">
        <f t="shared" si="8"/>
        <v>0</v>
      </c>
    </row>
    <row r="320" spans="1:13">
      <c r="A320" s="1"/>
      <c r="B320" s="1"/>
      <c r="C320" s="1"/>
      <c r="D320" s="1"/>
      <c r="E320" s="1"/>
      <c r="F320" s="1"/>
      <c r="G320" s="1"/>
      <c r="H320" s="626"/>
      <c r="I320" s="626"/>
      <c r="J320" s="626"/>
      <c r="K320" s="626"/>
      <c r="L320" s="626"/>
      <c r="M320" s="626">
        <f t="shared" si="8"/>
        <v>0</v>
      </c>
    </row>
    <row r="321" spans="1:13">
      <c r="A321" s="1"/>
      <c r="B321" s="1"/>
      <c r="C321" s="1"/>
      <c r="D321" s="1"/>
      <c r="E321" s="1"/>
      <c r="F321" s="1"/>
      <c r="G321" s="1"/>
      <c r="H321" s="626"/>
      <c r="I321" s="626"/>
      <c r="J321" s="626"/>
      <c r="K321" s="626"/>
      <c r="L321" s="626"/>
      <c r="M321" s="626">
        <f t="shared" si="8"/>
        <v>0</v>
      </c>
    </row>
    <row r="322" spans="1:13">
      <c r="A322" s="1"/>
      <c r="B322" s="1"/>
      <c r="C322" s="1"/>
      <c r="D322" s="1"/>
      <c r="E322" s="1"/>
      <c r="F322" s="1"/>
      <c r="G322" s="1"/>
      <c r="H322" s="626"/>
      <c r="I322" s="626"/>
      <c r="J322" s="626"/>
      <c r="K322" s="626"/>
      <c r="L322" s="626"/>
      <c r="M322" s="626">
        <f t="shared" si="8"/>
        <v>0</v>
      </c>
    </row>
    <row r="323" spans="1:13">
      <c r="A323" s="1"/>
      <c r="B323" s="1"/>
      <c r="C323" s="1"/>
      <c r="D323" s="1"/>
      <c r="E323" s="1"/>
      <c r="F323" s="1"/>
      <c r="G323" s="1"/>
      <c r="H323" s="626"/>
      <c r="I323" s="626"/>
      <c r="J323" s="626"/>
      <c r="K323" s="626"/>
      <c r="L323" s="626"/>
      <c r="M323" s="626">
        <f t="shared" si="8"/>
        <v>0</v>
      </c>
    </row>
  </sheetData>
  <sheetProtection algorithmName="SHA-512" hashValue="utl3NfPmeXKHq3BgW9786Aj0k42q3nvwCSYSF5lSEdPP/1DiG5zlWWZhadFOCZOUQNhTRva3zsqLQ2T0l+2SHA==" saltValue="b/kr2a3/uhyGoCSAqGkXl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26" hidden="1" customWidth="1" outlineLevel="1"/>
    <col min="12" max="12" width="14.09765625" style="626" hidden="1" customWidth="1" outlineLevel="1"/>
    <col min="13" max="13" width="16.59765625" style="626" hidden="1" customWidth="1" outlineLevel="1"/>
    <col min="14" max="14" width="14.19921875" style="626" hidden="1" customWidth="1" outlineLevel="1"/>
    <col min="15" max="15" width="30.19921875" style="626" hidden="1" customWidth="1" outlineLevel="1"/>
    <col min="16" max="16" width="14.19921875" style="626" hidden="1" customWidth="1" outlineLevel="1"/>
    <col min="17" max="17" width="17.3984375" style="626" hidden="1" customWidth="1" outlineLevel="1"/>
    <col min="18" max="18" width="8" style="626" hidden="1" customWidth="1" outlineLevel="1"/>
    <col min="19" max="20" width="10.8984375" style="626" hidden="1" customWidth="1" outlineLevel="1"/>
    <col min="21" max="21" width="9" style="1" collapsed="1"/>
    <col min="22" max="16384" width="9" style="1"/>
  </cols>
  <sheetData>
    <row r="1" spans="1:7" ht="26.4" hidden="1" outlineLevel="1">
      <c r="A1" s="1011" t="s">
        <v>5196</v>
      </c>
      <c r="B1" s="626"/>
      <c r="C1" s="626"/>
      <c r="D1" s="626"/>
      <c r="E1" s="626"/>
      <c r="F1" s="626"/>
      <c r="G1" s="626"/>
    </row>
    <row r="2" spans="1:7" hidden="1" outlineLevel="1">
      <c r="A2" s="629">
        <v>1</v>
      </c>
      <c r="B2" s="629" t="s">
        <v>5157</v>
      </c>
      <c r="C2" s="626"/>
      <c r="D2" s="626"/>
      <c r="E2" s="626"/>
      <c r="F2" s="626"/>
      <c r="G2" s="626"/>
    </row>
    <row r="3" spans="1:7" hidden="1" outlineLevel="1">
      <c r="A3" s="626"/>
      <c r="B3" s="629" t="s">
        <v>5158</v>
      </c>
      <c r="C3" s="626"/>
      <c r="D3" s="626"/>
      <c r="E3" s="626"/>
      <c r="F3" s="626"/>
      <c r="G3" s="626"/>
    </row>
    <row r="4" spans="1:7" hidden="1" outlineLevel="1">
      <c r="A4" s="626"/>
      <c r="B4" s="626" t="s">
        <v>5159</v>
      </c>
      <c r="C4" s="626"/>
      <c r="D4" s="626"/>
      <c r="E4" s="626"/>
      <c r="F4" s="626"/>
      <c r="G4" s="626"/>
    </row>
    <row r="5" spans="1:7" hidden="1" outlineLevel="1">
      <c r="A5" s="626"/>
      <c r="B5" s="626" t="s">
        <v>5172</v>
      </c>
      <c r="C5" s="626"/>
      <c r="D5" s="626"/>
      <c r="E5" s="626"/>
      <c r="F5" s="626"/>
      <c r="G5" s="626"/>
    </row>
    <row r="6" spans="1:7" hidden="1" outlineLevel="1">
      <c r="A6" s="626"/>
      <c r="B6" s="626" t="s">
        <v>5171</v>
      </c>
      <c r="C6" s="626"/>
      <c r="D6" s="626"/>
      <c r="E6" s="626"/>
      <c r="F6" s="626"/>
      <c r="G6" s="626"/>
    </row>
    <row r="7" spans="1:7" hidden="1" outlineLevel="1">
      <c r="A7" s="626"/>
      <c r="B7" s="629" t="s">
        <v>5173</v>
      </c>
      <c r="C7" s="626"/>
      <c r="D7" s="626"/>
      <c r="E7" s="626"/>
      <c r="F7" s="626"/>
      <c r="G7" s="626"/>
    </row>
    <row r="8" spans="1:7" hidden="1" outlineLevel="1">
      <c r="A8" s="629">
        <v>2</v>
      </c>
      <c r="B8" s="629" t="s">
        <v>5160</v>
      </c>
      <c r="C8" s="626"/>
      <c r="D8" s="626"/>
      <c r="E8" s="626"/>
      <c r="F8" s="626"/>
      <c r="G8" s="626"/>
    </row>
    <row r="9" spans="1:7" hidden="1" outlineLevel="1">
      <c r="A9" s="626"/>
      <c r="B9" s="626" t="s">
        <v>5170</v>
      </c>
      <c r="C9" s="626"/>
      <c r="D9" s="626"/>
      <c r="E9" s="626"/>
      <c r="F9" s="626"/>
      <c r="G9" s="626"/>
    </row>
    <row r="10" spans="1:7" hidden="1" outlineLevel="1">
      <c r="A10" s="626"/>
      <c r="B10" s="626" t="s">
        <v>5161</v>
      </c>
      <c r="C10" s="626"/>
      <c r="D10" s="626"/>
      <c r="E10" s="626"/>
      <c r="F10" s="626"/>
      <c r="G10" s="626"/>
    </row>
    <row r="11" spans="1:7" hidden="1" outlineLevel="1">
      <c r="A11" s="626"/>
      <c r="B11" s="626" t="s">
        <v>5162</v>
      </c>
      <c r="C11" s="626"/>
      <c r="D11" s="626"/>
      <c r="E11" s="626"/>
      <c r="F11" s="626"/>
      <c r="G11" s="626"/>
    </row>
    <row r="12" spans="1:7" hidden="1" outlineLevel="1">
      <c r="A12" s="629">
        <v>3</v>
      </c>
      <c r="B12" s="629" t="s">
        <v>5163</v>
      </c>
      <c r="C12" s="626"/>
      <c r="D12" s="626"/>
      <c r="E12" s="626"/>
      <c r="F12" s="626"/>
      <c r="G12" s="626"/>
    </row>
    <row r="13" spans="1:7" hidden="1" outlineLevel="1">
      <c r="A13" s="626"/>
      <c r="B13" s="626" t="s">
        <v>5164</v>
      </c>
      <c r="C13" s="626"/>
      <c r="D13" s="626"/>
      <c r="E13" s="626"/>
      <c r="F13" s="626"/>
      <c r="G13" s="626"/>
    </row>
    <row r="14" spans="1:7" hidden="1" outlineLevel="1">
      <c r="A14" s="626"/>
      <c r="B14" s="626" t="s">
        <v>5165</v>
      </c>
      <c r="C14" s="626"/>
      <c r="D14" s="626"/>
      <c r="E14" s="626"/>
      <c r="F14" s="626"/>
      <c r="G14" s="626"/>
    </row>
    <row r="15" spans="1:7" hidden="1" outlineLevel="1">
      <c r="A15" s="629">
        <v>4</v>
      </c>
      <c r="B15" s="629" t="s">
        <v>5174</v>
      </c>
      <c r="C15" s="626"/>
      <c r="D15" s="626"/>
      <c r="E15" s="626"/>
      <c r="F15" s="626"/>
      <c r="G15" s="626"/>
    </row>
    <row r="16" spans="1:7" hidden="1" outlineLevel="1">
      <c r="A16" s="626"/>
      <c r="B16" s="626" t="s">
        <v>5175</v>
      </c>
      <c r="C16" s="626"/>
      <c r="D16" s="626"/>
      <c r="E16" s="626"/>
      <c r="F16" s="626"/>
      <c r="G16" s="626"/>
    </row>
    <row r="17" spans="1:20" hidden="1" outlineLevel="1">
      <c r="A17" s="626"/>
      <c r="B17" s="626" t="s">
        <v>5166</v>
      </c>
      <c r="C17" s="626"/>
      <c r="D17" s="626"/>
      <c r="E17" s="626"/>
      <c r="F17" s="626"/>
      <c r="G17" s="626"/>
    </row>
    <row r="18" spans="1:20" hidden="1" outlineLevel="1">
      <c r="A18" s="626"/>
      <c r="B18" s="626" t="s">
        <v>5167</v>
      </c>
      <c r="C18" s="626"/>
      <c r="D18" s="626"/>
      <c r="E18" s="626"/>
      <c r="F18" s="626"/>
      <c r="G18" s="626"/>
    </row>
    <row r="19" spans="1:20" hidden="1" outlineLevel="1">
      <c r="A19" s="626"/>
      <c r="B19" s="626" t="s">
        <v>5168</v>
      </c>
      <c r="C19" s="626"/>
      <c r="D19" s="626"/>
      <c r="E19" s="626"/>
      <c r="F19" s="626"/>
      <c r="G19" s="626"/>
    </row>
    <row r="20" spans="1:20" hidden="1" outlineLevel="1">
      <c r="A20" s="626"/>
      <c r="B20" s="626" t="s">
        <v>5176</v>
      </c>
      <c r="C20" s="626"/>
      <c r="D20" s="626"/>
      <c r="E20" s="626"/>
      <c r="F20" s="626"/>
      <c r="G20" s="626"/>
    </row>
    <row r="21" spans="1:20" hidden="1" outlineLevel="1">
      <c r="A21" s="626"/>
      <c r="B21" s="626" t="s">
        <v>5177</v>
      </c>
      <c r="C21" s="626"/>
      <c r="D21" s="626"/>
      <c r="E21" s="626"/>
      <c r="F21" s="626"/>
      <c r="G21" s="626"/>
    </row>
    <row r="22" spans="1:20" hidden="1" outlineLevel="1">
      <c r="A22" s="626"/>
      <c r="B22" s="626" t="s">
        <v>5178</v>
      </c>
      <c r="C22" s="626"/>
      <c r="D22" s="626"/>
      <c r="E22" s="626"/>
      <c r="F22" s="626"/>
      <c r="G22" s="626"/>
    </row>
    <row r="23" spans="1:20" hidden="1" outlineLevel="1">
      <c r="A23" s="626"/>
      <c r="B23" s="626" t="s">
        <v>5169</v>
      </c>
      <c r="C23" s="626"/>
      <c r="D23" s="626"/>
      <c r="E23" s="626"/>
      <c r="F23" s="626"/>
      <c r="G23" s="626"/>
    </row>
    <row r="24" spans="1:20" hidden="1" outlineLevel="1">
      <c r="A24" s="626"/>
      <c r="B24" s="626"/>
      <c r="C24" s="626"/>
      <c r="D24" s="626"/>
      <c r="E24" s="626"/>
      <c r="F24" s="626"/>
      <c r="G24" s="626"/>
    </row>
    <row r="25" spans="1:20" ht="39.9" customHeight="1" collapsed="1">
      <c r="A25" s="550" t="s">
        <v>2367</v>
      </c>
      <c r="C25" s="21"/>
      <c r="E25" s="638" t="s">
        <v>4278</v>
      </c>
      <c r="F25" s="639" t="s">
        <v>4265</v>
      </c>
      <c r="H25" s="1011"/>
    </row>
    <row r="26" spans="1:20">
      <c r="A26" s="213">
        <v>45734</v>
      </c>
      <c r="B26" s="7" t="s">
        <v>2294</v>
      </c>
      <c r="E26" s="6" t="s">
        <v>2293</v>
      </c>
      <c r="F26" s="212" t="s">
        <v>4266</v>
      </c>
      <c r="O26" s="626" t="s">
        <v>5094</v>
      </c>
    </row>
    <row r="27" spans="1:20">
      <c r="A27" s="12" t="s">
        <v>2295</v>
      </c>
      <c r="C27" s="21"/>
      <c r="H27" s="629" t="s">
        <v>5064</v>
      </c>
      <c r="I27" s="629" t="s">
        <v>5095</v>
      </c>
      <c r="J27" s="629" t="s">
        <v>5065</v>
      </c>
      <c r="K27" s="629" t="s">
        <v>5067</v>
      </c>
      <c r="L27" s="629" t="s">
        <v>5074</v>
      </c>
      <c r="M27" s="629" t="s">
        <v>5066</v>
      </c>
      <c r="O27" s="631" t="s">
        <v>5092</v>
      </c>
      <c r="P27" s="631" t="s">
        <v>5088</v>
      </c>
      <c r="Q27" s="631" t="s">
        <v>5093</v>
      </c>
      <c r="R27" s="631" t="s">
        <v>5096</v>
      </c>
      <c r="S27" s="631" t="s">
        <v>5090</v>
      </c>
      <c r="T27" s="631" t="s">
        <v>5091</v>
      </c>
    </row>
    <row r="28" spans="1:20" ht="39.9" customHeight="1">
      <c r="A28" s="650" t="s">
        <v>4537</v>
      </c>
      <c r="B28" s="650"/>
      <c r="C28" s="651"/>
      <c r="D28" s="651"/>
      <c r="E28" s="651"/>
      <c r="F28" s="650"/>
      <c r="G28" s="650"/>
      <c r="H28" s="633" t="s">
        <v>5069</v>
      </c>
      <c r="I28" s="633" t="s">
        <v>5069</v>
      </c>
      <c r="J28" s="630" t="s">
        <v>5070</v>
      </c>
      <c r="K28" s="633" t="s">
        <v>5068</v>
      </c>
      <c r="L28" s="630" t="s">
        <v>5075</v>
      </c>
      <c r="M28" s="630" t="s">
        <v>5075</v>
      </c>
      <c r="O28" s="628" t="s">
        <v>5087</v>
      </c>
      <c r="P28" s="628" t="str">
        <f>IF(VLOOKUP($O$28,$K:$M,3,FALSE)=1,"メニュー無し","メニュー選択→")</f>
        <v>メニュー無し</v>
      </c>
      <c r="Q28" s="628"/>
      <c r="R28" s="628">
        <f>MATCH(O28&amp;"_"&amp;Q28,I:I,0)</f>
        <v>1274</v>
      </c>
      <c r="S28" s="632">
        <f>INDEX($D:$E,MATCH($O$28&amp;"_"&amp;$Q$28,$I:$I,0),1)</f>
        <v>4.2200000000000001E-4</v>
      </c>
      <c r="T28" s="632">
        <f>INDEX($D:$E,MATCH($O$28&amp;"_"&amp;$Q$28,$I:$I,0),2)</f>
        <v>4.2200000000000001E-4</v>
      </c>
    </row>
    <row r="29" spans="1:20" s="12" customFormat="1" ht="39.9" customHeight="1">
      <c r="A29" s="652" t="s">
        <v>4379</v>
      </c>
      <c r="B29" s="652" t="s">
        <v>4380</v>
      </c>
      <c r="C29" s="653" t="s">
        <v>4381</v>
      </c>
      <c r="D29" s="654" t="s">
        <v>5063</v>
      </c>
      <c r="E29" s="654" t="s">
        <v>5440</v>
      </c>
      <c r="F29" s="655" t="s">
        <v>4382</v>
      </c>
      <c r="G29" s="655" t="s">
        <v>4383</v>
      </c>
      <c r="H29" s="998" t="s">
        <v>4538</v>
      </c>
      <c r="I29" s="998"/>
      <c r="J29" s="999" t="str">
        <f>H29</f>
        <v>電気事業者名を選択</v>
      </c>
      <c r="K29" s="998" t="str">
        <f>H29</f>
        <v>電気事業者名を選択</v>
      </c>
      <c r="L29" s="627">
        <f>COUNTA($K$30:$K$3024)</f>
        <v>535</v>
      </c>
      <c r="M29" s="627"/>
      <c r="N29" s="627" t="s">
        <v>5089</v>
      </c>
      <c r="O29" s="627" t="str">
        <f ca="1">OFFSET($K$29,0,0,$L$29+1,1)</f>
        <v>電気事業者名を選択</v>
      </c>
      <c r="P29" s="627"/>
      <c r="Q29" s="627" t="e">
        <f ca="1">OFFSET($B$29,MATCH(LEFT($O$28,5),$A$30:$A$3024,0),1,VLOOKUP($O$28,$K$30:$M$3024,3),1)</f>
        <v>#N/A</v>
      </c>
      <c r="R29" s="627"/>
      <c r="S29" s="627"/>
      <c r="T29" s="627"/>
    </row>
    <row r="30" spans="1:20" ht="20.100000000000001" customHeight="1">
      <c r="A30" s="656" t="s">
        <v>200</v>
      </c>
      <c r="B30" s="657" t="s">
        <v>1787</v>
      </c>
      <c r="C30" s="658"/>
      <c r="D30" s="659">
        <v>4.2900000000000002E-4</v>
      </c>
      <c r="E30" s="660">
        <v>4.2900000000000002E-4</v>
      </c>
      <c r="F30" s="661" t="s">
        <v>4384</v>
      </c>
      <c r="G30" s="662"/>
      <c r="H30" s="626" t="str">
        <f>A30&amp;"_"&amp;B30</f>
        <v>A0002_イーレックス(株)</v>
      </c>
      <c r="I30" s="626" t="str">
        <f>A30&amp;"_"&amp;B30&amp;"_"&amp;C30</f>
        <v>A0002_イーレックス(株)_</v>
      </c>
      <c r="J30" s="628"/>
      <c r="K30" s="626" t="s">
        <v>4539</v>
      </c>
      <c r="M30" s="626">
        <f>COUNTIF($H$30:$H$3024,K30)</f>
        <v>1</v>
      </c>
    </row>
    <row r="31" spans="1:20" ht="20.100000000000001" customHeight="1">
      <c r="A31" s="656" t="s">
        <v>201</v>
      </c>
      <c r="B31" s="657" t="s">
        <v>1788</v>
      </c>
      <c r="C31" s="663"/>
      <c r="D31" s="664">
        <v>0</v>
      </c>
      <c r="E31" s="665">
        <v>0</v>
      </c>
      <c r="F31" s="661">
        <v>100</v>
      </c>
      <c r="G31" s="662"/>
      <c r="H31" s="626" t="str">
        <f t="shared" ref="H31:H94" si="0">A31&amp;"_"&amp;B31</f>
        <v>A0003_リエスパワー(株)</v>
      </c>
      <c r="I31" s="626" t="str">
        <f t="shared" ref="I31:I94" si="1">A31&amp;"_"&amp;B31&amp;"_"&amp;C31</f>
        <v>A0003_リエスパワー(株)_</v>
      </c>
      <c r="K31" s="626" t="s">
        <v>4540</v>
      </c>
      <c r="M31" s="626">
        <f t="shared" ref="M31:M94" si="2">COUNTIF($H$30:$H$3024,K31)</f>
        <v>1</v>
      </c>
    </row>
    <row r="32" spans="1:20" ht="20.100000000000001" customHeight="1">
      <c r="A32" s="666" t="s">
        <v>202</v>
      </c>
      <c r="B32" s="667" t="s">
        <v>1789</v>
      </c>
      <c r="C32" s="668" t="s">
        <v>229</v>
      </c>
      <c r="D32" s="669">
        <v>0</v>
      </c>
      <c r="E32" s="670">
        <v>0</v>
      </c>
      <c r="F32" s="1315">
        <v>100</v>
      </c>
      <c r="G32" s="1316"/>
      <c r="H32" s="626" t="str">
        <f t="shared" si="0"/>
        <v>A0004_エバーグリーン・リテイリング(株)</v>
      </c>
      <c r="I32" s="626" t="str">
        <f t="shared" si="1"/>
        <v>A0004_エバーグリーン・リテイリング(株)_メニューA</v>
      </c>
      <c r="K32" s="626" t="s">
        <v>4541</v>
      </c>
      <c r="M32" s="626">
        <f t="shared" si="2"/>
        <v>3</v>
      </c>
    </row>
    <row r="33" spans="1:13" ht="20.100000000000001" customHeight="1">
      <c r="A33" s="666" t="str">
        <f t="shared" ref="A33:B34" si="3">A32</f>
        <v>A0004</v>
      </c>
      <c r="B33" s="667" t="str">
        <f t="shared" si="3"/>
        <v>エバーグリーン・リテイリング(株)</v>
      </c>
      <c r="C33" s="671" t="s">
        <v>4385</v>
      </c>
      <c r="D33" s="672">
        <v>4.1300000000000001E-4</v>
      </c>
      <c r="E33" s="673">
        <v>4.1300000000000001E-4</v>
      </c>
      <c r="F33" s="1315"/>
      <c r="G33" s="1316"/>
      <c r="H33" s="626" t="str">
        <f t="shared" si="0"/>
        <v>A0004_エバーグリーン・リテイリング(株)</v>
      </c>
      <c r="I33" s="626" t="str">
        <f t="shared" si="1"/>
        <v>A0004_エバーグリーン・リテイリング(株)_メニューB(残差)</v>
      </c>
      <c r="K33" s="626" t="s">
        <v>4542</v>
      </c>
      <c r="M33" s="626">
        <f t="shared" si="2"/>
        <v>3</v>
      </c>
    </row>
    <row r="34" spans="1:13" ht="20.100000000000001" customHeight="1">
      <c r="A34" s="666" t="str">
        <f t="shared" si="3"/>
        <v>A0004</v>
      </c>
      <c r="B34" s="667" t="str">
        <f t="shared" si="3"/>
        <v>エバーグリーン・リテイリング(株)</v>
      </c>
      <c r="C34" s="674" t="s">
        <v>4386</v>
      </c>
      <c r="D34" s="675">
        <v>4.0099999999999999E-4</v>
      </c>
      <c r="E34" s="676">
        <v>4.0099999999999999E-4</v>
      </c>
      <c r="F34" s="1315"/>
      <c r="G34" s="1316"/>
      <c r="H34" s="626" t="str">
        <f t="shared" si="0"/>
        <v>A0004_エバーグリーン・リテイリング(株)</v>
      </c>
      <c r="I34" s="626" t="str">
        <f t="shared" si="1"/>
        <v>A0004_エバーグリーン・リテイリング(株)_(参考値)事業者全体</v>
      </c>
      <c r="K34" s="626" t="s">
        <v>4543</v>
      </c>
      <c r="M34" s="626">
        <f t="shared" si="2"/>
        <v>1</v>
      </c>
    </row>
    <row r="35" spans="1:13" ht="20.100000000000001" customHeight="1">
      <c r="A35" s="666" t="s">
        <v>203</v>
      </c>
      <c r="B35" s="667" t="s">
        <v>1790</v>
      </c>
      <c r="C35" s="668" t="s">
        <v>229</v>
      </c>
      <c r="D35" s="669">
        <v>0</v>
      </c>
      <c r="E35" s="670">
        <v>0</v>
      </c>
      <c r="F35" s="1315">
        <v>100</v>
      </c>
      <c r="G35" s="1316"/>
      <c r="H35" s="626" t="str">
        <f t="shared" si="0"/>
        <v>A0006_エバーグリーン・マーケティング(株)</v>
      </c>
      <c r="I35" s="626" t="str">
        <f t="shared" si="1"/>
        <v>A0006_エバーグリーン・マーケティング(株)_メニューA</v>
      </c>
      <c r="K35" s="626" t="s">
        <v>4544</v>
      </c>
      <c r="M35" s="626">
        <f t="shared" si="2"/>
        <v>1</v>
      </c>
    </row>
    <row r="36" spans="1:13" ht="20.100000000000001" customHeight="1">
      <c r="A36" s="666" t="str">
        <f t="shared" ref="A36:B37" si="4">A35</f>
        <v>A0006</v>
      </c>
      <c r="B36" s="667" t="str">
        <f t="shared" si="4"/>
        <v>エバーグリーン・マーケティング(株)</v>
      </c>
      <c r="C36" s="671" t="s">
        <v>4385</v>
      </c>
      <c r="D36" s="672">
        <v>3.9500000000000001E-4</v>
      </c>
      <c r="E36" s="673">
        <v>3.9500000000000001E-4</v>
      </c>
      <c r="F36" s="1315"/>
      <c r="G36" s="1316"/>
      <c r="H36" s="626" t="str">
        <f t="shared" si="0"/>
        <v>A0006_エバーグリーン・マーケティング(株)</v>
      </c>
      <c r="I36" s="626" t="str">
        <f t="shared" si="1"/>
        <v>A0006_エバーグリーン・マーケティング(株)_メニューB(残差)</v>
      </c>
      <c r="K36" s="626" t="s">
        <v>4545</v>
      </c>
      <c r="M36" s="626">
        <f t="shared" si="2"/>
        <v>7</v>
      </c>
    </row>
    <row r="37" spans="1:13" ht="20.100000000000001" customHeight="1">
      <c r="A37" s="666" t="str">
        <f t="shared" si="4"/>
        <v>A0006</v>
      </c>
      <c r="B37" s="667" t="str">
        <f t="shared" si="4"/>
        <v>エバーグリーン・マーケティング(株)</v>
      </c>
      <c r="C37" s="674" t="s">
        <v>4387</v>
      </c>
      <c r="D37" s="675">
        <v>3.4499999999999998E-4</v>
      </c>
      <c r="E37" s="676">
        <v>3.4499999999999998E-4</v>
      </c>
      <c r="F37" s="1315"/>
      <c r="G37" s="1316"/>
      <c r="H37" s="626" t="str">
        <f t="shared" si="0"/>
        <v>A0006_エバーグリーン・マーケティング(株)</v>
      </c>
      <c r="I37" s="626" t="str">
        <f t="shared" si="1"/>
        <v>A0006_エバーグリーン・マーケティング(株)_(参考値)事業者全体</v>
      </c>
      <c r="K37" s="626" t="s">
        <v>4546</v>
      </c>
      <c r="M37" s="626">
        <f t="shared" si="2"/>
        <v>3</v>
      </c>
    </row>
    <row r="38" spans="1:13" ht="20.100000000000001" customHeight="1">
      <c r="A38" s="656" t="s">
        <v>204</v>
      </c>
      <c r="B38" s="657" t="s">
        <v>4388</v>
      </c>
      <c r="C38" s="663"/>
      <c r="D38" s="664">
        <v>4.3300000000000001E-4</v>
      </c>
      <c r="E38" s="665">
        <v>4.3300000000000001E-4</v>
      </c>
      <c r="F38" s="661">
        <v>100</v>
      </c>
      <c r="G38" s="662"/>
      <c r="H38" s="626" t="str">
        <f t="shared" si="0"/>
        <v>A0007_(株)SEウイングズ</v>
      </c>
      <c r="I38" s="626" t="str">
        <f t="shared" si="1"/>
        <v>A0007_(株)SEウイングズ_</v>
      </c>
      <c r="K38" s="626" t="s">
        <v>4547</v>
      </c>
      <c r="M38" s="626">
        <f t="shared" si="2"/>
        <v>5</v>
      </c>
    </row>
    <row r="39" spans="1:13" ht="20.100000000000001" customHeight="1">
      <c r="A39" s="656" t="s">
        <v>205</v>
      </c>
      <c r="B39" s="657" t="s">
        <v>1791</v>
      </c>
      <c r="C39" s="658"/>
      <c r="D39" s="664">
        <v>4.6000000000000001E-4</v>
      </c>
      <c r="E39" s="665">
        <v>4.6000000000000001E-4</v>
      </c>
      <c r="F39" s="661">
        <v>100</v>
      </c>
      <c r="G39" s="662"/>
      <c r="H39" s="626" t="str">
        <f t="shared" si="0"/>
        <v>A0008_(株)イーセル</v>
      </c>
      <c r="I39" s="626" t="str">
        <f t="shared" si="1"/>
        <v>A0008_(株)イーセル_</v>
      </c>
      <c r="K39" s="626" t="s">
        <v>4548</v>
      </c>
      <c r="M39" s="626">
        <f t="shared" si="2"/>
        <v>3</v>
      </c>
    </row>
    <row r="40" spans="1:13" ht="20.100000000000001" customHeight="1">
      <c r="A40" s="666" t="s">
        <v>206</v>
      </c>
      <c r="B40" s="667" t="s">
        <v>1792</v>
      </c>
      <c r="C40" s="677" t="s">
        <v>229</v>
      </c>
      <c r="D40" s="669">
        <v>0</v>
      </c>
      <c r="E40" s="670">
        <v>0</v>
      </c>
      <c r="F40" s="1317">
        <v>100</v>
      </c>
      <c r="G40" s="1316"/>
      <c r="H40" s="626" t="str">
        <f t="shared" si="0"/>
        <v>A0009_(株)エネット</v>
      </c>
      <c r="I40" s="626" t="str">
        <f t="shared" si="1"/>
        <v>A0009_(株)エネット_メニューA</v>
      </c>
      <c r="K40" s="626" t="s">
        <v>4549</v>
      </c>
      <c r="M40" s="626">
        <f t="shared" si="2"/>
        <v>3</v>
      </c>
    </row>
    <row r="41" spans="1:13" ht="20.100000000000001" customHeight="1">
      <c r="A41" s="666" t="str">
        <f t="shared" ref="A41:B46" si="5">A40</f>
        <v>A0009</v>
      </c>
      <c r="B41" s="667" t="str">
        <f t="shared" si="5"/>
        <v>(株)エネット</v>
      </c>
      <c r="C41" s="678" t="s">
        <v>4389</v>
      </c>
      <c r="D41" s="672">
        <v>0</v>
      </c>
      <c r="E41" s="673">
        <v>0</v>
      </c>
      <c r="F41" s="1317"/>
      <c r="G41" s="1316"/>
      <c r="H41" s="626" t="str">
        <f t="shared" si="0"/>
        <v>A0009_(株)エネット</v>
      </c>
      <c r="I41" s="626" t="str">
        <f t="shared" si="1"/>
        <v>A0009_(株)エネット_メニューB</v>
      </c>
      <c r="K41" s="626" t="s">
        <v>4550</v>
      </c>
      <c r="M41" s="626">
        <f t="shared" si="2"/>
        <v>3</v>
      </c>
    </row>
    <row r="42" spans="1:13" ht="20.100000000000001" customHeight="1">
      <c r="A42" s="666" t="str">
        <f t="shared" si="5"/>
        <v>A0009</v>
      </c>
      <c r="B42" s="667" t="str">
        <f t="shared" si="5"/>
        <v>(株)エネット</v>
      </c>
      <c r="C42" s="678" t="s">
        <v>4390</v>
      </c>
      <c r="D42" s="672">
        <v>2.9999999999999997E-4</v>
      </c>
      <c r="E42" s="673">
        <v>2.9999999999999997E-4</v>
      </c>
      <c r="F42" s="1317"/>
      <c r="G42" s="1316"/>
      <c r="H42" s="626" t="str">
        <f t="shared" si="0"/>
        <v>A0009_(株)エネット</v>
      </c>
      <c r="I42" s="626" t="str">
        <f t="shared" si="1"/>
        <v>A0009_(株)エネット_メニューC</v>
      </c>
      <c r="K42" s="626" t="s">
        <v>4551</v>
      </c>
      <c r="M42" s="626">
        <f t="shared" si="2"/>
        <v>12</v>
      </c>
    </row>
    <row r="43" spans="1:13" ht="20.100000000000001" customHeight="1">
      <c r="A43" s="666" t="str">
        <f t="shared" si="5"/>
        <v>A0009</v>
      </c>
      <c r="B43" s="667" t="str">
        <f t="shared" si="5"/>
        <v>(株)エネット</v>
      </c>
      <c r="C43" s="679" t="s">
        <v>4391</v>
      </c>
      <c r="D43" s="672">
        <v>3.4900000000000003E-4</v>
      </c>
      <c r="E43" s="673">
        <v>3.4900000000000003E-4</v>
      </c>
      <c r="F43" s="1317"/>
      <c r="G43" s="1316"/>
      <c r="H43" s="626" t="str">
        <f t="shared" si="0"/>
        <v>A0009_(株)エネット</v>
      </c>
      <c r="I43" s="626" t="str">
        <f t="shared" si="1"/>
        <v>A0009_(株)エネット_メニューD</v>
      </c>
      <c r="K43" s="626" t="s">
        <v>4552</v>
      </c>
      <c r="M43" s="626">
        <f t="shared" si="2"/>
        <v>3</v>
      </c>
    </row>
    <row r="44" spans="1:13" ht="20.100000000000001" customHeight="1">
      <c r="A44" s="666" t="str">
        <f t="shared" si="5"/>
        <v>A0009</v>
      </c>
      <c r="B44" s="667" t="str">
        <f t="shared" si="5"/>
        <v>(株)エネット</v>
      </c>
      <c r="C44" s="679" t="s">
        <v>4392</v>
      </c>
      <c r="D44" s="672">
        <v>3.6999999999999999E-4</v>
      </c>
      <c r="E44" s="673">
        <v>3.6999999999999999E-4</v>
      </c>
      <c r="F44" s="1317"/>
      <c r="G44" s="1316"/>
      <c r="H44" s="626" t="str">
        <f t="shared" si="0"/>
        <v>A0009_(株)エネット</v>
      </c>
      <c r="I44" s="626" t="str">
        <f t="shared" si="1"/>
        <v>A0009_(株)エネット_メニューE</v>
      </c>
      <c r="K44" s="626" t="s">
        <v>4553</v>
      </c>
      <c r="M44" s="626">
        <f t="shared" si="2"/>
        <v>4</v>
      </c>
    </row>
    <row r="45" spans="1:13" ht="20.100000000000001" customHeight="1">
      <c r="A45" s="666" t="str">
        <f t="shared" si="5"/>
        <v>A0009</v>
      </c>
      <c r="B45" s="667" t="str">
        <f t="shared" si="5"/>
        <v>(株)エネット</v>
      </c>
      <c r="C45" s="679" t="s">
        <v>4393</v>
      </c>
      <c r="D45" s="672">
        <v>4.3199999999999998E-4</v>
      </c>
      <c r="E45" s="673">
        <v>4.3199999999999998E-4</v>
      </c>
      <c r="F45" s="1317"/>
      <c r="G45" s="1316"/>
      <c r="H45" s="626" t="str">
        <f t="shared" si="0"/>
        <v>A0009_(株)エネット</v>
      </c>
      <c r="I45" s="626" t="str">
        <f t="shared" si="1"/>
        <v>A0009_(株)エネット_メニューF(残差)</v>
      </c>
      <c r="K45" s="626" t="s">
        <v>4554</v>
      </c>
      <c r="M45" s="626">
        <f t="shared" si="2"/>
        <v>3</v>
      </c>
    </row>
    <row r="46" spans="1:13" ht="20.100000000000001" customHeight="1">
      <c r="A46" s="666" t="str">
        <f t="shared" si="5"/>
        <v>A0009</v>
      </c>
      <c r="B46" s="667" t="str">
        <f t="shared" si="5"/>
        <v>(株)エネット</v>
      </c>
      <c r="C46" s="680" t="s">
        <v>4387</v>
      </c>
      <c r="D46" s="681">
        <v>3.7399999999999998E-4</v>
      </c>
      <c r="E46" s="676">
        <v>3.7399999999999998E-4</v>
      </c>
      <c r="F46" s="1317"/>
      <c r="G46" s="1316"/>
      <c r="H46" s="626" t="str">
        <f t="shared" si="0"/>
        <v>A0009_(株)エネット</v>
      </c>
      <c r="I46" s="626" t="str">
        <f t="shared" si="1"/>
        <v>A0009_(株)エネット_(参考値)事業者全体</v>
      </c>
      <c r="K46" s="626" t="s">
        <v>4555</v>
      </c>
      <c r="M46" s="626">
        <f t="shared" si="2"/>
        <v>5</v>
      </c>
    </row>
    <row r="47" spans="1:13" ht="20.100000000000001" customHeight="1">
      <c r="A47" s="666" t="s">
        <v>207</v>
      </c>
      <c r="B47" s="667" t="s">
        <v>1793</v>
      </c>
      <c r="C47" s="682" t="s">
        <v>229</v>
      </c>
      <c r="D47" s="669">
        <v>0</v>
      </c>
      <c r="E47" s="670">
        <v>0</v>
      </c>
      <c r="F47" s="1315">
        <v>100</v>
      </c>
      <c r="G47" s="1316"/>
      <c r="H47" s="626" t="str">
        <f t="shared" si="0"/>
        <v>A0011_須賀川瓦斯(株)</v>
      </c>
      <c r="I47" s="626" t="str">
        <f t="shared" si="1"/>
        <v>A0011_須賀川瓦斯(株)_メニューA</v>
      </c>
      <c r="K47" s="626" t="s">
        <v>4556</v>
      </c>
      <c r="M47" s="626">
        <f t="shared" si="2"/>
        <v>6</v>
      </c>
    </row>
    <row r="48" spans="1:13" ht="20.100000000000001" customHeight="1">
      <c r="A48" s="666" t="str">
        <f t="shared" ref="A48:B49" si="6">A47</f>
        <v>A0011</v>
      </c>
      <c r="B48" s="667" t="str">
        <f t="shared" si="6"/>
        <v>須賀川瓦斯(株)</v>
      </c>
      <c r="C48" s="683" t="s">
        <v>4385</v>
      </c>
      <c r="D48" s="672">
        <v>5.4500000000000002E-4</v>
      </c>
      <c r="E48" s="673">
        <v>5.4500000000000002E-4</v>
      </c>
      <c r="F48" s="1315"/>
      <c r="G48" s="1316"/>
      <c r="H48" s="626" t="str">
        <f t="shared" si="0"/>
        <v>A0011_須賀川瓦斯(株)</v>
      </c>
      <c r="I48" s="626" t="str">
        <f t="shared" si="1"/>
        <v>A0011_須賀川瓦斯(株)_メニューB(残差)</v>
      </c>
      <c r="K48" s="626" t="s">
        <v>4557</v>
      </c>
      <c r="M48" s="626">
        <f t="shared" si="2"/>
        <v>6</v>
      </c>
    </row>
    <row r="49" spans="1:13" ht="20.100000000000001" customHeight="1">
      <c r="A49" s="666" t="str">
        <f t="shared" si="6"/>
        <v>A0011</v>
      </c>
      <c r="B49" s="667" t="str">
        <f t="shared" si="6"/>
        <v>須賀川瓦斯(株)</v>
      </c>
      <c r="C49" s="683" t="s">
        <v>661</v>
      </c>
      <c r="D49" s="684">
        <v>5.4299999999999997E-4</v>
      </c>
      <c r="E49" s="685">
        <v>5.4299999999999997E-4</v>
      </c>
      <c r="F49" s="1315"/>
      <c r="G49" s="1316"/>
      <c r="H49" s="626" t="str">
        <f t="shared" si="0"/>
        <v>A0011_須賀川瓦斯(株)</v>
      </c>
      <c r="I49" s="626" t="str">
        <f t="shared" si="1"/>
        <v>A0011_須賀川瓦斯(株)_(参考値)事業者全体</v>
      </c>
      <c r="K49" s="626" t="s">
        <v>4558</v>
      </c>
      <c r="M49" s="626">
        <f t="shared" si="2"/>
        <v>19</v>
      </c>
    </row>
    <row r="50" spans="1:13" ht="20.100000000000001" customHeight="1">
      <c r="A50" s="666" t="s">
        <v>208</v>
      </c>
      <c r="B50" s="667" t="s">
        <v>1794</v>
      </c>
      <c r="C50" s="686" t="s">
        <v>229</v>
      </c>
      <c r="D50" s="687">
        <v>0</v>
      </c>
      <c r="E50" s="687">
        <v>0</v>
      </c>
      <c r="F50" s="1315">
        <v>68.231812006184157</v>
      </c>
      <c r="G50" s="1316" t="s">
        <v>4394</v>
      </c>
      <c r="H50" s="626" t="str">
        <f t="shared" si="0"/>
        <v>A0012_出光興産(株)</v>
      </c>
      <c r="I50" s="626" t="str">
        <f t="shared" si="1"/>
        <v>A0012_出光興産(株)_メニューA</v>
      </c>
      <c r="K50" s="626" t="s">
        <v>4559</v>
      </c>
      <c r="M50" s="626">
        <f t="shared" si="2"/>
        <v>5</v>
      </c>
    </row>
    <row r="51" spans="1:13" ht="20.100000000000001" customHeight="1">
      <c r="A51" s="666" t="str">
        <f t="shared" ref="A51:B54" si="7">A50</f>
        <v>A0012</v>
      </c>
      <c r="B51" s="667" t="str">
        <f t="shared" si="7"/>
        <v>出光興産(株)</v>
      </c>
      <c r="C51" s="688" t="s">
        <v>307</v>
      </c>
      <c r="D51" s="689">
        <v>0</v>
      </c>
      <c r="E51" s="689">
        <v>0</v>
      </c>
      <c r="F51" s="1315"/>
      <c r="G51" s="1316"/>
      <c r="H51" s="626" t="str">
        <f t="shared" si="0"/>
        <v>A0012_出光興産(株)</v>
      </c>
      <c r="I51" s="626" t="str">
        <f t="shared" si="1"/>
        <v>A0012_出光興産(株)_メニューB</v>
      </c>
      <c r="K51" s="626" t="s">
        <v>4560</v>
      </c>
      <c r="M51" s="626">
        <f t="shared" si="2"/>
        <v>4</v>
      </c>
    </row>
    <row r="52" spans="1:13" ht="20.100000000000001" customHeight="1">
      <c r="A52" s="666" t="str">
        <f t="shared" si="7"/>
        <v>A0012</v>
      </c>
      <c r="B52" s="667" t="str">
        <f t="shared" si="7"/>
        <v>出光興産(株)</v>
      </c>
      <c r="C52" s="690" t="s">
        <v>480</v>
      </c>
      <c r="D52" s="689">
        <v>1.9900000000000001E-4</v>
      </c>
      <c r="E52" s="689">
        <v>1.9900000000000001E-4</v>
      </c>
      <c r="F52" s="1315"/>
      <c r="G52" s="1316"/>
      <c r="H52" s="626" t="str">
        <f t="shared" si="0"/>
        <v>A0012_出光興産(株)</v>
      </c>
      <c r="I52" s="626" t="str">
        <f t="shared" si="1"/>
        <v>A0012_出光興産(株)_メニューC</v>
      </c>
      <c r="K52" s="626" t="s">
        <v>4561</v>
      </c>
      <c r="M52" s="626">
        <f t="shared" si="2"/>
        <v>5</v>
      </c>
    </row>
    <row r="53" spans="1:13" ht="20.100000000000001" customHeight="1">
      <c r="A53" s="666" t="str">
        <f t="shared" si="7"/>
        <v>A0012</v>
      </c>
      <c r="B53" s="667" t="str">
        <f t="shared" si="7"/>
        <v>出光興産(株)</v>
      </c>
      <c r="C53" s="691" t="s">
        <v>1780</v>
      </c>
      <c r="D53" s="689">
        <v>7.2900000000000005E-4</v>
      </c>
      <c r="E53" s="692">
        <v>7.2900000000000005E-4</v>
      </c>
      <c r="F53" s="1315"/>
      <c r="G53" s="1316"/>
      <c r="H53" s="626" t="str">
        <f t="shared" si="0"/>
        <v>A0012_出光興産(株)</v>
      </c>
      <c r="I53" s="626" t="str">
        <f t="shared" si="1"/>
        <v>A0012_出光興産(株)_メニューD(残差)</v>
      </c>
      <c r="K53" s="626" t="s">
        <v>4562</v>
      </c>
      <c r="M53" s="626">
        <f t="shared" si="2"/>
        <v>13</v>
      </c>
    </row>
    <row r="54" spans="1:13" ht="20.100000000000001" customHeight="1">
      <c r="A54" s="666" t="str">
        <f t="shared" si="7"/>
        <v>A0012</v>
      </c>
      <c r="B54" s="667" t="str">
        <f t="shared" si="7"/>
        <v>出光興産(株)</v>
      </c>
      <c r="C54" s="693" t="s">
        <v>661</v>
      </c>
      <c r="D54" s="694">
        <v>7.0899999999999999E-4</v>
      </c>
      <c r="E54" s="695">
        <v>7.0899999999999999E-4</v>
      </c>
      <c r="F54" s="1315"/>
      <c r="G54" s="1316"/>
      <c r="H54" s="626" t="str">
        <f t="shared" si="0"/>
        <v>A0012_出光興産(株)</v>
      </c>
      <c r="I54" s="626" t="str">
        <f t="shared" si="1"/>
        <v>A0012_出光興産(株)_(参考値)事業者全体</v>
      </c>
      <c r="K54" s="626" t="s">
        <v>4563</v>
      </c>
      <c r="M54" s="626">
        <f t="shared" si="2"/>
        <v>1</v>
      </c>
    </row>
    <row r="55" spans="1:13" ht="20.100000000000001" customHeight="1">
      <c r="A55" s="666" t="s">
        <v>209</v>
      </c>
      <c r="B55" s="667" t="s">
        <v>1795</v>
      </c>
      <c r="C55" s="696" t="s">
        <v>229</v>
      </c>
      <c r="D55" s="697">
        <v>0</v>
      </c>
      <c r="E55" s="698">
        <v>0</v>
      </c>
      <c r="F55" s="1315">
        <v>95.892663556524596</v>
      </c>
      <c r="G55" s="1316" t="s">
        <v>4394</v>
      </c>
      <c r="H55" s="626" t="str">
        <f t="shared" si="0"/>
        <v>A0013_(株)オプテージ</v>
      </c>
      <c r="I55" s="626" t="str">
        <f t="shared" si="1"/>
        <v>A0013_(株)オプテージ_メニューA</v>
      </c>
      <c r="K55" s="626" t="s">
        <v>4564</v>
      </c>
      <c r="M55" s="626">
        <f t="shared" si="2"/>
        <v>1</v>
      </c>
    </row>
    <row r="56" spans="1:13" ht="20.100000000000001" customHeight="1">
      <c r="A56" s="666" t="str">
        <f t="shared" ref="A56:B57" si="8">A55</f>
        <v>A0013</v>
      </c>
      <c r="B56" s="667" t="str">
        <f t="shared" si="8"/>
        <v>(株)オプテージ</v>
      </c>
      <c r="C56" s="699" t="s">
        <v>4395</v>
      </c>
      <c r="D56" s="700">
        <v>5.4100000000000003E-4</v>
      </c>
      <c r="E56" s="692">
        <v>5.4100000000000003E-4</v>
      </c>
      <c r="F56" s="1315"/>
      <c r="G56" s="1316"/>
      <c r="H56" s="626" t="str">
        <f t="shared" si="0"/>
        <v>A0013_(株)オプテージ</v>
      </c>
      <c r="I56" s="626" t="str">
        <f t="shared" si="1"/>
        <v>A0013_(株)オプテージ_メニューB(残差)</v>
      </c>
      <c r="K56" s="626" t="s">
        <v>4565</v>
      </c>
      <c r="M56" s="626">
        <f t="shared" si="2"/>
        <v>6</v>
      </c>
    </row>
    <row r="57" spans="1:13" ht="20.100000000000001" customHeight="1">
      <c r="A57" s="666" t="str">
        <f t="shared" si="8"/>
        <v>A0013</v>
      </c>
      <c r="B57" s="667" t="str">
        <f t="shared" si="8"/>
        <v>(株)オプテージ</v>
      </c>
      <c r="C57" s="701" t="s">
        <v>661</v>
      </c>
      <c r="D57" s="702">
        <v>5.4100000000000003E-4</v>
      </c>
      <c r="E57" s="703">
        <v>5.4100000000000003E-4</v>
      </c>
      <c r="F57" s="1315"/>
      <c r="G57" s="1316"/>
      <c r="H57" s="626" t="str">
        <f t="shared" si="0"/>
        <v>A0013_(株)オプテージ</v>
      </c>
      <c r="I57" s="626" t="str">
        <f t="shared" si="1"/>
        <v>A0013_(株)オプテージ_(参考値)事業者全体</v>
      </c>
      <c r="K57" s="626" t="s">
        <v>4566</v>
      </c>
      <c r="M57" s="626">
        <f t="shared" si="2"/>
        <v>1</v>
      </c>
    </row>
    <row r="58" spans="1:13" ht="20.100000000000001" customHeight="1">
      <c r="A58" s="666" t="s">
        <v>210</v>
      </c>
      <c r="B58" s="667" t="s">
        <v>1796</v>
      </c>
      <c r="C58" s="704" t="s">
        <v>229</v>
      </c>
      <c r="D58" s="705">
        <v>0</v>
      </c>
      <c r="E58" s="706">
        <v>0</v>
      </c>
      <c r="F58" s="1315">
        <v>99.792967106406834</v>
      </c>
      <c r="G58" s="1316" t="s">
        <v>4396</v>
      </c>
      <c r="H58" s="626" t="str">
        <f t="shared" si="0"/>
        <v>A0014_エネサーブ(株)</v>
      </c>
      <c r="I58" s="626" t="str">
        <f t="shared" si="1"/>
        <v>A0014_エネサーブ(株)_メニューA</v>
      </c>
      <c r="K58" s="626" t="s">
        <v>4567</v>
      </c>
      <c r="M58" s="626">
        <f t="shared" si="2"/>
        <v>3</v>
      </c>
    </row>
    <row r="59" spans="1:13" ht="20.100000000000001" customHeight="1">
      <c r="A59" s="666" t="str">
        <f t="shared" ref="A59:B60" si="9">A58</f>
        <v>A0014</v>
      </c>
      <c r="B59" s="667" t="str">
        <f t="shared" si="9"/>
        <v>エネサーブ(株)</v>
      </c>
      <c r="C59" s="683" t="s">
        <v>4395</v>
      </c>
      <c r="D59" s="672">
        <v>9.8700000000000003E-4</v>
      </c>
      <c r="E59" s="673">
        <v>9.8700000000000003E-4</v>
      </c>
      <c r="F59" s="1315"/>
      <c r="G59" s="1316"/>
      <c r="H59" s="626" t="str">
        <f t="shared" si="0"/>
        <v>A0014_エネサーブ(株)</v>
      </c>
      <c r="I59" s="626" t="str">
        <f t="shared" si="1"/>
        <v>A0014_エネサーブ(株)_メニューB(残差)</v>
      </c>
      <c r="K59" s="626" t="s">
        <v>4568</v>
      </c>
      <c r="M59" s="626">
        <f t="shared" si="2"/>
        <v>1</v>
      </c>
    </row>
    <row r="60" spans="1:13" ht="20.100000000000001" customHeight="1">
      <c r="A60" s="666" t="str">
        <f t="shared" si="9"/>
        <v>A0014</v>
      </c>
      <c r="B60" s="667" t="str">
        <f t="shared" si="9"/>
        <v>エネサーブ(株)</v>
      </c>
      <c r="C60" s="674" t="s">
        <v>661</v>
      </c>
      <c r="D60" s="675">
        <v>5.2700000000000002E-4</v>
      </c>
      <c r="E60" s="676">
        <v>5.2700000000000002E-4</v>
      </c>
      <c r="F60" s="1315"/>
      <c r="G60" s="1316"/>
      <c r="H60" s="626" t="str">
        <f t="shared" si="0"/>
        <v>A0014_エネサーブ(株)</v>
      </c>
      <c r="I60" s="626" t="str">
        <f t="shared" si="1"/>
        <v>A0014_エネサーブ(株)_(参考値)事業者全体</v>
      </c>
      <c r="K60" s="626" t="s">
        <v>4569</v>
      </c>
      <c r="M60" s="626">
        <f t="shared" si="2"/>
        <v>3</v>
      </c>
    </row>
    <row r="61" spans="1:13" ht="20.100000000000001" customHeight="1">
      <c r="A61" s="666" t="s">
        <v>211</v>
      </c>
      <c r="B61" s="667" t="s">
        <v>4397</v>
      </c>
      <c r="C61" s="668" t="s">
        <v>229</v>
      </c>
      <c r="D61" s="669">
        <v>0</v>
      </c>
      <c r="E61" s="670">
        <v>0</v>
      </c>
      <c r="F61" s="1315">
        <v>87.29</v>
      </c>
      <c r="G61" s="1316" t="s">
        <v>4394</v>
      </c>
      <c r="H61" s="626" t="str">
        <f t="shared" si="0"/>
        <v>A0015_(株)エネワンでんき(旧:(株)坊っちゃん電力、格安電力(株))</v>
      </c>
      <c r="I61" s="626" t="str">
        <f t="shared" si="1"/>
        <v>A0015_(株)エネワンでんき(旧:(株)坊っちゃん電力、格安電力(株))_メニューA</v>
      </c>
      <c r="K61" s="626" t="s">
        <v>4570</v>
      </c>
      <c r="M61" s="626">
        <f t="shared" si="2"/>
        <v>3</v>
      </c>
    </row>
    <row r="62" spans="1:13" ht="20.100000000000001" customHeight="1">
      <c r="A62" s="666" t="str">
        <f t="shared" ref="A62:B63" si="10">A61</f>
        <v>A0015</v>
      </c>
      <c r="B62" s="667" t="str">
        <f t="shared" si="10"/>
        <v>(株)エネワンでんき(旧:(株)坊っちゃん電力、格安電力(株))</v>
      </c>
      <c r="C62" s="671" t="s">
        <v>4395</v>
      </c>
      <c r="D62" s="672">
        <v>4.4999999999999999E-4</v>
      </c>
      <c r="E62" s="673">
        <v>4.4999999999999999E-4</v>
      </c>
      <c r="F62" s="1315"/>
      <c r="G62" s="1316"/>
      <c r="H62" s="626" t="str">
        <f t="shared" si="0"/>
        <v>A0015_(株)エネワンでんき(旧:(株)坊っちゃん電力、格安電力(株))</v>
      </c>
      <c r="I62" s="626" t="str">
        <f t="shared" si="1"/>
        <v>A0015_(株)エネワンでんき(旧:(株)坊っちゃん電力、格安電力(株))_メニューB(残差)</v>
      </c>
      <c r="K62" s="626" t="s">
        <v>4571</v>
      </c>
      <c r="M62" s="626">
        <f t="shared" si="2"/>
        <v>4</v>
      </c>
    </row>
    <row r="63" spans="1:13" ht="20.100000000000001" customHeight="1">
      <c r="A63" s="666" t="str">
        <f t="shared" si="10"/>
        <v>A0015</v>
      </c>
      <c r="B63" s="667" t="str">
        <f t="shared" si="10"/>
        <v>(株)エネワンでんき(旧:(株)坊っちゃん電力、格安電力(株))</v>
      </c>
      <c r="C63" s="674" t="s">
        <v>661</v>
      </c>
      <c r="D63" s="675">
        <v>4.3600000000000003E-4</v>
      </c>
      <c r="E63" s="676">
        <v>4.3600000000000003E-4</v>
      </c>
      <c r="F63" s="1315"/>
      <c r="G63" s="1316"/>
      <c r="H63" s="626" t="str">
        <f t="shared" si="0"/>
        <v>A0015_(株)エネワンでんき(旧:(株)坊っちゃん電力、格安電力(株))</v>
      </c>
      <c r="I63" s="626" t="str">
        <f t="shared" si="1"/>
        <v>A0015_(株)エネワンでんき(旧:(株)坊っちゃん電力、格安電力(株))_(参考値)事業者全体</v>
      </c>
      <c r="K63" s="626" t="s">
        <v>4572</v>
      </c>
      <c r="M63" s="626">
        <f t="shared" si="2"/>
        <v>1</v>
      </c>
    </row>
    <row r="64" spans="1:13" ht="20.100000000000001" customHeight="1">
      <c r="A64" s="666" t="s">
        <v>212</v>
      </c>
      <c r="B64" s="667" t="s">
        <v>1797</v>
      </c>
      <c r="C64" s="658" t="s">
        <v>229</v>
      </c>
      <c r="D64" s="669">
        <v>0</v>
      </c>
      <c r="E64" s="670">
        <v>0</v>
      </c>
      <c r="F64" s="1317">
        <v>83.294630829431</v>
      </c>
      <c r="G64" s="1316" t="s">
        <v>4394</v>
      </c>
      <c r="H64" s="626" t="str">
        <f t="shared" si="0"/>
        <v>A0016_ミツウロコグリーンエネルギー(株)</v>
      </c>
      <c r="I64" s="626" t="str">
        <f t="shared" si="1"/>
        <v>A0016_ミツウロコグリーンエネルギー(株)_メニューA</v>
      </c>
      <c r="K64" s="626" t="s">
        <v>4573</v>
      </c>
      <c r="M64" s="626">
        <f t="shared" si="2"/>
        <v>5</v>
      </c>
    </row>
    <row r="65" spans="1:13" ht="20.100000000000001" customHeight="1">
      <c r="A65" s="666" t="str">
        <f t="shared" ref="A65:A75" si="11">A64</f>
        <v>A0016</v>
      </c>
      <c r="B65" s="667" t="str">
        <f t="shared" ref="B65:B75" si="12">B64</f>
        <v>ミツウロコグリーンエネルギー(株)</v>
      </c>
      <c r="C65" s="683" t="s">
        <v>307</v>
      </c>
      <c r="D65" s="672">
        <v>2.0000000000000001E-4</v>
      </c>
      <c r="E65" s="673">
        <v>2.0000000000000001E-4</v>
      </c>
      <c r="F65" s="1317"/>
      <c r="G65" s="1316"/>
      <c r="H65" s="626" t="str">
        <f t="shared" si="0"/>
        <v>A0016_ミツウロコグリーンエネルギー(株)</v>
      </c>
      <c r="I65" s="626" t="str">
        <f t="shared" si="1"/>
        <v>A0016_ミツウロコグリーンエネルギー(株)_メニューB</v>
      </c>
      <c r="K65" s="626" t="s">
        <v>4574</v>
      </c>
      <c r="M65" s="626">
        <f t="shared" si="2"/>
        <v>4</v>
      </c>
    </row>
    <row r="66" spans="1:13" ht="20.100000000000001" customHeight="1">
      <c r="A66" s="666" t="str">
        <f t="shared" si="11"/>
        <v>A0016</v>
      </c>
      <c r="B66" s="667" t="str">
        <f t="shared" si="12"/>
        <v>ミツウロコグリーンエネルギー(株)</v>
      </c>
      <c r="C66" s="707" t="s">
        <v>480</v>
      </c>
      <c r="D66" s="672">
        <v>0</v>
      </c>
      <c r="E66" s="673">
        <v>0</v>
      </c>
      <c r="F66" s="1317"/>
      <c r="G66" s="1316"/>
      <c r="H66" s="626" t="str">
        <f t="shared" si="0"/>
        <v>A0016_ミツウロコグリーンエネルギー(株)</v>
      </c>
      <c r="I66" s="626" t="str">
        <f t="shared" si="1"/>
        <v>A0016_ミツウロコグリーンエネルギー(株)_メニューC</v>
      </c>
      <c r="K66" s="626" t="s">
        <v>4575</v>
      </c>
      <c r="M66" s="626">
        <f t="shared" si="2"/>
        <v>6</v>
      </c>
    </row>
    <row r="67" spans="1:13" ht="20.100000000000001" customHeight="1">
      <c r="A67" s="666" t="str">
        <f t="shared" si="11"/>
        <v>A0016</v>
      </c>
      <c r="B67" s="667" t="str">
        <f t="shared" si="12"/>
        <v>ミツウロコグリーンエネルギー(株)</v>
      </c>
      <c r="C67" s="671" t="s">
        <v>481</v>
      </c>
      <c r="D67" s="672">
        <v>0</v>
      </c>
      <c r="E67" s="673">
        <v>0</v>
      </c>
      <c r="F67" s="1317"/>
      <c r="G67" s="1316"/>
      <c r="H67" s="626" t="str">
        <f t="shared" si="0"/>
        <v>A0016_ミツウロコグリーンエネルギー(株)</v>
      </c>
      <c r="I67" s="626" t="str">
        <f t="shared" si="1"/>
        <v>A0016_ミツウロコグリーンエネルギー(株)_メニューD</v>
      </c>
      <c r="K67" s="626" t="s">
        <v>4576</v>
      </c>
      <c r="M67" s="626">
        <f t="shared" si="2"/>
        <v>1</v>
      </c>
    </row>
    <row r="68" spans="1:13" ht="20.100000000000001" customHeight="1">
      <c r="A68" s="666" t="str">
        <f t="shared" si="11"/>
        <v>A0016</v>
      </c>
      <c r="B68" s="667" t="str">
        <f t="shared" si="12"/>
        <v>ミツウロコグリーンエネルギー(株)</v>
      </c>
      <c r="C68" s="683" t="s">
        <v>482</v>
      </c>
      <c r="D68" s="672">
        <v>2.5399999999999999E-4</v>
      </c>
      <c r="E68" s="673">
        <v>2.5399999999999999E-4</v>
      </c>
      <c r="F68" s="1317"/>
      <c r="G68" s="1316"/>
      <c r="H68" s="626" t="str">
        <f t="shared" si="0"/>
        <v>A0016_ミツウロコグリーンエネルギー(株)</v>
      </c>
      <c r="I68" s="626" t="str">
        <f t="shared" si="1"/>
        <v>A0016_ミツウロコグリーンエネルギー(株)_メニューE</v>
      </c>
      <c r="K68" s="626" t="s">
        <v>4577</v>
      </c>
      <c r="M68" s="626">
        <f t="shared" si="2"/>
        <v>4</v>
      </c>
    </row>
    <row r="69" spans="1:13" ht="20.100000000000001" customHeight="1">
      <c r="A69" s="666" t="str">
        <f t="shared" si="11"/>
        <v>A0016</v>
      </c>
      <c r="B69" s="667" t="str">
        <f t="shared" si="12"/>
        <v>ミツウロコグリーンエネルギー(株)</v>
      </c>
      <c r="C69" s="683" t="s">
        <v>483</v>
      </c>
      <c r="D69" s="672">
        <v>0</v>
      </c>
      <c r="E69" s="673">
        <v>0</v>
      </c>
      <c r="F69" s="1317"/>
      <c r="G69" s="1316"/>
      <c r="H69" s="626" t="str">
        <f t="shared" si="0"/>
        <v>A0016_ミツウロコグリーンエネルギー(株)</v>
      </c>
      <c r="I69" s="626" t="str">
        <f t="shared" si="1"/>
        <v>A0016_ミツウロコグリーンエネルギー(株)_メニューF</v>
      </c>
      <c r="K69" s="626" t="s">
        <v>4578</v>
      </c>
      <c r="M69" s="626">
        <f t="shared" si="2"/>
        <v>9</v>
      </c>
    </row>
    <row r="70" spans="1:13" ht="20.100000000000001" customHeight="1">
      <c r="A70" s="666" t="str">
        <f t="shared" si="11"/>
        <v>A0016</v>
      </c>
      <c r="B70" s="667" t="str">
        <f t="shared" si="12"/>
        <v>ミツウロコグリーンエネルギー(株)</v>
      </c>
      <c r="C70" s="683" t="s">
        <v>484</v>
      </c>
      <c r="D70" s="672">
        <v>0</v>
      </c>
      <c r="E70" s="673">
        <v>0</v>
      </c>
      <c r="F70" s="1317"/>
      <c r="G70" s="1316"/>
      <c r="H70" s="626" t="str">
        <f t="shared" si="0"/>
        <v>A0016_ミツウロコグリーンエネルギー(株)</v>
      </c>
      <c r="I70" s="626" t="str">
        <f t="shared" si="1"/>
        <v>A0016_ミツウロコグリーンエネルギー(株)_メニューG</v>
      </c>
      <c r="K70" s="626" t="s">
        <v>4579</v>
      </c>
      <c r="M70" s="626">
        <f t="shared" si="2"/>
        <v>1</v>
      </c>
    </row>
    <row r="71" spans="1:13" ht="20.100000000000001" customHeight="1">
      <c r="A71" s="666" t="str">
        <f t="shared" si="11"/>
        <v>A0016</v>
      </c>
      <c r="B71" s="667" t="str">
        <f t="shared" si="12"/>
        <v>ミツウロコグリーンエネルギー(株)</v>
      </c>
      <c r="C71" s="707" t="s">
        <v>485</v>
      </c>
      <c r="D71" s="672">
        <v>0</v>
      </c>
      <c r="E71" s="673">
        <v>0</v>
      </c>
      <c r="F71" s="1317"/>
      <c r="G71" s="1316"/>
      <c r="H71" s="626" t="str">
        <f t="shared" si="0"/>
        <v>A0016_ミツウロコグリーンエネルギー(株)</v>
      </c>
      <c r="I71" s="626" t="str">
        <f t="shared" si="1"/>
        <v>A0016_ミツウロコグリーンエネルギー(株)_メニューH</v>
      </c>
      <c r="K71" s="626" t="s">
        <v>4580</v>
      </c>
      <c r="M71" s="626">
        <f t="shared" si="2"/>
        <v>3</v>
      </c>
    </row>
    <row r="72" spans="1:13" ht="20.100000000000001" customHeight="1">
      <c r="A72" s="666" t="str">
        <f t="shared" si="11"/>
        <v>A0016</v>
      </c>
      <c r="B72" s="667" t="str">
        <f t="shared" si="12"/>
        <v>ミツウロコグリーンエネルギー(株)</v>
      </c>
      <c r="C72" s="671" t="s">
        <v>4398</v>
      </c>
      <c r="D72" s="672">
        <v>2.5300000000000002E-4</v>
      </c>
      <c r="E72" s="673">
        <v>2.5300000000000002E-4</v>
      </c>
      <c r="F72" s="1317"/>
      <c r="G72" s="1316"/>
      <c r="H72" s="626" t="str">
        <f t="shared" si="0"/>
        <v>A0016_ミツウロコグリーンエネルギー(株)</v>
      </c>
      <c r="I72" s="626" t="str">
        <f t="shared" si="1"/>
        <v>A0016_ミツウロコグリーンエネルギー(株)_メニューI</v>
      </c>
      <c r="K72" s="626" t="s">
        <v>4581</v>
      </c>
      <c r="M72" s="626">
        <f t="shared" si="2"/>
        <v>5</v>
      </c>
    </row>
    <row r="73" spans="1:13" ht="20.100000000000001" customHeight="1">
      <c r="A73" s="666" t="str">
        <f t="shared" si="11"/>
        <v>A0016</v>
      </c>
      <c r="B73" s="667" t="str">
        <f t="shared" si="12"/>
        <v>ミツウロコグリーンエネルギー(株)</v>
      </c>
      <c r="C73" s="707" t="s">
        <v>1767</v>
      </c>
      <c r="D73" s="672">
        <v>1.6699999999999999E-4</v>
      </c>
      <c r="E73" s="673">
        <v>1.6699999999999999E-4</v>
      </c>
      <c r="F73" s="1317"/>
      <c r="G73" s="1316"/>
      <c r="H73" s="626" t="str">
        <f t="shared" si="0"/>
        <v>A0016_ミツウロコグリーンエネルギー(株)</v>
      </c>
      <c r="I73" s="626" t="str">
        <f t="shared" si="1"/>
        <v>A0016_ミツウロコグリーンエネルギー(株)_メニューJ</v>
      </c>
      <c r="K73" s="626" t="s">
        <v>4582</v>
      </c>
      <c r="M73" s="626">
        <f t="shared" si="2"/>
        <v>5</v>
      </c>
    </row>
    <row r="74" spans="1:13" ht="20.100000000000001" customHeight="1">
      <c r="A74" s="666" t="str">
        <f t="shared" si="11"/>
        <v>A0016</v>
      </c>
      <c r="B74" s="667" t="str">
        <f t="shared" si="12"/>
        <v>ミツウロコグリーンエネルギー(株)</v>
      </c>
      <c r="C74" s="708" t="s">
        <v>4399</v>
      </c>
      <c r="D74" s="672">
        <v>4.9799999999999996E-4</v>
      </c>
      <c r="E74" s="673">
        <v>4.9799999999999996E-4</v>
      </c>
      <c r="F74" s="1317"/>
      <c r="G74" s="1316"/>
      <c r="H74" s="626" t="str">
        <f t="shared" si="0"/>
        <v>A0016_ミツウロコグリーンエネルギー(株)</v>
      </c>
      <c r="I74" s="626" t="str">
        <f t="shared" si="1"/>
        <v>A0016_ミツウロコグリーンエネルギー(株)_メニューK(残差)</v>
      </c>
      <c r="K74" s="626" t="s">
        <v>4583</v>
      </c>
      <c r="M74" s="626">
        <f t="shared" si="2"/>
        <v>3</v>
      </c>
    </row>
    <row r="75" spans="1:13" ht="20.100000000000001" customHeight="1">
      <c r="A75" s="666" t="str">
        <f t="shared" si="11"/>
        <v>A0016</v>
      </c>
      <c r="B75" s="667" t="str">
        <f t="shared" si="12"/>
        <v>ミツウロコグリーンエネルギー(株)</v>
      </c>
      <c r="C75" s="674" t="s">
        <v>661</v>
      </c>
      <c r="D75" s="681">
        <v>4.4499999999999997E-4</v>
      </c>
      <c r="E75" s="676">
        <v>4.4499999999999997E-4</v>
      </c>
      <c r="F75" s="1317"/>
      <c r="G75" s="1316"/>
      <c r="H75" s="626" t="str">
        <f t="shared" si="0"/>
        <v>A0016_ミツウロコグリーンエネルギー(株)</v>
      </c>
      <c r="I75" s="626" t="str">
        <f t="shared" si="1"/>
        <v>A0016_ミツウロコグリーンエネルギー(株)_(参考値)事業者全体</v>
      </c>
      <c r="K75" s="626" t="s">
        <v>4584</v>
      </c>
      <c r="M75" s="626">
        <f t="shared" si="2"/>
        <v>3</v>
      </c>
    </row>
    <row r="76" spans="1:13" ht="20.100000000000001" customHeight="1">
      <c r="A76" s="666" t="s">
        <v>1798</v>
      </c>
      <c r="B76" s="667" t="s">
        <v>4400</v>
      </c>
      <c r="C76" s="709" t="s">
        <v>229</v>
      </c>
      <c r="D76" s="710">
        <v>0</v>
      </c>
      <c r="E76" s="711">
        <v>0</v>
      </c>
      <c r="F76" s="1315">
        <v>76.344086021505376</v>
      </c>
      <c r="G76" s="1316" t="s">
        <v>4401</v>
      </c>
      <c r="H76" s="626" t="str">
        <f t="shared" si="0"/>
        <v xml:space="preserve">A0017_(株)リエネ </v>
      </c>
      <c r="I76" s="626" t="str">
        <f t="shared" si="1"/>
        <v>A0017_(株)リエネ _メニューA</v>
      </c>
      <c r="K76" s="626" t="s">
        <v>4585</v>
      </c>
      <c r="M76" s="626">
        <f t="shared" si="2"/>
        <v>3</v>
      </c>
    </row>
    <row r="77" spans="1:13" ht="20.100000000000001" customHeight="1">
      <c r="A77" s="666" t="str">
        <f t="shared" ref="A77:B78" si="13">A76</f>
        <v>A0017</v>
      </c>
      <c r="B77" s="667" t="str">
        <f t="shared" si="13"/>
        <v xml:space="preserve">(株)リエネ </v>
      </c>
      <c r="C77" s="708" t="s">
        <v>4395</v>
      </c>
      <c r="D77" s="672">
        <v>8.25E-4</v>
      </c>
      <c r="E77" s="673">
        <v>8.25E-4</v>
      </c>
      <c r="F77" s="1315"/>
      <c r="G77" s="1316"/>
      <c r="H77" s="626" t="str">
        <f t="shared" si="0"/>
        <v xml:space="preserve">A0017_(株)リエネ </v>
      </c>
      <c r="I77" s="626" t="str">
        <f t="shared" si="1"/>
        <v>A0017_(株)リエネ _メニューB(残差)</v>
      </c>
      <c r="K77" s="626" t="s">
        <v>4586</v>
      </c>
      <c r="M77" s="626">
        <f t="shared" si="2"/>
        <v>7</v>
      </c>
    </row>
    <row r="78" spans="1:13" ht="20.100000000000001" customHeight="1">
      <c r="A78" s="666" t="str">
        <f t="shared" si="13"/>
        <v>A0017</v>
      </c>
      <c r="B78" s="667" t="str">
        <f t="shared" si="13"/>
        <v xml:space="preserve">(株)リエネ </v>
      </c>
      <c r="C78" s="688" t="s">
        <v>661</v>
      </c>
      <c r="D78" s="684">
        <v>1.63E-4</v>
      </c>
      <c r="E78" s="712">
        <v>1.63E-4</v>
      </c>
      <c r="F78" s="1315"/>
      <c r="G78" s="1316"/>
      <c r="H78" s="626" t="str">
        <f t="shared" si="0"/>
        <v xml:space="preserve">A0017_(株)リエネ </v>
      </c>
      <c r="I78" s="626" t="str">
        <f t="shared" si="1"/>
        <v>A0017_(株)リエネ _(参考値)事業者全体</v>
      </c>
      <c r="K78" s="626" t="s">
        <v>4587</v>
      </c>
      <c r="M78" s="626">
        <f t="shared" si="2"/>
        <v>3</v>
      </c>
    </row>
    <row r="79" spans="1:13" ht="20.100000000000001" customHeight="1">
      <c r="A79" s="666" t="s">
        <v>213</v>
      </c>
      <c r="B79" s="667" t="s">
        <v>1799</v>
      </c>
      <c r="C79" s="713" t="s">
        <v>229</v>
      </c>
      <c r="D79" s="714">
        <v>0</v>
      </c>
      <c r="E79" s="715">
        <v>0</v>
      </c>
      <c r="F79" s="1315">
        <v>99.74444523319373</v>
      </c>
      <c r="G79" s="1316" t="s">
        <v>4402</v>
      </c>
      <c r="H79" s="626" t="str">
        <f t="shared" si="0"/>
        <v>A0018_ネクストパワーやまと(株)</v>
      </c>
      <c r="I79" s="626" t="str">
        <f t="shared" si="1"/>
        <v>A0018_ネクストパワーやまと(株)_メニューA</v>
      </c>
      <c r="K79" s="626" t="s">
        <v>4588</v>
      </c>
      <c r="M79" s="626">
        <f t="shared" si="2"/>
        <v>6</v>
      </c>
    </row>
    <row r="80" spans="1:13" ht="20.100000000000001" customHeight="1">
      <c r="A80" s="666" t="str">
        <f t="shared" ref="A80:B82" si="14">A79</f>
        <v>A0018</v>
      </c>
      <c r="B80" s="667" t="str">
        <f t="shared" si="14"/>
        <v>ネクストパワーやまと(株)</v>
      </c>
      <c r="C80" s="716" t="s">
        <v>307</v>
      </c>
      <c r="D80" s="717">
        <v>2.92E-4</v>
      </c>
      <c r="E80" s="718">
        <v>2.92E-4</v>
      </c>
      <c r="F80" s="1315"/>
      <c r="G80" s="1316"/>
      <c r="H80" s="626" t="str">
        <f t="shared" si="0"/>
        <v>A0018_ネクストパワーやまと(株)</v>
      </c>
      <c r="I80" s="626" t="str">
        <f t="shared" si="1"/>
        <v>A0018_ネクストパワーやまと(株)_メニューB</v>
      </c>
      <c r="K80" s="626" t="s">
        <v>4589</v>
      </c>
      <c r="M80" s="626">
        <f t="shared" si="2"/>
        <v>4</v>
      </c>
    </row>
    <row r="81" spans="1:13" ht="20.100000000000001" customHeight="1">
      <c r="A81" s="666" t="str">
        <f t="shared" si="14"/>
        <v>A0018</v>
      </c>
      <c r="B81" s="667" t="str">
        <f t="shared" si="14"/>
        <v>ネクストパワーやまと(株)</v>
      </c>
      <c r="C81" s="719" t="s">
        <v>4403</v>
      </c>
      <c r="D81" s="720">
        <v>4.8899999999999996E-4</v>
      </c>
      <c r="E81" s="721">
        <v>4.8899999999999996E-4</v>
      </c>
      <c r="F81" s="1315"/>
      <c r="G81" s="1316"/>
      <c r="H81" s="626" t="str">
        <f t="shared" si="0"/>
        <v>A0018_ネクストパワーやまと(株)</v>
      </c>
      <c r="I81" s="626" t="str">
        <f t="shared" si="1"/>
        <v>A0018_ネクストパワーやまと(株)_メニューC(残差)</v>
      </c>
      <c r="K81" s="626" t="s">
        <v>4590</v>
      </c>
      <c r="M81" s="626">
        <f t="shared" si="2"/>
        <v>3</v>
      </c>
    </row>
    <row r="82" spans="1:13" ht="20.100000000000001" customHeight="1">
      <c r="A82" s="666" t="str">
        <f t="shared" si="14"/>
        <v>A0018</v>
      </c>
      <c r="B82" s="667" t="str">
        <f t="shared" si="14"/>
        <v>ネクストパワーやまと(株)</v>
      </c>
      <c r="C82" s="722" t="s">
        <v>661</v>
      </c>
      <c r="D82" s="723">
        <v>4.8500000000000003E-4</v>
      </c>
      <c r="E82" s="724">
        <v>4.8500000000000003E-4</v>
      </c>
      <c r="F82" s="1315"/>
      <c r="G82" s="1316"/>
      <c r="H82" s="626" t="str">
        <f t="shared" si="0"/>
        <v>A0018_ネクストパワーやまと(株)</v>
      </c>
      <c r="I82" s="626" t="str">
        <f t="shared" si="1"/>
        <v>A0018_ネクストパワーやまと(株)_(参考値)事業者全体</v>
      </c>
      <c r="K82" s="626" t="s">
        <v>4591</v>
      </c>
      <c r="M82" s="626">
        <f t="shared" si="2"/>
        <v>6</v>
      </c>
    </row>
    <row r="83" spans="1:13" ht="20.100000000000001" customHeight="1">
      <c r="A83" s="666" t="s">
        <v>214</v>
      </c>
      <c r="B83" s="667" t="s">
        <v>1800</v>
      </c>
      <c r="C83" s="671" t="s">
        <v>229</v>
      </c>
      <c r="D83" s="669">
        <v>0</v>
      </c>
      <c r="E83" s="670">
        <v>0</v>
      </c>
      <c r="F83" s="1315">
        <v>100</v>
      </c>
      <c r="G83" s="1316"/>
      <c r="H83" s="626" t="str">
        <f t="shared" si="0"/>
        <v>A0019_日本テクノ(株)</v>
      </c>
      <c r="I83" s="626" t="str">
        <f t="shared" si="1"/>
        <v>A0019_日本テクノ(株)_メニューA</v>
      </c>
      <c r="K83" s="626" t="s">
        <v>4592</v>
      </c>
      <c r="M83" s="626">
        <f t="shared" si="2"/>
        <v>1</v>
      </c>
    </row>
    <row r="84" spans="1:13" ht="20.100000000000001" customHeight="1">
      <c r="A84" s="666" t="str">
        <f t="shared" ref="A84:B85" si="15">A83</f>
        <v>A0019</v>
      </c>
      <c r="B84" s="667" t="str">
        <f t="shared" si="15"/>
        <v>日本テクノ(株)</v>
      </c>
      <c r="C84" s="683" t="s">
        <v>4385</v>
      </c>
      <c r="D84" s="672">
        <v>5.1699999999999999E-4</v>
      </c>
      <c r="E84" s="673">
        <v>5.1699999999999999E-4</v>
      </c>
      <c r="F84" s="1315"/>
      <c r="G84" s="1316"/>
      <c r="H84" s="626" t="str">
        <f t="shared" si="0"/>
        <v>A0019_日本テクノ(株)</v>
      </c>
      <c r="I84" s="626" t="str">
        <f t="shared" si="1"/>
        <v>A0019_日本テクノ(株)_メニューB(残差)</v>
      </c>
      <c r="K84" s="626" t="s">
        <v>4593</v>
      </c>
      <c r="M84" s="626">
        <f t="shared" si="2"/>
        <v>8</v>
      </c>
    </row>
    <row r="85" spans="1:13" ht="20.100000000000001" customHeight="1">
      <c r="A85" s="666" t="str">
        <f t="shared" si="15"/>
        <v>A0019</v>
      </c>
      <c r="B85" s="725" t="str">
        <f t="shared" si="15"/>
        <v>日本テクノ(株)</v>
      </c>
      <c r="C85" s="683" t="s">
        <v>661</v>
      </c>
      <c r="D85" s="684">
        <v>4.1199999999999999E-4</v>
      </c>
      <c r="E85" s="685">
        <v>4.1199999999999999E-4</v>
      </c>
      <c r="F85" s="1318"/>
      <c r="G85" s="1319"/>
      <c r="H85" s="626" t="str">
        <f t="shared" si="0"/>
        <v>A0019_日本テクノ(株)</v>
      </c>
      <c r="I85" s="626" t="str">
        <f t="shared" si="1"/>
        <v>A0019_日本テクノ(株)_(参考値)事業者全体</v>
      </c>
      <c r="K85" s="626" t="s">
        <v>4594</v>
      </c>
      <c r="M85" s="626">
        <f t="shared" si="2"/>
        <v>4</v>
      </c>
    </row>
    <row r="86" spans="1:13" ht="20.100000000000001" customHeight="1">
      <c r="A86" s="726" t="s">
        <v>215</v>
      </c>
      <c r="B86" s="727" t="s">
        <v>1801</v>
      </c>
      <c r="C86" s="728" t="s">
        <v>229</v>
      </c>
      <c r="D86" s="669">
        <v>0</v>
      </c>
      <c r="E86" s="670">
        <v>0</v>
      </c>
      <c r="F86" s="1320">
        <v>98.660228922578256</v>
      </c>
      <c r="G86" s="1322" t="s">
        <v>4404</v>
      </c>
      <c r="H86" s="626" t="str">
        <f t="shared" si="0"/>
        <v>A0020_中央電力エナジー(株)</v>
      </c>
      <c r="I86" s="626" t="str">
        <f t="shared" si="1"/>
        <v>A0020_中央電力エナジー(株)_メニューA</v>
      </c>
      <c r="K86" s="626" t="s">
        <v>4595</v>
      </c>
      <c r="M86" s="626">
        <f t="shared" si="2"/>
        <v>4</v>
      </c>
    </row>
    <row r="87" spans="1:13" ht="20.100000000000001" customHeight="1">
      <c r="A87" s="726" t="str">
        <f t="shared" ref="A87:B90" si="16">A86</f>
        <v>A0020</v>
      </c>
      <c r="B87" s="729" t="str">
        <f t="shared" si="16"/>
        <v>中央電力エナジー(株)</v>
      </c>
      <c r="C87" s="730" t="s">
        <v>307</v>
      </c>
      <c r="D87" s="705">
        <v>0</v>
      </c>
      <c r="E87" s="706">
        <v>0</v>
      </c>
      <c r="F87" s="1315"/>
      <c r="G87" s="1323"/>
      <c r="H87" s="626" t="str">
        <f t="shared" si="0"/>
        <v>A0020_中央電力エナジー(株)</v>
      </c>
      <c r="I87" s="626" t="str">
        <f t="shared" si="1"/>
        <v>A0020_中央電力エナジー(株)_メニューB</v>
      </c>
      <c r="K87" s="626" t="s">
        <v>4596</v>
      </c>
      <c r="M87" s="626">
        <f t="shared" si="2"/>
        <v>4</v>
      </c>
    </row>
    <row r="88" spans="1:13" ht="20.100000000000001" customHeight="1">
      <c r="A88" s="726" t="str">
        <f t="shared" si="16"/>
        <v>A0020</v>
      </c>
      <c r="B88" s="729" t="str">
        <f t="shared" si="16"/>
        <v>中央電力エナジー(株)</v>
      </c>
      <c r="C88" s="731" t="s">
        <v>480</v>
      </c>
      <c r="D88" s="705">
        <v>0</v>
      </c>
      <c r="E88" s="706">
        <v>0</v>
      </c>
      <c r="F88" s="1315"/>
      <c r="G88" s="1323"/>
      <c r="H88" s="626" t="str">
        <f t="shared" si="0"/>
        <v>A0020_中央電力エナジー(株)</v>
      </c>
      <c r="I88" s="626" t="str">
        <f t="shared" si="1"/>
        <v>A0020_中央電力エナジー(株)_メニューC</v>
      </c>
      <c r="K88" s="626" t="s">
        <v>4597</v>
      </c>
      <c r="M88" s="626">
        <f t="shared" si="2"/>
        <v>1</v>
      </c>
    </row>
    <row r="89" spans="1:13" ht="20.100000000000001" customHeight="1">
      <c r="A89" s="726" t="str">
        <f t="shared" si="16"/>
        <v>A0020</v>
      </c>
      <c r="B89" s="729" t="str">
        <f t="shared" si="16"/>
        <v>中央電力エナジー(株)</v>
      </c>
      <c r="C89" s="730" t="s">
        <v>1780</v>
      </c>
      <c r="D89" s="672">
        <v>5.44E-4</v>
      </c>
      <c r="E89" s="673">
        <v>5.44E-4</v>
      </c>
      <c r="F89" s="1315"/>
      <c r="G89" s="1323"/>
      <c r="H89" s="626" t="str">
        <f t="shared" si="0"/>
        <v>A0020_中央電力エナジー(株)</v>
      </c>
      <c r="I89" s="626" t="str">
        <f t="shared" si="1"/>
        <v>A0020_中央電力エナジー(株)_メニューD(残差)</v>
      </c>
      <c r="K89" s="626" t="s">
        <v>4598</v>
      </c>
      <c r="M89" s="626">
        <f t="shared" si="2"/>
        <v>1</v>
      </c>
    </row>
    <row r="90" spans="1:13" ht="20.100000000000001" customHeight="1">
      <c r="A90" s="726" t="str">
        <f t="shared" si="16"/>
        <v>A0020</v>
      </c>
      <c r="B90" s="732" t="str">
        <f t="shared" si="16"/>
        <v>中央電力エナジー(株)</v>
      </c>
      <c r="C90" s="733" t="s">
        <v>661</v>
      </c>
      <c r="D90" s="675">
        <v>4.7800000000000002E-4</v>
      </c>
      <c r="E90" s="676">
        <v>4.7800000000000002E-4</v>
      </c>
      <c r="F90" s="1321"/>
      <c r="G90" s="1324"/>
      <c r="H90" s="626" t="str">
        <f t="shared" si="0"/>
        <v>A0020_中央電力エナジー(株)</v>
      </c>
      <c r="I90" s="626" t="str">
        <f t="shared" si="1"/>
        <v>A0020_中央電力エナジー(株)_(参考値)事業者全体</v>
      </c>
      <c r="K90" s="626" t="s">
        <v>4599</v>
      </c>
      <c r="M90" s="626">
        <f t="shared" si="2"/>
        <v>1</v>
      </c>
    </row>
    <row r="91" spans="1:13" ht="20.100000000000001" customHeight="1">
      <c r="A91" s="726" t="s">
        <v>216</v>
      </c>
      <c r="B91" s="734" t="s">
        <v>4405</v>
      </c>
      <c r="C91" s="735" t="s">
        <v>229</v>
      </c>
      <c r="D91" s="669">
        <v>0</v>
      </c>
      <c r="E91" s="670">
        <v>0</v>
      </c>
      <c r="F91" s="1326">
        <v>96.059714347233182</v>
      </c>
      <c r="G91" s="1322" t="s">
        <v>4406</v>
      </c>
      <c r="H91" s="626" t="str">
        <f t="shared" si="0"/>
        <v>A0021_(株)Looop</v>
      </c>
      <c r="I91" s="626" t="str">
        <f t="shared" si="1"/>
        <v>A0021_(株)Looop_メニューA</v>
      </c>
      <c r="K91" s="626" t="s">
        <v>4600</v>
      </c>
      <c r="M91" s="626">
        <f t="shared" si="2"/>
        <v>6</v>
      </c>
    </row>
    <row r="92" spans="1:13" ht="20.100000000000001" customHeight="1">
      <c r="A92" s="726" t="str">
        <f t="shared" ref="A92:B96" si="17">A91</f>
        <v>A0021</v>
      </c>
      <c r="B92" s="736" t="str">
        <f t="shared" si="17"/>
        <v>(株)Looop</v>
      </c>
      <c r="C92" s="679" t="s">
        <v>307</v>
      </c>
      <c r="D92" s="672">
        <v>1.6699999999999999E-4</v>
      </c>
      <c r="E92" s="673">
        <v>1.6699999999999999E-4</v>
      </c>
      <c r="F92" s="1317"/>
      <c r="G92" s="1323"/>
      <c r="H92" s="626" t="str">
        <f t="shared" si="0"/>
        <v>A0021_(株)Looop</v>
      </c>
      <c r="I92" s="626" t="str">
        <f t="shared" si="1"/>
        <v>A0021_(株)Looop_メニューB</v>
      </c>
      <c r="K92" s="626" t="s">
        <v>4601</v>
      </c>
      <c r="M92" s="626">
        <f t="shared" si="2"/>
        <v>4</v>
      </c>
    </row>
    <row r="93" spans="1:13" ht="20.100000000000001" customHeight="1">
      <c r="A93" s="726" t="str">
        <f t="shared" si="17"/>
        <v>A0021</v>
      </c>
      <c r="B93" s="736" t="str">
        <f t="shared" si="17"/>
        <v>(株)Looop</v>
      </c>
      <c r="C93" s="680" t="s">
        <v>480</v>
      </c>
      <c r="D93" s="672">
        <v>2.33E-4</v>
      </c>
      <c r="E93" s="673">
        <v>2.33E-4</v>
      </c>
      <c r="F93" s="1317"/>
      <c r="G93" s="1323"/>
      <c r="H93" s="626" t="str">
        <f t="shared" si="0"/>
        <v>A0021_(株)Looop</v>
      </c>
      <c r="I93" s="626" t="str">
        <f t="shared" si="1"/>
        <v>A0021_(株)Looop_メニューC</v>
      </c>
      <c r="K93" s="626" t="s">
        <v>4602</v>
      </c>
      <c r="M93" s="626">
        <f t="shared" si="2"/>
        <v>1</v>
      </c>
    </row>
    <row r="94" spans="1:13" ht="20.100000000000001" customHeight="1">
      <c r="A94" s="726" t="str">
        <f t="shared" si="17"/>
        <v>A0021</v>
      </c>
      <c r="B94" s="736" t="str">
        <f t="shared" si="17"/>
        <v>(株)Looop</v>
      </c>
      <c r="C94" s="679" t="s">
        <v>481</v>
      </c>
      <c r="D94" s="672">
        <v>2.5399999999999999E-4</v>
      </c>
      <c r="E94" s="673">
        <v>2.5399999999999999E-4</v>
      </c>
      <c r="F94" s="1317"/>
      <c r="G94" s="1323"/>
      <c r="H94" s="626" t="str">
        <f t="shared" si="0"/>
        <v>A0021_(株)Looop</v>
      </c>
      <c r="I94" s="626" t="str">
        <f t="shared" si="1"/>
        <v>A0021_(株)Looop_メニューD</v>
      </c>
      <c r="K94" s="626" t="s">
        <v>4603</v>
      </c>
      <c r="M94" s="626">
        <f t="shared" si="2"/>
        <v>1</v>
      </c>
    </row>
    <row r="95" spans="1:13" ht="20.100000000000001" customHeight="1">
      <c r="A95" s="726" t="str">
        <f t="shared" si="17"/>
        <v>A0021</v>
      </c>
      <c r="B95" s="736" t="str">
        <f t="shared" si="17"/>
        <v>(株)Looop</v>
      </c>
      <c r="C95" s="680" t="s">
        <v>1781</v>
      </c>
      <c r="D95" s="672">
        <v>9.7099999999999997E-4</v>
      </c>
      <c r="E95" s="673">
        <v>9.7099999999999997E-4</v>
      </c>
      <c r="F95" s="1317"/>
      <c r="G95" s="1323"/>
      <c r="H95" s="626" t="str">
        <f t="shared" ref="H95:H158" si="18">A95&amp;"_"&amp;B95</f>
        <v>A0021_(株)Looop</v>
      </c>
      <c r="I95" s="626" t="str">
        <f t="shared" ref="I95:I158" si="19">A95&amp;"_"&amp;B95&amp;"_"&amp;C95</f>
        <v>A0021_(株)Looop_メニューE(残差)</v>
      </c>
      <c r="K95" s="626" t="s">
        <v>4604</v>
      </c>
      <c r="M95" s="626">
        <f t="shared" ref="M95:M158" si="20">COUNTIF($H$30:$H$3024,K95)</f>
        <v>4</v>
      </c>
    </row>
    <row r="96" spans="1:13" ht="20.100000000000001" customHeight="1">
      <c r="A96" s="726" t="str">
        <f t="shared" si="17"/>
        <v>A0021</v>
      </c>
      <c r="B96" s="737" t="str">
        <f t="shared" si="17"/>
        <v>(株)Looop</v>
      </c>
      <c r="C96" s="738" t="s">
        <v>661</v>
      </c>
      <c r="D96" s="681">
        <v>9.4799999999999995E-4</v>
      </c>
      <c r="E96" s="676">
        <v>9.4799999999999995E-4</v>
      </c>
      <c r="F96" s="1327"/>
      <c r="G96" s="1324"/>
      <c r="H96" s="626" t="str">
        <f t="shared" si="18"/>
        <v>A0021_(株)Looop</v>
      </c>
      <c r="I96" s="626" t="str">
        <f t="shared" si="19"/>
        <v>A0021_(株)Looop_(参考値)事業者全体</v>
      </c>
      <c r="K96" s="626" t="s">
        <v>4605</v>
      </c>
      <c r="M96" s="626">
        <f t="shared" si="20"/>
        <v>4</v>
      </c>
    </row>
    <row r="97" spans="1:13" ht="20.100000000000001" customHeight="1">
      <c r="A97" s="666" t="s">
        <v>217</v>
      </c>
      <c r="B97" s="739" t="s">
        <v>1802</v>
      </c>
      <c r="C97" s="671" t="s">
        <v>229</v>
      </c>
      <c r="D97" s="705">
        <v>2.7500000000000002E-4</v>
      </c>
      <c r="E97" s="706">
        <v>2.7500000000000002E-4</v>
      </c>
      <c r="F97" s="1328">
        <v>97.128463144885075</v>
      </c>
      <c r="G97" s="1329" t="s">
        <v>4407</v>
      </c>
      <c r="H97" s="626" t="str">
        <f t="shared" si="18"/>
        <v>A0024_静岡ガス＆パワー(株)</v>
      </c>
      <c r="I97" s="626" t="str">
        <f t="shared" si="19"/>
        <v>A0024_静岡ガス＆パワー(株)_メニューA</v>
      </c>
      <c r="K97" s="626" t="s">
        <v>4606</v>
      </c>
      <c r="M97" s="626">
        <f t="shared" si="20"/>
        <v>1</v>
      </c>
    </row>
    <row r="98" spans="1:13" ht="20.100000000000001" customHeight="1">
      <c r="A98" s="666" t="str">
        <f t="shared" ref="A98:B102" si="21">A97</f>
        <v>A0024</v>
      </c>
      <c r="B98" s="667" t="str">
        <f t="shared" si="21"/>
        <v>静岡ガス＆パワー(株)</v>
      </c>
      <c r="C98" s="707" t="s">
        <v>307</v>
      </c>
      <c r="D98" s="672">
        <v>0</v>
      </c>
      <c r="E98" s="673">
        <v>0</v>
      </c>
      <c r="F98" s="1315"/>
      <c r="G98" s="1316"/>
      <c r="H98" s="626" t="str">
        <f t="shared" si="18"/>
        <v>A0024_静岡ガス＆パワー(株)</v>
      </c>
      <c r="I98" s="626" t="str">
        <f t="shared" si="19"/>
        <v>A0024_静岡ガス＆パワー(株)_メニューB</v>
      </c>
      <c r="K98" s="626" t="s">
        <v>4607</v>
      </c>
      <c r="M98" s="626">
        <f t="shared" si="20"/>
        <v>4</v>
      </c>
    </row>
    <row r="99" spans="1:13" ht="20.100000000000001" customHeight="1">
      <c r="A99" s="666" t="str">
        <f t="shared" si="21"/>
        <v>A0024</v>
      </c>
      <c r="B99" s="667" t="str">
        <f t="shared" si="21"/>
        <v>静岡ガス＆パワー(株)</v>
      </c>
      <c r="C99" s="671" t="s">
        <v>480</v>
      </c>
      <c r="D99" s="672">
        <v>3.5799999999999997E-4</v>
      </c>
      <c r="E99" s="673">
        <v>3.5799999999999997E-4</v>
      </c>
      <c r="F99" s="1315"/>
      <c r="G99" s="1316"/>
      <c r="H99" s="626" t="str">
        <f t="shared" si="18"/>
        <v>A0024_静岡ガス＆パワー(株)</v>
      </c>
      <c r="I99" s="626" t="str">
        <f t="shared" si="19"/>
        <v>A0024_静岡ガス＆パワー(株)_メニューC</v>
      </c>
      <c r="K99" s="626" t="s">
        <v>4608</v>
      </c>
      <c r="M99" s="626">
        <f t="shared" si="20"/>
        <v>10</v>
      </c>
    </row>
    <row r="100" spans="1:13" ht="20.100000000000001" customHeight="1">
      <c r="A100" s="666" t="str">
        <f t="shared" si="21"/>
        <v>A0024</v>
      </c>
      <c r="B100" s="667" t="str">
        <f t="shared" si="21"/>
        <v>静岡ガス＆パワー(株)</v>
      </c>
      <c r="C100" s="707" t="s">
        <v>481</v>
      </c>
      <c r="D100" s="672">
        <v>0</v>
      </c>
      <c r="E100" s="673">
        <v>0</v>
      </c>
      <c r="F100" s="1315"/>
      <c r="G100" s="1316"/>
      <c r="H100" s="626" t="str">
        <f t="shared" si="18"/>
        <v>A0024_静岡ガス＆パワー(株)</v>
      </c>
      <c r="I100" s="626" t="str">
        <f t="shared" si="19"/>
        <v>A0024_静岡ガス＆パワー(株)_メニューD</v>
      </c>
      <c r="K100" s="626" t="s">
        <v>4609</v>
      </c>
      <c r="M100" s="626">
        <f t="shared" si="20"/>
        <v>5</v>
      </c>
    </row>
    <row r="101" spans="1:13" ht="20.100000000000001" customHeight="1">
      <c r="A101" s="666" t="str">
        <f t="shared" si="21"/>
        <v>A0024</v>
      </c>
      <c r="B101" s="667" t="str">
        <f t="shared" si="21"/>
        <v>静岡ガス＆パワー(株)</v>
      </c>
      <c r="C101" s="671" t="s">
        <v>1781</v>
      </c>
      <c r="D101" s="740">
        <v>4.1199999999999999E-4</v>
      </c>
      <c r="E101" s="685">
        <v>4.1199999999999999E-4</v>
      </c>
      <c r="F101" s="1315"/>
      <c r="G101" s="1316"/>
      <c r="H101" s="626" t="str">
        <f t="shared" si="18"/>
        <v>A0024_静岡ガス＆パワー(株)</v>
      </c>
      <c r="I101" s="626" t="str">
        <f t="shared" si="19"/>
        <v>A0024_静岡ガス＆パワー(株)_メニューE(残差)</v>
      </c>
      <c r="K101" s="626" t="s">
        <v>4610</v>
      </c>
      <c r="M101" s="626">
        <f t="shared" si="20"/>
        <v>1</v>
      </c>
    </row>
    <row r="102" spans="1:13" ht="20.100000000000001" customHeight="1">
      <c r="A102" s="666" t="str">
        <f t="shared" si="21"/>
        <v>A0024</v>
      </c>
      <c r="B102" s="667" t="str">
        <f t="shared" si="21"/>
        <v>静岡ガス＆パワー(株)</v>
      </c>
      <c r="C102" s="741" t="s">
        <v>661</v>
      </c>
      <c r="D102" s="675">
        <v>3.9599999999999998E-4</v>
      </c>
      <c r="E102" s="676">
        <v>3.9599999999999998E-4</v>
      </c>
      <c r="F102" s="1315"/>
      <c r="G102" s="1316"/>
      <c r="H102" s="626" t="str">
        <f t="shared" si="18"/>
        <v>A0024_静岡ガス＆パワー(株)</v>
      </c>
      <c r="I102" s="626" t="str">
        <f t="shared" si="19"/>
        <v>A0024_静岡ガス＆パワー(株)_(参考値)事業者全体</v>
      </c>
      <c r="K102" s="626" t="s">
        <v>4611</v>
      </c>
      <c r="M102" s="626">
        <f t="shared" si="20"/>
        <v>5</v>
      </c>
    </row>
    <row r="103" spans="1:13" ht="20.100000000000001" customHeight="1">
      <c r="A103" s="666" t="s">
        <v>218</v>
      </c>
      <c r="B103" s="667" t="s">
        <v>1803</v>
      </c>
      <c r="C103" s="696" t="s">
        <v>229</v>
      </c>
      <c r="D103" s="669">
        <v>0</v>
      </c>
      <c r="E103" s="670">
        <v>0</v>
      </c>
      <c r="F103" s="1317">
        <v>100</v>
      </c>
      <c r="G103" s="1316"/>
      <c r="H103" s="626" t="str">
        <f t="shared" si="18"/>
        <v>A0025_荏原環境プラント(株)</v>
      </c>
      <c r="I103" s="626" t="str">
        <f t="shared" si="19"/>
        <v>A0025_荏原環境プラント(株)_メニューA</v>
      </c>
      <c r="K103" s="626" t="s">
        <v>4612</v>
      </c>
      <c r="M103" s="626">
        <f t="shared" si="20"/>
        <v>3</v>
      </c>
    </row>
    <row r="104" spans="1:13" ht="20.100000000000001" customHeight="1">
      <c r="A104" s="666" t="str">
        <f t="shared" ref="A104:A121" si="22">A103</f>
        <v>A0025</v>
      </c>
      <c r="B104" s="667" t="str">
        <f t="shared" ref="B104:B121" si="23">B103</f>
        <v>荏原環境プラント(株)</v>
      </c>
      <c r="C104" s="699" t="s">
        <v>307</v>
      </c>
      <c r="D104" s="672">
        <v>0</v>
      </c>
      <c r="E104" s="673">
        <v>0</v>
      </c>
      <c r="F104" s="1317"/>
      <c r="G104" s="1316"/>
      <c r="H104" s="626" t="str">
        <f t="shared" si="18"/>
        <v>A0025_荏原環境プラント(株)</v>
      </c>
      <c r="I104" s="626" t="str">
        <f t="shared" si="19"/>
        <v>A0025_荏原環境プラント(株)_メニューB</v>
      </c>
      <c r="K104" s="626" t="s">
        <v>4613</v>
      </c>
      <c r="M104" s="626">
        <f t="shared" si="20"/>
        <v>1</v>
      </c>
    </row>
    <row r="105" spans="1:13" ht="20.100000000000001" customHeight="1">
      <c r="A105" s="666" t="str">
        <f t="shared" si="22"/>
        <v>A0025</v>
      </c>
      <c r="B105" s="667" t="str">
        <f t="shared" si="23"/>
        <v>荏原環境プラント(株)</v>
      </c>
      <c r="C105" s="699" t="s">
        <v>480</v>
      </c>
      <c r="D105" s="672">
        <v>1.6100000000000001E-4</v>
      </c>
      <c r="E105" s="673">
        <v>1.6100000000000001E-4</v>
      </c>
      <c r="F105" s="1317"/>
      <c r="G105" s="1316"/>
      <c r="H105" s="626" t="str">
        <f t="shared" si="18"/>
        <v>A0025_荏原環境プラント(株)</v>
      </c>
      <c r="I105" s="626" t="str">
        <f t="shared" si="19"/>
        <v>A0025_荏原環境プラント(株)_メニューC</v>
      </c>
      <c r="K105" s="626" t="s">
        <v>4614</v>
      </c>
      <c r="M105" s="626">
        <f t="shared" si="20"/>
        <v>4</v>
      </c>
    </row>
    <row r="106" spans="1:13" ht="20.100000000000001" customHeight="1">
      <c r="A106" s="666" t="str">
        <f t="shared" si="22"/>
        <v>A0025</v>
      </c>
      <c r="B106" s="667" t="str">
        <f t="shared" si="23"/>
        <v>荏原環境プラント(株)</v>
      </c>
      <c r="C106" s="699" t="s">
        <v>481</v>
      </c>
      <c r="D106" s="672">
        <v>2.6600000000000001E-4</v>
      </c>
      <c r="E106" s="673">
        <v>2.6600000000000001E-4</v>
      </c>
      <c r="F106" s="1317"/>
      <c r="G106" s="1316"/>
      <c r="H106" s="626" t="str">
        <f t="shared" si="18"/>
        <v>A0025_荏原環境プラント(株)</v>
      </c>
      <c r="I106" s="626" t="str">
        <f t="shared" si="19"/>
        <v>A0025_荏原環境プラント(株)_メニューD</v>
      </c>
      <c r="K106" s="626" t="s">
        <v>4615</v>
      </c>
      <c r="M106" s="626">
        <f t="shared" si="20"/>
        <v>3</v>
      </c>
    </row>
    <row r="107" spans="1:13" ht="20.100000000000001" customHeight="1">
      <c r="A107" s="666" t="str">
        <f t="shared" si="22"/>
        <v>A0025</v>
      </c>
      <c r="B107" s="667" t="str">
        <f t="shared" si="23"/>
        <v>荏原環境プラント(株)</v>
      </c>
      <c r="C107" s="699" t="s">
        <v>482</v>
      </c>
      <c r="D107" s="672">
        <v>2.3800000000000001E-4</v>
      </c>
      <c r="E107" s="673">
        <v>2.3800000000000001E-4</v>
      </c>
      <c r="F107" s="1317"/>
      <c r="G107" s="1316"/>
      <c r="H107" s="626" t="str">
        <f t="shared" si="18"/>
        <v>A0025_荏原環境プラント(株)</v>
      </c>
      <c r="I107" s="626" t="str">
        <f t="shared" si="19"/>
        <v>A0025_荏原環境プラント(株)_メニューE</v>
      </c>
      <c r="K107" s="626" t="s">
        <v>4616</v>
      </c>
      <c r="M107" s="626">
        <f t="shared" si="20"/>
        <v>3</v>
      </c>
    </row>
    <row r="108" spans="1:13" ht="20.100000000000001" customHeight="1">
      <c r="A108" s="666" t="str">
        <f t="shared" si="22"/>
        <v>A0025</v>
      </c>
      <c r="B108" s="667" t="str">
        <f t="shared" si="23"/>
        <v>荏原環境プラント(株)</v>
      </c>
      <c r="C108" s="699" t="s">
        <v>483</v>
      </c>
      <c r="D108" s="672">
        <v>2.5000000000000001E-4</v>
      </c>
      <c r="E108" s="673">
        <v>2.5000000000000001E-4</v>
      </c>
      <c r="F108" s="1317"/>
      <c r="G108" s="1316"/>
      <c r="H108" s="626" t="str">
        <f t="shared" si="18"/>
        <v>A0025_荏原環境プラント(株)</v>
      </c>
      <c r="I108" s="626" t="str">
        <f t="shared" si="19"/>
        <v>A0025_荏原環境プラント(株)_メニューF</v>
      </c>
      <c r="K108" s="626" t="s">
        <v>4617</v>
      </c>
      <c r="M108" s="626">
        <f t="shared" si="20"/>
        <v>3</v>
      </c>
    </row>
    <row r="109" spans="1:13" ht="20.100000000000001" customHeight="1">
      <c r="A109" s="666" t="str">
        <f t="shared" si="22"/>
        <v>A0025</v>
      </c>
      <c r="B109" s="667" t="str">
        <f t="shared" si="23"/>
        <v>荏原環境プラント(株)</v>
      </c>
      <c r="C109" s="699" t="s">
        <v>484</v>
      </c>
      <c r="D109" s="672">
        <v>3.5399999999999999E-4</v>
      </c>
      <c r="E109" s="673">
        <v>3.5399999999999999E-4</v>
      </c>
      <c r="F109" s="1317"/>
      <c r="G109" s="1316"/>
      <c r="H109" s="626" t="str">
        <f t="shared" si="18"/>
        <v>A0025_荏原環境プラント(株)</v>
      </c>
      <c r="I109" s="626" t="str">
        <f t="shared" si="19"/>
        <v>A0025_荏原環境プラント(株)_メニューG</v>
      </c>
      <c r="K109" s="626" t="s">
        <v>4618</v>
      </c>
      <c r="M109" s="626">
        <f t="shared" si="20"/>
        <v>3</v>
      </c>
    </row>
    <row r="110" spans="1:13" ht="20.100000000000001" customHeight="1">
      <c r="A110" s="666" t="str">
        <f t="shared" si="22"/>
        <v>A0025</v>
      </c>
      <c r="B110" s="667" t="str">
        <f t="shared" si="23"/>
        <v>荏原環境プラント(株)</v>
      </c>
      <c r="C110" s="699" t="s">
        <v>485</v>
      </c>
      <c r="D110" s="672">
        <v>3.8299999999999999E-4</v>
      </c>
      <c r="E110" s="673">
        <v>3.8299999999999999E-4</v>
      </c>
      <c r="F110" s="1317"/>
      <c r="G110" s="1316"/>
      <c r="H110" s="626" t="str">
        <f t="shared" si="18"/>
        <v>A0025_荏原環境プラント(株)</v>
      </c>
      <c r="I110" s="626" t="str">
        <f t="shared" si="19"/>
        <v>A0025_荏原環境プラント(株)_メニューH</v>
      </c>
      <c r="K110" s="626" t="s">
        <v>4619</v>
      </c>
      <c r="M110" s="626">
        <f t="shared" si="20"/>
        <v>3</v>
      </c>
    </row>
    <row r="111" spans="1:13" ht="20.100000000000001" customHeight="1">
      <c r="A111" s="666" t="str">
        <f t="shared" si="22"/>
        <v>A0025</v>
      </c>
      <c r="B111" s="667" t="str">
        <f t="shared" si="23"/>
        <v>荏原環境プラント(株)</v>
      </c>
      <c r="C111" s="699" t="s">
        <v>4398</v>
      </c>
      <c r="D111" s="672">
        <v>2.5000000000000001E-4</v>
      </c>
      <c r="E111" s="673">
        <v>2.5000000000000001E-4</v>
      </c>
      <c r="F111" s="1317"/>
      <c r="G111" s="1316"/>
      <c r="H111" s="626" t="str">
        <f t="shared" si="18"/>
        <v>A0025_荏原環境プラント(株)</v>
      </c>
      <c r="I111" s="626" t="str">
        <f t="shared" si="19"/>
        <v>A0025_荏原環境プラント(株)_メニューI</v>
      </c>
      <c r="K111" s="626" t="s">
        <v>4620</v>
      </c>
      <c r="M111" s="626">
        <f t="shared" si="20"/>
        <v>3</v>
      </c>
    </row>
    <row r="112" spans="1:13" ht="20.100000000000001" customHeight="1">
      <c r="A112" s="666" t="str">
        <f t="shared" si="22"/>
        <v>A0025</v>
      </c>
      <c r="B112" s="667" t="str">
        <f t="shared" si="23"/>
        <v>荏原環境プラント(株)</v>
      </c>
      <c r="C112" s="699" t="s">
        <v>1767</v>
      </c>
      <c r="D112" s="672">
        <v>3.5E-4</v>
      </c>
      <c r="E112" s="673">
        <v>3.5E-4</v>
      </c>
      <c r="F112" s="1317"/>
      <c r="G112" s="1316"/>
      <c r="H112" s="626" t="str">
        <f t="shared" si="18"/>
        <v>A0025_荏原環境プラント(株)</v>
      </c>
      <c r="I112" s="626" t="str">
        <f t="shared" si="19"/>
        <v>A0025_荏原環境プラント(株)_メニューJ</v>
      </c>
      <c r="K112" s="626" t="s">
        <v>4621</v>
      </c>
      <c r="M112" s="626">
        <f t="shared" si="20"/>
        <v>3</v>
      </c>
    </row>
    <row r="113" spans="1:13" ht="20.100000000000001" customHeight="1">
      <c r="A113" s="666" t="str">
        <f t="shared" si="22"/>
        <v>A0025</v>
      </c>
      <c r="B113" s="667" t="str">
        <f t="shared" si="23"/>
        <v>荏原環境プラント(株)</v>
      </c>
      <c r="C113" s="699" t="s">
        <v>1768</v>
      </c>
      <c r="D113" s="672">
        <v>1.8200000000000001E-4</v>
      </c>
      <c r="E113" s="673">
        <v>1.8200000000000001E-4</v>
      </c>
      <c r="F113" s="1317"/>
      <c r="G113" s="1316"/>
      <c r="H113" s="626" t="str">
        <f t="shared" si="18"/>
        <v>A0025_荏原環境プラント(株)</v>
      </c>
      <c r="I113" s="626" t="str">
        <f t="shared" si="19"/>
        <v>A0025_荏原環境プラント(株)_メニューK</v>
      </c>
      <c r="K113" s="626" t="s">
        <v>4622</v>
      </c>
      <c r="M113" s="626">
        <f t="shared" si="20"/>
        <v>1</v>
      </c>
    </row>
    <row r="114" spans="1:13" ht="20.100000000000001" customHeight="1">
      <c r="A114" s="666" t="str">
        <f t="shared" si="22"/>
        <v>A0025</v>
      </c>
      <c r="B114" s="667" t="str">
        <f t="shared" si="23"/>
        <v>荏原環境プラント(株)</v>
      </c>
      <c r="C114" s="699" t="s">
        <v>1769</v>
      </c>
      <c r="D114" s="672">
        <v>3.5100000000000002E-4</v>
      </c>
      <c r="E114" s="673">
        <v>3.5100000000000002E-4</v>
      </c>
      <c r="F114" s="1317"/>
      <c r="G114" s="1316"/>
      <c r="H114" s="626" t="str">
        <f t="shared" si="18"/>
        <v>A0025_荏原環境プラント(株)</v>
      </c>
      <c r="I114" s="626" t="str">
        <f t="shared" si="19"/>
        <v>A0025_荏原環境プラント(株)_メニューL</v>
      </c>
      <c r="K114" s="626" t="s">
        <v>4623</v>
      </c>
      <c r="M114" s="626">
        <f t="shared" si="20"/>
        <v>1</v>
      </c>
    </row>
    <row r="115" spans="1:13" ht="20.100000000000001" customHeight="1">
      <c r="A115" s="666" t="str">
        <f t="shared" si="22"/>
        <v>A0025</v>
      </c>
      <c r="B115" s="667" t="str">
        <f t="shared" si="23"/>
        <v>荏原環境プラント(株)</v>
      </c>
      <c r="C115" s="699" t="s">
        <v>1770</v>
      </c>
      <c r="D115" s="672">
        <v>3.7800000000000003E-4</v>
      </c>
      <c r="E115" s="673">
        <v>3.7800000000000003E-4</v>
      </c>
      <c r="F115" s="1317"/>
      <c r="G115" s="1316"/>
      <c r="H115" s="626" t="str">
        <f t="shared" si="18"/>
        <v>A0025_荏原環境プラント(株)</v>
      </c>
      <c r="I115" s="626" t="str">
        <f t="shared" si="19"/>
        <v>A0025_荏原環境プラント(株)_メニューM</v>
      </c>
      <c r="K115" s="626" t="s">
        <v>4624</v>
      </c>
      <c r="M115" s="626">
        <f t="shared" si="20"/>
        <v>8</v>
      </c>
    </row>
    <row r="116" spans="1:13" ht="20.100000000000001" customHeight="1">
      <c r="A116" s="666" t="str">
        <f t="shared" si="22"/>
        <v>A0025</v>
      </c>
      <c r="B116" s="667" t="str">
        <f t="shared" si="23"/>
        <v>荏原環境プラント(株)</v>
      </c>
      <c r="C116" s="699" t="s">
        <v>1771</v>
      </c>
      <c r="D116" s="672">
        <v>5.3999999999999998E-5</v>
      </c>
      <c r="E116" s="673">
        <v>5.3999999999999998E-5</v>
      </c>
      <c r="F116" s="1317"/>
      <c r="G116" s="1316"/>
      <c r="H116" s="626" t="str">
        <f t="shared" si="18"/>
        <v>A0025_荏原環境プラント(株)</v>
      </c>
      <c r="I116" s="626" t="str">
        <f t="shared" si="19"/>
        <v>A0025_荏原環境プラント(株)_メニューN</v>
      </c>
      <c r="K116" s="626" t="s">
        <v>4625</v>
      </c>
      <c r="M116" s="626">
        <f t="shared" si="20"/>
        <v>1</v>
      </c>
    </row>
    <row r="117" spans="1:13" ht="20.100000000000001" customHeight="1">
      <c r="A117" s="666" t="str">
        <f t="shared" si="22"/>
        <v>A0025</v>
      </c>
      <c r="B117" s="667" t="str">
        <f t="shared" si="23"/>
        <v>荏原環境プラント(株)</v>
      </c>
      <c r="C117" s="699" t="s">
        <v>2304</v>
      </c>
      <c r="D117" s="672">
        <v>1.93E-4</v>
      </c>
      <c r="E117" s="673">
        <v>1.93E-4</v>
      </c>
      <c r="F117" s="1317"/>
      <c r="G117" s="1316"/>
      <c r="H117" s="626" t="str">
        <f t="shared" si="18"/>
        <v>A0025_荏原環境プラント(株)</v>
      </c>
      <c r="I117" s="626" t="str">
        <f t="shared" si="19"/>
        <v>A0025_荏原環境プラント(株)_メニューO</v>
      </c>
      <c r="K117" s="626" t="s">
        <v>4626</v>
      </c>
      <c r="M117" s="626">
        <f t="shared" si="20"/>
        <v>1</v>
      </c>
    </row>
    <row r="118" spans="1:13" ht="20.100000000000001" customHeight="1">
      <c r="A118" s="666" t="str">
        <f t="shared" si="22"/>
        <v>A0025</v>
      </c>
      <c r="B118" s="667" t="str">
        <f t="shared" si="23"/>
        <v>荏原環境プラント(株)</v>
      </c>
      <c r="C118" s="699" t="s">
        <v>2305</v>
      </c>
      <c r="D118" s="672">
        <v>1.7000000000000001E-4</v>
      </c>
      <c r="E118" s="673">
        <v>1.7000000000000001E-4</v>
      </c>
      <c r="F118" s="1317"/>
      <c r="G118" s="1316"/>
      <c r="H118" s="626" t="str">
        <f t="shared" si="18"/>
        <v>A0025_荏原環境プラント(株)</v>
      </c>
      <c r="I118" s="626" t="str">
        <f t="shared" si="19"/>
        <v>A0025_荏原環境プラント(株)_メニューP</v>
      </c>
      <c r="K118" s="626" t="s">
        <v>4627</v>
      </c>
      <c r="M118" s="626">
        <f t="shared" si="20"/>
        <v>9</v>
      </c>
    </row>
    <row r="119" spans="1:13" ht="20.100000000000001" customHeight="1">
      <c r="A119" s="666" t="str">
        <f t="shared" si="22"/>
        <v>A0025</v>
      </c>
      <c r="B119" s="667" t="str">
        <f t="shared" si="23"/>
        <v>荏原環境プラント(株)</v>
      </c>
      <c r="C119" s="699" t="s">
        <v>2306</v>
      </c>
      <c r="D119" s="672">
        <v>0</v>
      </c>
      <c r="E119" s="673">
        <v>0</v>
      </c>
      <c r="F119" s="1317"/>
      <c r="G119" s="1316"/>
      <c r="H119" s="626" t="str">
        <f t="shared" si="18"/>
        <v>A0025_荏原環境プラント(株)</v>
      </c>
      <c r="I119" s="626" t="str">
        <f t="shared" si="19"/>
        <v>A0025_荏原環境プラント(株)_メニューQ</v>
      </c>
      <c r="K119" s="626" t="s">
        <v>4628</v>
      </c>
      <c r="M119" s="626">
        <f t="shared" si="20"/>
        <v>1</v>
      </c>
    </row>
    <row r="120" spans="1:13" ht="20.100000000000001" customHeight="1">
      <c r="A120" s="666" t="str">
        <f t="shared" si="22"/>
        <v>A0025</v>
      </c>
      <c r="B120" s="667" t="str">
        <f t="shared" si="23"/>
        <v>荏原環境プラント(株)</v>
      </c>
      <c r="C120" s="699" t="s">
        <v>2307</v>
      </c>
      <c r="D120" s="672">
        <v>5.6899999999999995E-4</v>
      </c>
      <c r="E120" s="673">
        <v>5.6899999999999995E-4</v>
      </c>
      <c r="F120" s="1317"/>
      <c r="G120" s="1316"/>
      <c r="H120" s="626" t="str">
        <f t="shared" si="18"/>
        <v>A0025_荏原環境プラント(株)</v>
      </c>
      <c r="I120" s="626" t="str">
        <f t="shared" si="19"/>
        <v>A0025_荏原環境プラント(株)_メニューR(残差)</v>
      </c>
      <c r="K120" s="626" t="s">
        <v>4629</v>
      </c>
      <c r="M120" s="626">
        <f t="shared" si="20"/>
        <v>1</v>
      </c>
    </row>
    <row r="121" spans="1:13" ht="20.100000000000001" customHeight="1">
      <c r="A121" s="666" t="str">
        <f t="shared" si="22"/>
        <v>A0025</v>
      </c>
      <c r="B121" s="667" t="str">
        <f t="shared" si="23"/>
        <v>荏原環境プラント(株)</v>
      </c>
      <c r="C121" s="742" t="s">
        <v>661</v>
      </c>
      <c r="D121" s="681">
        <v>3.1199999999999999E-4</v>
      </c>
      <c r="E121" s="676">
        <v>3.1199999999999999E-4</v>
      </c>
      <c r="F121" s="1317"/>
      <c r="G121" s="1316"/>
      <c r="H121" s="626" t="str">
        <f t="shared" si="18"/>
        <v>A0025_荏原環境プラント(株)</v>
      </c>
      <c r="I121" s="626" t="str">
        <f t="shared" si="19"/>
        <v>A0025_荏原環境プラント(株)_(参考値)事業者全体</v>
      </c>
      <c r="K121" s="626" t="s">
        <v>4630</v>
      </c>
      <c r="M121" s="626">
        <f t="shared" si="20"/>
        <v>12</v>
      </c>
    </row>
    <row r="122" spans="1:13" ht="20.100000000000001" customHeight="1">
      <c r="A122" s="666" t="s">
        <v>1804</v>
      </c>
      <c r="B122" s="667" t="s">
        <v>1805</v>
      </c>
      <c r="C122" s="743" t="s">
        <v>229</v>
      </c>
      <c r="D122" s="669">
        <v>0</v>
      </c>
      <c r="E122" s="670">
        <v>0</v>
      </c>
      <c r="F122" s="1315">
        <v>100</v>
      </c>
      <c r="G122" s="1316"/>
      <c r="H122" s="626" t="str">
        <f t="shared" si="18"/>
        <v>A0026_東京エコサービス(株)</v>
      </c>
      <c r="I122" s="626" t="str">
        <f t="shared" si="19"/>
        <v>A0026_東京エコサービス(株)_メニューA</v>
      </c>
      <c r="K122" s="626" t="s">
        <v>4631</v>
      </c>
      <c r="M122" s="626">
        <f t="shared" si="20"/>
        <v>1</v>
      </c>
    </row>
    <row r="123" spans="1:13" ht="20.100000000000001" customHeight="1">
      <c r="A123" s="666" t="str">
        <f t="shared" ref="A123:B126" si="24">A122</f>
        <v>A0026</v>
      </c>
      <c r="B123" s="667" t="str">
        <f t="shared" si="24"/>
        <v>東京エコサービス(株)</v>
      </c>
      <c r="C123" s="671" t="s">
        <v>307</v>
      </c>
      <c r="D123" s="672">
        <v>0</v>
      </c>
      <c r="E123" s="673">
        <v>0</v>
      </c>
      <c r="F123" s="1315"/>
      <c r="G123" s="1316"/>
      <c r="H123" s="626" t="str">
        <f t="shared" si="18"/>
        <v>A0026_東京エコサービス(株)</v>
      </c>
      <c r="I123" s="626" t="str">
        <f t="shared" si="19"/>
        <v>A0026_東京エコサービス(株)_メニューB</v>
      </c>
      <c r="K123" s="626" t="s">
        <v>4632</v>
      </c>
      <c r="M123" s="626">
        <f t="shared" si="20"/>
        <v>4</v>
      </c>
    </row>
    <row r="124" spans="1:13" ht="20.100000000000001" customHeight="1">
      <c r="A124" s="666" t="str">
        <f t="shared" si="24"/>
        <v>A0026</v>
      </c>
      <c r="B124" s="667" t="str">
        <f t="shared" si="24"/>
        <v>東京エコサービス(株)</v>
      </c>
      <c r="C124" s="707" t="s">
        <v>480</v>
      </c>
      <c r="D124" s="672">
        <v>0</v>
      </c>
      <c r="E124" s="673">
        <v>0</v>
      </c>
      <c r="F124" s="1315"/>
      <c r="G124" s="1316"/>
      <c r="H124" s="626" t="str">
        <f t="shared" si="18"/>
        <v>A0026_東京エコサービス(株)</v>
      </c>
      <c r="I124" s="626" t="str">
        <f t="shared" si="19"/>
        <v>A0026_東京エコサービス(株)_メニューC</v>
      </c>
      <c r="K124" s="626" t="s">
        <v>4633</v>
      </c>
      <c r="M124" s="626">
        <f t="shared" si="20"/>
        <v>3</v>
      </c>
    </row>
    <row r="125" spans="1:13" ht="20.100000000000001" customHeight="1">
      <c r="A125" s="666" t="str">
        <f t="shared" si="24"/>
        <v>A0026</v>
      </c>
      <c r="B125" s="667" t="str">
        <f t="shared" si="24"/>
        <v>東京エコサービス(株)</v>
      </c>
      <c r="C125" s="744" t="s">
        <v>4408</v>
      </c>
      <c r="D125" s="672">
        <v>1.8E-5</v>
      </c>
      <c r="E125" s="673">
        <v>1.8E-5</v>
      </c>
      <c r="F125" s="1315"/>
      <c r="G125" s="1316"/>
      <c r="H125" s="626" t="str">
        <f t="shared" si="18"/>
        <v>A0026_東京エコサービス(株)</v>
      </c>
      <c r="I125" s="626" t="str">
        <f t="shared" si="19"/>
        <v>A0026_東京エコサービス(株)_メニューD(残差)</v>
      </c>
      <c r="K125" s="626" t="s">
        <v>4634</v>
      </c>
      <c r="M125" s="626">
        <f t="shared" si="20"/>
        <v>4</v>
      </c>
    </row>
    <row r="126" spans="1:13" ht="20.100000000000001" customHeight="1">
      <c r="A126" s="666" t="str">
        <f t="shared" si="24"/>
        <v>A0026</v>
      </c>
      <c r="B126" s="667" t="str">
        <f t="shared" si="24"/>
        <v>東京エコサービス(株)</v>
      </c>
      <c r="C126" s="745" t="s">
        <v>661</v>
      </c>
      <c r="D126" s="675">
        <v>1.5E-5</v>
      </c>
      <c r="E126" s="685">
        <v>1.5E-5</v>
      </c>
      <c r="F126" s="1315"/>
      <c r="G126" s="1316"/>
      <c r="H126" s="626" t="str">
        <f t="shared" si="18"/>
        <v>A0026_東京エコサービス(株)</v>
      </c>
      <c r="I126" s="626" t="str">
        <f t="shared" si="19"/>
        <v>A0026_東京エコサービス(株)_(参考値)事業者全体</v>
      </c>
      <c r="K126" s="626" t="s">
        <v>4635</v>
      </c>
      <c r="M126" s="626">
        <f t="shared" si="20"/>
        <v>1</v>
      </c>
    </row>
    <row r="127" spans="1:13" ht="20.100000000000001" customHeight="1">
      <c r="A127" s="666" t="s">
        <v>219</v>
      </c>
      <c r="B127" s="667" t="s">
        <v>1806</v>
      </c>
      <c r="C127" s="746" t="s">
        <v>229</v>
      </c>
      <c r="D127" s="670">
        <v>2.6200000000000003E-4</v>
      </c>
      <c r="E127" s="747">
        <v>2.6200000000000003E-4</v>
      </c>
      <c r="F127" s="1325" t="s">
        <v>4384</v>
      </c>
      <c r="G127" s="1316"/>
      <c r="H127" s="626" t="str">
        <f t="shared" si="18"/>
        <v>A0027_ダイヤモンドパワー(株)</v>
      </c>
      <c r="I127" s="626" t="str">
        <f t="shared" si="19"/>
        <v>A0027_ダイヤモンドパワー(株)_メニューA</v>
      </c>
      <c r="K127" s="626" t="s">
        <v>4636</v>
      </c>
      <c r="M127" s="626">
        <f t="shared" si="20"/>
        <v>3</v>
      </c>
    </row>
    <row r="128" spans="1:13" ht="20.100000000000001" customHeight="1">
      <c r="A128" s="666" t="str">
        <f t="shared" ref="A128:B130" si="25">A127</f>
        <v>A0027</v>
      </c>
      <c r="B128" s="667" t="str">
        <f t="shared" si="25"/>
        <v>ダイヤモンドパワー(株)</v>
      </c>
      <c r="C128" s="707" t="s">
        <v>307</v>
      </c>
      <c r="D128" s="706">
        <v>1.34E-4</v>
      </c>
      <c r="E128" s="748">
        <v>1.34E-4</v>
      </c>
      <c r="F128" s="1325"/>
      <c r="G128" s="1316"/>
      <c r="H128" s="626" t="str">
        <f t="shared" si="18"/>
        <v>A0027_ダイヤモンドパワー(株)</v>
      </c>
      <c r="I128" s="626" t="str">
        <f t="shared" si="19"/>
        <v>A0027_ダイヤモンドパワー(株)_メニューB</v>
      </c>
      <c r="K128" s="626" t="s">
        <v>4637</v>
      </c>
      <c r="M128" s="626">
        <f t="shared" si="20"/>
        <v>4</v>
      </c>
    </row>
    <row r="129" spans="1:13" ht="20.100000000000001" customHeight="1">
      <c r="A129" s="666" t="str">
        <f t="shared" si="25"/>
        <v>A0027</v>
      </c>
      <c r="B129" s="667" t="str">
        <f t="shared" si="25"/>
        <v>ダイヤモンドパワー(株)</v>
      </c>
      <c r="C129" s="671" t="s">
        <v>480</v>
      </c>
      <c r="D129" s="706">
        <v>3.4200000000000002E-4</v>
      </c>
      <c r="E129" s="748">
        <v>3.4200000000000002E-4</v>
      </c>
      <c r="F129" s="1325"/>
      <c r="G129" s="1316"/>
      <c r="H129" s="626" t="str">
        <f t="shared" si="18"/>
        <v>A0027_ダイヤモンドパワー(株)</v>
      </c>
      <c r="I129" s="626" t="str">
        <f t="shared" si="19"/>
        <v>A0027_ダイヤモンドパワー(株)_メニューC</v>
      </c>
      <c r="K129" s="626" t="s">
        <v>4638</v>
      </c>
      <c r="M129" s="626">
        <f t="shared" si="20"/>
        <v>4</v>
      </c>
    </row>
    <row r="130" spans="1:13" ht="20.100000000000001" customHeight="1">
      <c r="A130" s="666" t="str">
        <f t="shared" si="25"/>
        <v>A0027</v>
      </c>
      <c r="B130" s="667" t="str">
        <f t="shared" si="25"/>
        <v>ダイヤモンドパワー(株)</v>
      </c>
      <c r="C130" s="674" t="s">
        <v>661</v>
      </c>
      <c r="D130" s="749">
        <v>4.2900000000000002E-4</v>
      </c>
      <c r="E130" s="750">
        <v>4.2900000000000002E-4</v>
      </c>
      <c r="F130" s="1325"/>
      <c r="G130" s="1316"/>
      <c r="H130" s="626" t="str">
        <f t="shared" si="18"/>
        <v>A0027_ダイヤモンドパワー(株)</v>
      </c>
      <c r="I130" s="626" t="str">
        <f t="shared" si="19"/>
        <v>A0027_ダイヤモンドパワー(株)_(参考値)事業者全体</v>
      </c>
      <c r="K130" s="626" t="s">
        <v>4639</v>
      </c>
      <c r="M130" s="626">
        <f t="shared" si="20"/>
        <v>3</v>
      </c>
    </row>
    <row r="131" spans="1:13" ht="20.100000000000001" customHeight="1">
      <c r="A131" s="666" t="s">
        <v>220</v>
      </c>
      <c r="B131" s="667" t="s">
        <v>1807</v>
      </c>
      <c r="C131" s="658" t="s">
        <v>229</v>
      </c>
      <c r="D131" s="669">
        <v>0</v>
      </c>
      <c r="E131" s="706">
        <v>0</v>
      </c>
      <c r="F131" s="1315">
        <v>100</v>
      </c>
      <c r="G131" s="1316"/>
      <c r="H131" s="626" t="str">
        <f t="shared" si="18"/>
        <v>A0028_出光グリーンパワー(株)</v>
      </c>
      <c r="I131" s="626" t="str">
        <f t="shared" si="19"/>
        <v>A0028_出光グリーンパワー(株)_メニューA</v>
      </c>
      <c r="K131" s="626" t="s">
        <v>4640</v>
      </c>
      <c r="M131" s="626">
        <f t="shared" si="20"/>
        <v>3</v>
      </c>
    </row>
    <row r="132" spans="1:13" ht="20.100000000000001" customHeight="1">
      <c r="A132" s="666" t="str">
        <f t="shared" ref="A132:B135" si="26">A131</f>
        <v>A0028</v>
      </c>
      <c r="B132" s="667" t="str">
        <f t="shared" si="26"/>
        <v>出光グリーンパワー(株)</v>
      </c>
      <c r="C132" s="683" t="s">
        <v>307</v>
      </c>
      <c r="D132" s="672">
        <v>0</v>
      </c>
      <c r="E132" s="673">
        <v>0</v>
      </c>
      <c r="F132" s="1315"/>
      <c r="G132" s="1316"/>
      <c r="H132" s="626" t="str">
        <f t="shared" si="18"/>
        <v>A0028_出光グリーンパワー(株)</v>
      </c>
      <c r="I132" s="626" t="str">
        <f t="shared" si="19"/>
        <v>A0028_出光グリーンパワー(株)_メニューB</v>
      </c>
      <c r="K132" s="626" t="s">
        <v>4641</v>
      </c>
      <c r="M132" s="626">
        <f t="shared" si="20"/>
        <v>1</v>
      </c>
    </row>
    <row r="133" spans="1:13" ht="20.100000000000001" customHeight="1">
      <c r="A133" s="666" t="str">
        <f t="shared" si="26"/>
        <v>A0028</v>
      </c>
      <c r="B133" s="667" t="str">
        <f t="shared" si="26"/>
        <v>出光グリーンパワー(株)</v>
      </c>
      <c r="C133" s="707" t="s">
        <v>480</v>
      </c>
      <c r="D133" s="672">
        <v>2.0000000000000001E-4</v>
      </c>
      <c r="E133" s="673">
        <v>2.0000000000000001E-4</v>
      </c>
      <c r="F133" s="1315"/>
      <c r="G133" s="1316"/>
      <c r="H133" s="626" t="str">
        <f t="shared" si="18"/>
        <v>A0028_出光グリーンパワー(株)</v>
      </c>
      <c r="I133" s="626" t="str">
        <f t="shared" si="19"/>
        <v>A0028_出光グリーンパワー(株)_メニューC</v>
      </c>
      <c r="K133" s="626" t="s">
        <v>4642</v>
      </c>
      <c r="M133" s="626">
        <f t="shared" si="20"/>
        <v>4</v>
      </c>
    </row>
    <row r="134" spans="1:13" ht="20.100000000000001" customHeight="1">
      <c r="A134" s="666" t="str">
        <f t="shared" si="26"/>
        <v>A0028</v>
      </c>
      <c r="B134" s="667" t="str">
        <f t="shared" si="26"/>
        <v>出光グリーンパワー(株)</v>
      </c>
      <c r="C134" s="708" t="s">
        <v>4408</v>
      </c>
      <c r="D134" s="672">
        <v>6.0800000000000003E-4</v>
      </c>
      <c r="E134" s="673">
        <v>6.0800000000000003E-4</v>
      </c>
      <c r="F134" s="1315"/>
      <c r="G134" s="1316"/>
      <c r="H134" s="626" t="str">
        <f t="shared" si="18"/>
        <v>A0028_出光グリーンパワー(株)</v>
      </c>
      <c r="I134" s="626" t="str">
        <f t="shared" si="19"/>
        <v>A0028_出光グリーンパワー(株)_メニューD(残差)</v>
      </c>
      <c r="K134" s="626" t="s">
        <v>4643</v>
      </c>
      <c r="M134" s="626">
        <f t="shared" si="20"/>
        <v>3</v>
      </c>
    </row>
    <row r="135" spans="1:13" ht="20.100000000000001" customHeight="1">
      <c r="A135" s="666" t="str">
        <f t="shared" si="26"/>
        <v>A0028</v>
      </c>
      <c r="B135" s="667" t="str">
        <f t="shared" si="26"/>
        <v>出光グリーンパワー(株)</v>
      </c>
      <c r="C135" s="674" t="s">
        <v>661</v>
      </c>
      <c r="D135" s="675">
        <v>2.5500000000000002E-4</v>
      </c>
      <c r="E135" s="676">
        <v>2.5500000000000002E-4</v>
      </c>
      <c r="F135" s="1315"/>
      <c r="G135" s="1316"/>
      <c r="H135" s="626" t="str">
        <f t="shared" si="18"/>
        <v>A0028_出光グリーンパワー(株)</v>
      </c>
      <c r="I135" s="626" t="str">
        <f t="shared" si="19"/>
        <v>A0028_出光グリーンパワー(株)_(参考値)事業者全体</v>
      </c>
      <c r="K135" s="626" t="s">
        <v>4644</v>
      </c>
      <c r="M135" s="626">
        <f t="shared" si="20"/>
        <v>3</v>
      </c>
    </row>
    <row r="136" spans="1:13" ht="20.100000000000001" customHeight="1">
      <c r="A136" s="666" t="s">
        <v>221</v>
      </c>
      <c r="B136" s="667" t="s">
        <v>1808</v>
      </c>
      <c r="C136" s="658" t="s">
        <v>229</v>
      </c>
      <c r="D136" s="669">
        <v>0</v>
      </c>
      <c r="E136" s="670">
        <v>0</v>
      </c>
      <c r="F136" s="1315">
        <v>98.993789391858769</v>
      </c>
      <c r="G136" s="1316" t="s">
        <v>4394</v>
      </c>
      <c r="H136" s="626" t="str">
        <f t="shared" si="18"/>
        <v>A0031_(株)新出光</v>
      </c>
      <c r="I136" s="626" t="str">
        <f t="shared" si="19"/>
        <v>A0031_(株)新出光_メニューA</v>
      </c>
      <c r="K136" s="626" t="s">
        <v>4645</v>
      </c>
      <c r="M136" s="626">
        <f t="shared" si="20"/>
        <v>4</v>
      </c>
    </row>
    <row r="137" spans="1:13" ht="20.100000000000001" customHeight="1">
      <c r="A137" s="666" t="str">
        <f t="shared" ref="A137:A148" si="27">A136</f>
        <v>A0031</v>
      </c>
      <c r="B137" s="667" t="str">
        <f t="shared" ref="B137:B148" si="28">B136</f>
        <v>(株)新出光</v>
      </c>
      <c r="C137" s="683" t="s">
        <v>307</v>
      </c>
      <c r="D137" s="672">
        <v>0</v>
      </c>
      <c r="E137" s="673">
        <v>0</v>
      </c>
      <c r="F137" s="1315"/>
      <c r="G137" s="1316"/>
      <c r="H137" s="626" t="str">
        <f t="shared" si="18"/>
        <v>A0031_(株)新出光</v>
      </c>
      <c r="I137" s="626" t="str">
        <f t="shared" si="19"/>
        <v>A0031_(株)新出光_メニューB</v>
      </c>
      <c r="K137" s="626" t="s">
        <v>4646</v>
      </c>
      <c r="M137" s="626">
        <f t="shared" si="20"/>
        <v>3</v>
      </c>
    </row>
    <row r="138" spans="1:13" ht="20.100000000000001" customHeight="1">
      <c r="A138" s="666" t="str">
        <f t="shared" si="27"/>
        <v>A0031</v>
      </c>
      <c r="B138" s="667" t="str">
        <f t="shared" si="28"/>
        <v>(株)新出光</v>
      </c>
      <c r="C138" s="707" t="s">
        <v>480</v>
      </c>
      <c r="D138" s="672">
        <v>0</v>
      </c>
      <c r="E138" s="673">
        <v>0</v>
      </c>
      <c r="F138" s="1315"/>
      <c r="G138" s="1316"/>
      <c r="H138" s="626" t="str">
        <f t="shared" si="18"/>
        <v>A0031_(株)新出光</v>
      </c>
      <c r="I138" s="626" t="str">
        <f t="shared" si="19"/>
        <v>A0031_(株)新出光_メニューC</v>
      </c>
      <c r="K138" s="626" t="s">
        <v>4647</v>
      </c>
      <c r="M138" s="626">
        <f t="shared" si="20"/>
        <v>3</v>
      </c>
    </row>
    <row r="139" spans="1:13" ht="20.100000000000001" customHeight="1">
      <c r="A139" s="666" t="str">
        <f t="shared" si="27"/>
        <v>A0031</v>
      </c>
      <c r="B139" s="667" t="str">
        <f t="shared" si="28"/>
        <v>(株)新出光</v>
      </c>
      <c r="C139" s="671" t="s">
        <v>481</v>
      </c>
      <c r="D139" s="672">
        <v>2.8899999999999998E-4</v>
      </c>
      <c r="E139" s="673">
        <v>2.8899999999999998E-4</v>
      </c>
      <c r="F139" s="1315"/>
      <c r="G139" s="1316"/>
      <c r="H139" s="626" t="str">
        <f t="shared" si="18"/>
        <v>A0031_(株)新出光</v>
      </c>
      <c r="I139" s="626" t="str">
        <f t="shared" si="19"/>
        <v>A0031_(株)新出光_メニューD</v>
      </c>
      <c r="K139" s="626" t="s">
        <v>4648</v>
      </c>
      <c r="M139" s="626">
        <f t="shared" si="20"/>
        <v>12</v>
      </c>
    </row>
    <row r="140" spans="1:13" ht="20.100000000000001" customHeight="1">
      <c r="A140" s="666" t="str">
        <f t="shared" si="27"/>
        <v>A0031</v>
      </c>
      <c r="B140" s="667" t="str">
        <f t="shared" si="28"/>
        <v>(株)新出光</v>
      </c>
      <c r="C140" s="683" t="s">
        <v>482</v>
      </c>
      <c r="D140" s="672">
        <v>1.9100000000000001E-4</v>
      </c>
      <c r="E140" s="673">
        <v>1.9100000000000001E-4</v>
      </c>
      <c r="F140" s="1315"/>
      <c r="G140" s="1316"/>
      <c r="H140" s="626" t="str">
        <f t="shared" si="18"/>
        <v>A0031_(株)新出光</v>
      </c>
      <c r="I140" s="626" t="str">
        <f t="shared" si="19"/>
        <v>A0031_(株)新出光_メニューE</v>
      </c>
      <c r="K140" s="626" t="s">
        <v>4649</v>
      </c>
      <c r="M140" s="626">
        <f t="shared" si="20"/>
        <v>1</v>
      </c>
    </row>
    <row r="141" spans="1:13" ht="20.100000000000001" customHeight="1">
      <c r="A141" s="666" t="str">
        <f t="shared" si="27"/>
        <v>A0031</v>
      </c>
      <c r="B141" s="667" t="str">
        <f t="shared" si="28"/>
        <v>(株)新出光</v>
      </c>
      <c r="C141" s="707" t="s">
        <v>483</v>
      </c>
      <c r="D141" s="672">
        <v>0</v>
      </c>
      <c r="E141" s="673">
        <v>0</v>
      </c>
      <c r="F141" s="1315"/>
      <c r="G141" s="1316"/>
      <c r="H141" s="626" t="str">
        <f t="shared" si="18"/>
        <v>A0031_(株)新出光</v>
      </c>
      <c r="I141" s="626" t="str">
        <f t="shared" si="19"/>
        <v>A0031_(株)新出光_メニューF</v>
      </c>
      <c r="K141" s="626" t="s">
        <v>4650</v>
      </c>
      <c r="M141" s="626">
        <f t="shared" si="20"/>
        <v>3</v>
      </c>
    </row>
    <row r="142" spans="1:13" ht="20.100000000000001" customHeight="1">
      <c r="A142" s="666" t="str">
        <f t="shared" si="27"/>
        <v>A0031</v>
      </c>
      <c r="B142" s="667" t="str">
        <f t="shared" si="28"/>
        <v>(株)新出光</v>
      </c>
      <c r="C142" s="707" t="s">
        <v>484</v>
      </c>
      <c r="D142" s="672">
        <v>0</v>
      </c>
      <c r="E142" s="673">
        <v>0</v>
      </c>
      <c r="F142" s="1315"/>
      <c r="G142" s="1316"/>
      <c r="H142" s="626" t="str">
        <f t="shared" si="18"/>
        <v>A0031_(株)新出光</v>
      </c>
      <c r="I142" s="626" t="str">
        <f t="shared" si="19"/>
        <v>A0031_(株)新出光_メニューG</v>
      </c>
      <c r="K142" s="626" t="s">
        <v>4651</v>
      </c>
      <c r="M142" s="626">
        <f t="shared" si="20"/>
        <v>1</v>
      </c>
    </row>
    <row r="143" spans="1:13" ht="20.100000000000001" customHeight="1">
      <c r="A143" s="666" t="str">
        <f t="shared" si="27"/>
        <v>A0031</v>
      </c>
      <c r="B143" s="667" t="str">
        <f t="shared" si="28"/>
        <v>(株)新出光</v>
      </c>
      <c r="C143" s="671" t="s">
        <v>485</v>
      </c>
      <c r="D143" s="672">
        <v>0</v>
      </c>
      <c r="E143" s="673">
        <v>0</v>
      </c>
      <c r="F143" s="1315"/>
      <c r="G143" s="1316"/>
      <c r="H143" s="626" t="str">
        <f t="shared" si="18"/>
        <v>A0031_(株)新出光</v>
      </c>
      <c r="I143" s="626" t="str">
        <f t="shared" si="19"/>
        <v>A0031_(株)新出光_メニューH</v>
      </c>
      <c r="K143" s="626" t="s">
        <v>4652</v>
      </c>
      <c r="M143" s="626">
        <f t="shared" si="20"/>
        <v>4</v>
      </c>
    </row>
    <row r="144" spans="1:13" ht="20.100000000000001" customHeight="1">
      <c r="A144" s="666" t="str">
        <f t="shared" si="27"/>
        <v>A0031</v>
      </c>
      <c r="B144" s="667" t="str">
        <f t="shared" si="28"/>
        <v>(株)新出光</v>
      </c>
      <c r="C144" s="683" t="s">
        <v>4398</v>
      </c>
      <c r="D144" s="672">
        <v>0</v>
      </c>
      <c r="E144" s="673">
        <v>0</v>
      </c>
      <c r="F144" s="1315"/>
      <c r="G144" s="1316"/>
      <c r="H144" s="626" t="str">
        <f t="shared" si="18"/>
        <v>A0031_(株)新出光</v>
      </c>
      <c r="I144" s="626" t="str">
        <f t="shared" si="19"/>
        <v>A0031_(株)新出光_メニューI</v>
      </c>
      <c r="K144" s="626" t="s">
        <v>4653</v>
      </c>
      <c r="M144" s="626">
        <f t="shared" si="20"/>
        <v>4</v>
      </c>
    </row>
    <row r="145" spans="1:13" ht="20.100000000000001" customHeight="1">
      <c r="A145" s="666" t="str">
        <f t="shared" si="27"/>
        <v>A0031</v>
      </c>
      <c r="B145" s="667" t="str">
        <f t="shared" si="28"/>
        <v>(株)新出光</v>
      </c>
      <c r="C145" s="683" t="s">
        <v>1767</v>
      </c>
      <c r="D145" s="751">
        <v>0</v>
      </c>
      <c r="E145" s="752">
        <v>0</v>
      </c>
      <c r="F145" s="1315"/>
      <c r="G145" s="1316"/>
      <c r="H145" s="626" t="str">
        <f t="shared" si="18"/>
        <v>A0031_(株)新出光</v>
      </c>
      <c r="I145" s="626" t="str">
        <f t="shared" si="19"/>
        <v>A0031_(株)新出光_メニューJ</v>
      </c>
      <c r="K145" s="626" t="s">
        <v>4654</v>
      </c>
      <c r="M145" s="626">
        <f t="shared" si="20"/>
        <v>1</v>
      </c>
    </row>
    <row r="146" spans="1:13" ht="20.100000000000001" customHeight="1">
      <c r="A146" s="666" t="str">
        <f t="shared" si="27"/>
        <v>A0031</v>
      </c>
      <c r="B146" s="667" t="str">
        <f t="shared" si="28"/>
        <v>(株)新出光</v>
      </c>
      <c r="C146" s="707" t="s">
        <v>4409</v>
      </c>
      <c r="D146" s="672">
        <v>0</v>
      </c>
      <c r="E146" s="673">
        <v>0</v>
      </c>
      <c r="F146" s="1315"/>
      <c r="G146" s="1316"/>
      <c r="H146" s="626" t="str">
        <f t="shared" si="18"/>
        <v>A0031_(株)新出光</v>
      </c>
      <c r="I146" s="626" t="str">
        <f t="shared" si="19"/>
        <v>A0031_(株)新出光_メニューK</v>
      </c>
      <c r="K146" s="626" t="s">
        <v>4655</v>
      </c>
      <c r="M146" s="626">
        <f t="shared" si="20"/>
        <v>1</v>
      </c>
    </row>
    <row r="147" spans="1:13" ht="20.100000000000001" customHeight="1">
      <c r="A147" s="666" t="str">
        <f t="shared" si="27"/>
        <v>A0031</v>
      </c>
      <c r="B147" s="667" t="str">
        <f t="shared" si="28"/>
        <v>(株)新出光</v>
      </c>
      <c r="C147" s="708" t="s">
        <v>4410</v>
      </c>
      <c r="D147" s="672">
        <v>5.5900000000000004E-4</v>
      </c>
      <c r="E147" s="673">
        <v>5.5900000000000004E-4</v>
      </c>
      <c r="F147" s="1315"/>
      <c r="G147" s="1316"/>
      <c r="H147" s="626" t="str">
        <f t="shared" si="18"/>
        <v>A0031_(株)新出光</v>
      </c>
      <c r="I147" s="626" t="str">
        <f t="shared" si="19"/>
        <v>A0031_(株)新出光_メニューL(残差)</v>
      </c>
      <c r="K147" s="626" t="s">
        <v>4656</v>
      </c>
      <c r="M147" s="626">
        <f t="shared" si="20"/>
        <v>3</v>
      </c>
    </row>
    <row r="148" spans="1:13" ht="20.100000000000001" customHeight="1">
      <c r="A148" s="666" t="str">
        <f t="shared" si="27"/>
        <v>A0031</v>
      </c>
      <c r="B148" s="667" t="str">
        <f t="shared" si="28"/>
        <v>(株)新出光</v>
      </c>
      <c r="C148" s="674" t="s">
        <v>661</v>
      </c>
      <c r="D148" s="675">
        <v>4.6700000000000002E-4</v>
      </c>
      <c r="E148" s="676">
        <v>4.6700000000000002E-4</v>
      </c>
      <c r="F148" s="1315"/>
      <c r="G148" s="1316"/>
      <c r="H148" s="626" t="str">
        <f t="shared" si="18"/>
        <v>A0031_(株)新出光</v>
      </c>
      <c r="I148" s="626" t="str">
        <f t="shared" si="19"/>
        <v>A0031_(株)新出光_(参考値)事業者全体</v>
      </c>
      <c r="K148" s="626" t="s">
        <v>4657</v>
      </c>
      <c r="M148" s="626">
        <f t="shared" si="20"/>
        <v>5</v>
      </c>
    </row>
    <row r="149" spans="1:13" ht="20.100000000000001" customHeight="1">
      <c r="A149" s="656" t="s">
        <v>222</v>
      </c>
      <c r="B149" s="657" t="s">
        <v>1809</v>
      </c>
      <c r="C149" s="663"/>
      <c r="D149" s="664">
        <v>2.8499999999999999E-4</v>
      </c>
      <c r="E149" s="665">
        <v>2.8499999999999999E-4</v>
      </c>
      <c r="F149" s="661">
        <v>100</v>
      </c>
      <c r="G149" s="662"/>
      <c r="H149" s="626" t="str">
        <f t="shared" si="18"/>
        <v>A0032_セントラル石油瓦斯(株)</v>
      </c>
      <c r="I149" s="626" t="str">
        <f t="shared" si="19"/>
        <v>A0032_セントラル石油瓦斯(株)_</v>
      </c>
      <c r="K149" s="626" t="s">
        <v>4658</v>
      </c>
      <c r="M149" s="626">
        <f t="shared" si="20"/>
        <v>3</v>
      </c>
    </row>
    <row r="150" spans="1:13" ht="20.100000000000001" customHeight="1">
      <c r="A150" s="656" t="s">
        <v>223</v>
      </c>
      <c r="B150" s="657" t="s">
        <v>1810</v>
      </c>
      <c r="C150" s="663"/>
      <c r="D150" s="664">
        <v>4.8999999999999998E-4</v>
      </c>
      <c r="E150" s="665">
        <v>4.8999999999999998E-4</v>
      </c>
      <c r="F150" s="661">
        <v>100</v>
      </c>
      <c r="G150" s="662"/>
      <c r="H150" s="626" t="str">
        <f t="shared" si="18"/>
        <v>A0034_一般財団法人泉佐野電力　　</v>
      </c>
      <c r="I150" s="626" t="str">
        <f t="shared" si="19"/>
        <v>A0034_一般財団法人泉佐野電力　　_</v>
      </c>
      <c r="K150" s="626" t="s">
        <v>4659</v>
      </c>
      <c r="M150" s="626">
        <f t="shared" si="20"/>
        <v>1</v>
      </c>
    </row>
    <row r="151" spans="1:13" ht="20.100000000000001" customHeight="1">
      <c r="A151" s="666" t="s">
        <v>224</v>
      </c>
      <c r="B151" s="667" t="s">
        <v>1811</v>
      </c>
      <c r="C151" s="668" t="s">
        <v>229</v>
      </c>
      <c r="D151" s="669">
        <v>0</v>
      </c>
      <c r="E151" s="670">
        <v>0</v>
      </c>
      <c r="F151" s="1315">
        <v>99.16045848330927</v>
      </c>
      <c r="G151" s="1316" t="s">
        <v>4411</v>
      </c>
      <c r="H151" s="626" t="str">
        <f t="shared" si="18"/>
        <v>A0035_コスモエネルギーソリューションズ(株)</v>
      </c>
      <c r="I151" s="626" t="str">
        <f t="shared" si="19"/>
        <v>A0035_コスモエネルギーソリューションズ(株)_メニューA</v>
      </c>
      <c r="K151" s="626" t="s">
        <v>4660</v>
      </c>
      <c r="M151" s="626">
        <f t="shared" si="20"/>
        <v>3</v>
      </c>
    </row>
    <row r="152" spans="1:13" ht="20.100000000000001" customHeight="1">
      <c r="A152" s="666" t="str">
        <f t="shared" ref="A152:B156" si="29">A151</f>
        <v>A0035</v>
      </c>
      <c r="B152" s="667" t="str">
        <f t="shared" si="29"/>
        <v>コスモエネルギーソリューションズ(株)</v>
      </c>
      <c r="C152" s="707" t="s">
        <v>307</v>
      </c>
      <c r="D152" s="705">
        <v>9.8999999999999994E-5</v>
      </c>
      <c r="E152" s="706">
        <v>9.8999999999999994E-5</v>
      </c>
      <c r="F152" s="1315"/>
      <c r="G152" s="1316"/>
      <c r="H152" s="626" t="str">
        <f t="shared" si="18"/>
        <v>A0035_コスモエネルギーソリューションズ(株)</v>
      </c>
      <c r="I152" s="626" t="str">
        <f t="shared" si="19"/>
        <v>A0035_コスモエネルギーソリューションズ(株)_メニューB</v>
      </c>
      <c r="K152" s="626" t="s">
        <v>4661</v>
      </c>
      <c r="M152" s="626">
        <f t="shared" si="20"/>
        <v>1</v>
      </c>
    </row>
    <row r="153" spans="1:13" ht="20.100000000000001" customHeight="1">
      <c r="A153" s="666" t="str">
        <f t="shared" si="29"/>
        <v>A0035</v>
      </c>
      <c r="B153" s="667" t="str">
        <f t="shared" si="29"/>
        <v>コスモエネルギーソリューションズ(株)</v>
      </c>
      <c r="C153" s="707" t="s">
        <v>480</v>
      </c>
      <c r="D153" s="705">
        <v>1.65E-4</v>
      </c>
      <c r="E153" s="706">
        <v>1.65E-4</v>
      </c>
      <c r="F153" s="1315"/>
      <c r="G153" s="1316"/>
      <c r="H153" s="626" t="str">
        <f t="shared" si="18"/>
        <v>A0035_コスモエネルギーソリューションズ(株)</v>
      </c>
      <c r="I153" s="626" t="str">
        <f t="shared" si="19"/>
        <v>A0035_コスモエネルギーソリューションズ(株)_メニューC</v>
      </c>
      <c r="K153" s="626" t="s">
        <v>4662</v>
      </c>
      <c r="M153" s="626">
        <f t="shared" si="20"/>
        <v>3</v>
      </c>
    </row>
    <row r="154" spans="1:13" ht="20.100000000000001" customHeight="1">
      <c r="A154" s="666" t="str">
        <f t="shared" si="29"/>
        <v>A0035</v>
      </c>
      <c r="B154" s="667" t="str">
        <f t="shared" si="29"/>
        <v>コスモエネルギーソリューションズ(株)</v>
      </c>
      <c r="C154" s="671" t="s">
        <v>481</v>
      </c>
      <c r="D154" s="705">
        <v>2.3000000000000001E-4</v>
      </c>
      <c r="E154" s="706">
        <v>2.3000000000000001E-4</v>
      </c>
      <c r="F154" s="1315"/>
      <c r="G154" s="1316"/>
      <c r="H154" s="626" t="str">
        <f t="shared" si="18"/>
        <v>A0035_コスモエネルギーソリューションズ(株)</v>
      </c>
      <c r="I154" s="626" t="str">
        <f t="shared" si="19"/>
        <v>A0035_コスモエネルギーソリューションズ(株)_メニューD</v>
      </c>
      <c r="K154" s="626" t="s">
        <v>4663</v>
      </c>
      <c r="M154" s="626">
        <f t="shared" si="20"/>
        <v>1</v>
      </c>
    </row>
    <row r="155" spans="1:13" ht="20.100000000000001" customHeight="1">
      <c r="A155" s="666" t="str">
        <f t="shared" si="29"/>
        <v>A0035</v>
      </c>
      <c r="B155" s="667" t="str">
        <f t="shared" si="29"/>
        <v>コスモエネルギーソリューションズ(株)</v>
      </c>
      <c r="C155" s="707" t="s">
        <v>4412</v>
      </c>
      <c r="D155" s="672">
        <v>8.1400000000000005E-4</v>
      </c>
      <c r="E155" s="673">
        <v>8.1400000000000005E-4</v>
      </c>
      <c r="F155" s="1315"/>
      <c r="G155" s="1316"/>
      <c r="H155" s="626" t="str">
        <f t="shared" si="18"/>
        <v>A0035_コスモエネルギーソリューションズ(株)</v>
      </c>
      <c r="I155" s="626" t="str">
        <f t="shared" si="19"/>
        <v>A0035_コスモエネルギーソリューションズ(株)_メニューE(残差)</v>
      </c>
      <c r="K155" s="626" t="s">
        <v>4664</v>
      </c>
      <c r="M155" s="626">
        <f t="shared" si="20"/>
        <v>3</v>
      </c>
    </row>
    <row r="156" spans="1:13" ht="20.100000000000001" customHeight="1">
      <c r="A156" s="666" t="str">
        <f t="shared" si="29"/>
        <v>A0035</v>
      </c>
      <c r="B156" s="667" t="str">
        <f t="shared" si="29"/>
        <v>コスモエネルギーソリューションズ(株)</v>
      </c>
      <c r="C156" s="671" t="s">
        <v>661</v>
      </c>
      <c r="D156" s="675">
        <v>4.3899999999999999E-4</v>
      </c>
      <c r="E156" s="676">
        <v>4.3899999999999999E-4</v>
      </c>
      <c r="F156" s="1315"/>
      <c r="G156" s="1316"/>
      <c r="H156" s="626" t="str">
        <f t="shared" si="18"/>
        <v>A0035_コスモエネルギーソリューションズ(株)</v>
      </c>
      <c r="I156" s="626" t="str">
        <f t="shared" si="19"/>
        <v>A0035_コスモエネルギーソリューションズ(株)_(参考値)事業者全体</v>
      </c>
      <c r="K156" s="626" t="s">
        <v>4665</v>
      </c>
      <c r="M156" s="626">
        <f t="shared" si="20"/>
        <v>7</v>
      </c>
    </row>
    <row r="157" spans="1:13" ht="20.100000000000001" customHeight="1">
      <c r="A157" s="656" t="s">
        <v>225</v>
      </c>
      <c r="B157" s="657" t="s">
        <v>1812</v>
      </c>
      <c r="C157" s="663"/>
      <c r="D157" s="675">
        <v>4.26E-4</v>
      </c>
      <c r="E157" s="665">
        <v>4.26E-4</v>
      </c>
      <c r="F157" s="661">
        <v>100</v>
      </c>
      <c r="G157" s="662"/>
      <c r="H157" s="626" t="str">
        <f t="shared" si="18"/>
        <v>A0036_(株)グリーンサークル</v>
      </c>
      <c r="I157" s="626" t="str">
        <f t="shared" si="19"/>
        <v>A0036_(株)グリーンサークル_</v>
      </c>
      <c r="K157" s="626" t="s">
        <v>4666</v>
      </c>
      <c r="M157" s="626">
        <f t="shared" si="20"/>
        <v>3</v>
      </c>
    </row>
    <row r="158" spans="1:13" ht="20.100000000000001" customHeight="1">
      <c r="A158" s="666" t="s">
        <v>226</v>
      </c>
      <c r="B158" s="667" t="s">
        <v>1813</v>
      </c>
      <c r="C158" s="668" t="s">
        <v>229</v>
      </c>
      <c r="D158" s="669">
        <v>0</v>
      </c>
      <c r="E158" s="670">
        <v>0</v>
      </c>
      <c r="F158" s="1315">
        <v>100</v>
      </c>
      <c r="G158" s="1316"/>
      <c r="H158" s="626" t="str">
        <f t="shared" si="18"/>
        <v>A0039_北海道瓦斯(株)</v>
      </c>
      <c r="I158" s="626" t="str">
        <f t="shared" si="19"/>
        <v>A0039_北海道瓦斯(株)_メニューA</v>
      </c>
      <c r="K158" s="626" t="s">
        <v>4667</v>
      </c>
      <c r="M158" s="626">
        <f t="shared" si="20"/>
        <v>1</v>
      </c>
    </row>
    <row r="159" spans="1:13" ht="20.100000000000001" customHeight="1">
      <c r="A159" s="666" t="str">
        <f t="shared" ref="A159:B160" si="30">A158</f>
        <v>A0039</v>
      </c>
      <c r="B159" s="667" t="str">
        <f t="shared" si="30"/>
        <v>北海道瓦斯(株)</v>
      </c>
      <c r="C159" s="671" t="s">
        <v>4395</v>
      </c>
      <c r="D159" s="672">
        <v>4.9899999999999999E-4</v>
      </c>
      <c r="E159" s="673">
        <v>4.9899999999999999E-4</v>
      </c>
      <c r="F159" s="1315"/>
      <c r="G159" s="1316"/>
      <c r="H159" s="626" t="str">
        <f t="shared" ref="H159:H222" si="31">A159&amp;"_"&amp;B159</f>
        <v>A0039_北海道瓦斯(株)</v>
      </c>
      <c r="I159" s="626" t="str">
        <f t="shared" ref="I159:I222" si="32">A159&amp;"_"&amp;B159&amp;"_"&amp;C159</f>
        <v>A0039_北海道瓦斯(株)_メニューB(残差)</v>
      </c>
      <c r="K159" s="626" t="s">
        <v>4668</v>
      </c>
      <c r="M159" s="626">
        <f t="shared" ref="M159:M222" si="33">COUNTIF($H$30:$H$3024,K159)</f>
        <v>1</v>
      </c>
    </row>
    <row r="160" spans="1:13" ht="20.100000000000001" customHeight="1">
      <c r="A160" s="666" t="str">
        <f t="shared" si="30"/>
        <v>A0039</v>
      </c>
      <c r="B160" s="667" t="str">
        <f t="shared" si="30"/>
        <v>北海道瓦斯(株)</v>
      </c>
      <c r="C160" s="741" t="s">
        <v>661</v>
      </c>
      <c r="D160" s="684">
        <v>3.9100000000000002E-4</v>
      </c>
      <c r="E160" s="685">
        <v>3.9100000000000002E-4</v>
      </c>
      <c r="F160" s="1315"/>
      <c r="G160" s="1316"/>
      <c r="H160" s="626" t="str">
        <f t="shared" si="31"/>
        <v>A0039_北海道瓦斯(株)</v>
      </c>
      <c r="I160" s="626" t="str">
        <f t="shared" si="32"/>
        <v>A0039_北海道瓦斯(株)_(参考値)事業者全体</v>
      </c>
      <c r="K160" s="626" t="s">
        <v>4669</v>
      </c>
      <c r="M160" s="626">
        <f t="shared" si="33"/>
        <v>3</v>
      </c>
    </row>
    <row r="161" spans="1:13" ht="20.100000000000001" customHeight="1">
      <c r="A161" s="656" t="s">
        <v>1814</v>
      </c>
      <c r="B161" s="657" t="s">
        <v>1815</v>
      </c>
      <c r="C161" s="753"/>
      <c r="D161" s="754">
        <v>4.5100000000000001E-4</v>
      </c>
      <c r="E161" s="755">
        <v>4.5100000000000001E-4</v>
      </c>
      <c r="F161" s="661">
        <v>100</v>
      </c>
      <c r="G161" s="662"/>
      <c r="H161" s="626" t="str">
        <f t="shared" si="31"/>
        <v>A0040_アルカナエナジー(株)</v>
      </c>
      <c r="I161" s="626" t="str">
        <f t="shared" si="32"/>
        <v>A0040_アルカナエナジー(株)_</v>
      </c>
      <c r="K161" s="626" t="s">
        <v>4670</v>
      </c>
      <c r="M161" s="626">
        <f t="shared" si="33"/>
        <v>1</v>
      </c>
    </row>
    <row r="162" spans="1:13" ht="20.100000000000001" customHeight="1">
      <c r="A162" s="666" t="s">
        <v>227</v>
      </c>
      <c r="B162" s="667" t="s">
        <v>1816</v>
      </c>
      <c r="C162" s="658" t="s">
        <v>229</v>
      </c>
      <c r="D162" s="670">
        <v>5.71E-4</v>
      </c>
      <c r="E162" s="670">
        <v>5.71E-4</v>
      </c>
      <c r="F162" s="1315">
        <v>100</v>
      </c>
      <c r="G162" s="1316"/>
      <c r="H162" s="626" t="str">
        <f t="shared" si="31"/>
        <v>A0042_新エネルギー開発(株)</v>
      </c>
      <c r="I162" s="626" t="str">
        <f t="shared" si="32"/>
        <v>A0042_新エネルギー開発(株)_メニューA</v>
      </c>
      <c r="K162" s="626" t="s">
        <v>4671</v>
      </c>
      <c r="M162" s="626">
        <f t="shared" si="33"/>
        <v>3</v>
      </c>
    </row>
    <row r="163" spans="1:13" ht="20.100000000000001" customHeight="1">
      <c r="A163" s="666" t="str">
        <f t="shared" ref="A163:B164" si="34">A162</f>
        <v>A0042</v>
      </c>
      <c r="B163" s="667" t="str">
        <f t="shared" si="34"/>
        <v>新エネルギー開発(株)</v>
      </c>
      <c r="C163" s="683" t="s">
        <v>307</v>
      </c>
      <c r="D163" s="756">
        <v>0</v>
      </c>
      <c r="E163" s="756">
        <v>0</v>
      </c>
      <c r="F163" s="1315"/>
      <c r="G163" s="1316"/>
      <c r="H163" s="626" t="str">
        <f t="shared" si="31"/>
        <v>A0042_新エネルギー開発(株)</v>
      </c>
      <c r="I163" s="626" t="str">
        <f t="shared" si="32"/>
        <v>A0042_新エネルギー開発(株)_メニューB</v>
      </c>
      <c r="K163" s="626" t="s">
        <v>4672</v>
      </c>
      <c r="M163" s="626">
        <f t="shared" si="33"/>
        <v>2</v>
      </c>
    </row>
    <row r="164" spans="1:13" ht="20.100000000000001" customHeight="1">
      <c r="A164" s="666" t="str">
        <f t="shared" si="34"/>
        <v>A0042</v>
      </c>
      <c r="B164" s="725" t="str">
        <f t="shared" si="34"/>
        <v>新エネルギー開発(株)</v>
      </c>
      <c r="C164" s="683" t="s">
        <v>661</v>
      </c>
      <c r="D164" s="684">
        <v>5.6899999999999995E-4</v>
      </c>
      <c r="E164" s="712">
        <v>5.6899999999999995E-4</v>
      </c>
      <c r="F164" s="1318"/>
      <c r="G164" s="1319"/>
      <c r="H164" s="626" t="str">
        <f t="shared" si="31"/>
        <v>A0042_新エネルギー開発(株)</v>
      </c>
      <c r="I164" s="626" t="str">
        <f t="shared" si="32"/>
        <v>A0042_新エネルギー開発(株)_(参考値)事業者全体</v>
      </c>
      <c r="K164" s="626" t="s">
        <v>4673</v>
      </c>
      <c r="M164" s="626">
        <f t="shared" si="33"/>
        <v>8</v>
      </c>
    </row>
    <row r="165" spans="1:13" ht="20.100000000000001" customHeight="1">
      <c r="A165" s="726" t="s">
        <v>228</v>
      </c>
      <c r="B165" s="727" t="s">
        <v>1817</v>
      </c>
      <c r="C165" s="757" t="s">
        <v>229</v>
      </c>
      <c r="D165" s="715">
        <v>2.5000000000000001E-4</v>
      </c>
      <c r="E165" s="670">
        <v>2.5000000000000001E-4</v>
      </c>
      <c r="F165" s="1326" t="s">
        <v>4413</v>
      </c>
      <c r="G165" s="1322"/>
      <c r="H165" s="626" t="str">
        <f t="shared" si="31"/>
        <v>A0043_伊藤忠エネクス(株)</v>
      </c>
      <c r="I165" s="626" t="str">
        <f t="shared" si="32"/>
        <v>A0043_伊藤忠エネクス(株)_メニューA</v>
      </c>
      <c r="K165" s="626" t="s">
        <v>4674</v>
      </c>
      <c r="M165" s="626">
        <f t="shared" si="33"/>
        <v>3</v>
      </c>
    </row>
    <row r="166" spans="1:13" ht="20.100000000000001" customHeight="1">
      <c r="A166" s="726" t="str">
        <f t="shared" ref="A166:B167" si="35">A165</f>
        <v>A0043</v>
      </c>
      <c r="B166" s="729" t="str">
        <f t="shared" si="35"/>
        <v>伊藤忠エネクス(株)</v>
      </c>
      <c r="C166" s="758" t="s">
        <v>4395</v>
      </c>
      <c r="D166" s="718">
        <v>4.2900000000000002E-4</v>
      </c>
      <c r="E166" s="673">
        <v>4.2900000000000002E-4</v>
      </c>
      <c r="F166" s="1317"/>
      <c r="G166" s="1323"/>
      <c r="H166" s="626" t="str">
        <f t="shared" si="31"/>
        <v>A0043_伊藤忠エネクス(株)</v>
      </c>
      <c r="I166" s="626" t="str">
        <f t="shared" si="32"/>
        <v>A0043_伊藤忠エネクス(株)_メニューB(残差)</v>
      </c>
      <c r="K166" s="626" t="s">
        <v>4675</v>
      </c>
      <c r="M166" s="626">
        <f t="shared" si="33"/>
        <v>1</v>
      </c>
    </row>
    <row r="167" spans="1:13" ht="20.100000000000001" customHeight="1">
      <c r="A167" s="726" t="str">
        <f t="shared" si="35"/>
        <v>A0043</v>
      </c>
      <c r="B167" s="732" t="str">
        <f t="shared" si="35"/>
        <v>伊藤忠エネクス(株)</v>
      </c>
      <c r="C167" s="759" t="s">
        <v>661</v>
      </c>
      <c r="D167" s="681">
        <v>4.2900000000000002E-4</v>
      </c>
      <c r="E167" s="676">
        <v>4.2900000000000002E-4</v>
      </c>
      <c r="F167" s="1327"/>
      <c r="G167" s="1324"/>
      <c r="H167" s="626" t="str">
        <f t="shared" si="31"/>
        <v>A0043_伊藤忠エネクス(株)</v>
      </c>
      <c r="I167" s="626" t="str">
        <f t="shared" si="32"/>
        <v>A0043_伊藤忠エネクス(株)_(参考値)事業者全体</v>
      </c>
      <c r="K167" s="626" t="s">
        <v>4676</v>
      </c>
      <c r="M167" s="626">
        <f t="shared" si="33"/>
        <v>5</v>
      </c>
    </row>
    <row r="168" spans="1:13" ht="20.100000000000001" customHeight="1">
      <c r="A168" s="666" t="s">
        <v>1818</v>
      </c>
      <c r="B168" s="760" t="s">
        <v>4414</v>
      </c>
      <c r="C168" s="757" t="s">
        <v>229</v>
      </c>
      <c r="D168" s="761">
        <v>0</v>
      </c>
      <c r="E168" s="706">
        <v>0</v>
      </c>
      <c r="F168" s="1328">
        <v>100</v>
      </c>
      <c r="G168" s="1329"/>
      <c r="H168" s="626" t="str">
        <f t="shared" si="31"/>
        <v>A0045_(株)V-Power</v>
      </c>
      <c r="I168" s="626" t="str">
        <f t="shared" si="32"/>
        <v>A0045_(株)V-Power_メニューA</v>
      </c>
      <c r="K168" s="626" t="s">
        <v>4677</v>
      </c>
      <c r="M168" s="626">
        <f t="shared" si="33"/>
        <v>3</v>
      </c>
    </row>
    <row r="169" spans="1:13" ht="20.100000000000001" customHeight="1">
      <c r="A169" s="666" t="str">
        <f t="shared" ref="A169:B171" si="36">A168</f>
        <v>A0045</v>
      </c>
      <c r="B169" s="762" t="str">
        <f t="shared" si="36"/>
        <v>(株)V-Power</v>
      </c>
      <c r="C169" s="758" t="s">
        <v>307</v>
      </c>
      <c r="D169" s="717">
        <v>0</v>
      </c>
      <c r="E169" s="673">
        <v>0</v>
      </c>
      <c r="F169" s="1315"/>
      <c r="G169" s="1316"/>
      <c r="H169" s="626" t="str">
        <f t="shared" si="31"/>
        <v>A0045_(株)V-Power</v>
      </c>
      <c r="I169" s="626" t="str">
        <f t="shared" si="32"/>
        <v>A0045_(株)V-Power_メニューB</v>
      </c>
      <c r="K169" s="626" t="s">
        <v>4678</v>
      </c>
      <c r="M169" s="626">
        <f t="shared" si="33"/>
        <v>5</v>
      </c>
    </row>
    <row r="170" spans="1:13" ht="20.100000000000001" customHeight="1">
      <c r="A170" s="666" t="str">
        <f t="shared" si="36"/>
        <v>A0045</v>
      </c>
      <c r="B170" s="762" t="str">
        <f t="shared" si="36"/>
        <v>(株)V-Power</v>
      </c>
      <c r="C170" s="758" t="s">
        <v>4403</v>
      </c>
      <c r="D170" s="717">
        <v>4.7899999999999999E-4</v>
      </c>
      <c r="E170" s="673">
        <v>4.7899999999999999E-4</v>
      </c>
      <c r="F170" s="1315"/>
      <c r="G170" s="1316"/>
      <c r="H170" s="626" t="str">
        <f t="shared" si="31"/>
        <v>A0045_(株)V-Power</v>
      </c>
      <c r="I170" s="626" t="str">
        <f t="shared" si="32"/>
        <v>A0045_(株)V-Power_メニューC(残差)</v>
      </c>
      <c r="K170" s="626" t="s">
        <v>4679</v>
      </c>
      <c r="M170" s="626">
        <f t="shared" si="33"/>
        <v>1</v>
      </c>
    </row>
    <row r="171" spans="1:13" ht="20.100000000000001" customHeight="1">
      <c r="A171" s="666" t="str">
        <f t="shared" si="36"/>
        <v>A0045</v>
      </c>
      <c r="B171" s="762" t="str">
        <f t="shared" si="36"/>
        <v>(株)V-Power</v>
      </c>
      <c r="C171" s="759" t="s">
        <v>661</v>
      </c>
      <c r="D171" s="681">
        <v>4.46E-4</v>
      </c>
      <c r="E171" s="676">
        <v>4.46E-4</v>
      </c>
      <c r="F171" s="1315"/>
      <c r="G171" s="1316"/>
      <c r="H171" s="626" t="str">
        <f t="shared" si="31"/>
        <v>A0045_(株)V-Power</v>
      </c>
      <c r="I171" s="626" t="str">
        <f t="shared" si="32"/>
        <v>A0045_(株)V-Power_(参考値)事業者全体</v>
      </c>
      <c r="K171" s="626" t="s">
        <v>4680</v>
      </c>
      <c r="M171" s="626">
        <f t="shared" si="33"/>
        <v>1</v>
      </c>
    </row>
    <row r="172" spans="1:13" ht="20.100000000000001" customHeight="1">
      <c r="A172" s="656" t="s">
        <v>1819</v>
      </c>
      <c r="B172" s="657" t="s">
        <v>1820</v>
      </c>
      <c r="C172" s="658"/>
      <c r="D172" s="675">
        <v>2.2000000000000001E-4</v>
      </c>
      <c r="E172" s="676">
        <v>2.2000000000000001E-4</v>
      </c>
      <c r="F172" s="661">
        <v>100</v>
      </c>
      <c r="G172" s="662"/>
      <c r="H172" s="626" t="str">
        <f t="shared" si="31"/>
        <v>A0046_大和エネルギー(株)</v>
      </c>
      <c r="I172" s="626" t="str">
        <f t="shared" si="32"/>
        <v>A0046_大和エネルギー(株)_</v>
      </c>
      <c r="K172" s="626" t="s">
        <v>4681</v>
      </c>
      <c r="M172" s="626">
        <f t="shared" si="33"/>
        <v>3</v>
      </c>
    </row>
    <row r="173" spans="1:13" ht="20.100000000000001" customHeight="1">
      <c r="A173" s="666" t="s">
        <v>230</v>
      </c>
      <c r="B173" s="667" t="s">
        <v>1821</v>
      </c>
      <c r="C173" s="668" t="s">
        <v>229</v>
      </c>
      <c r="D173" s="669">
        <v>0</v>
      </c>
      <c r="E173" s="670">
        <v>0</v>
      </c>
      <c r="F173" s="1315">
        <v>96.852407134543824</v>
      </c>
      <c r="G173" s="1316" t="s">
        <v>4394</v>
      </c>
      <c r="H173" s="626" t="str">
        <f t="shared" si="31"/>
        <v>A0048_大阪瓦斯(株)</v>
      </c>
      <c r="I173" s="626" t="str">
        <f t="shared" si="32"/>
        <v>A0048_大阪瓦斯(株)_メニューA</v>
      </c>
      <c r="K173" s="626" t="s">
        <v>4682</v>
      </c>
      <c r="M173" s="626">
        <f t="shared" si="33"/>
        <v>3</v>
      </c>
    </row>
    <row r="174" spans="1:13" ht="20.100000000000001" customHeight="1">
      <c r="A174" s="666" t="str">
        <f t="shared" ref="A174:B177" si="37">A173</f>
        <v>A0048</v>
      </c>
      <c r="B174" s="667" t="str">
        <f t="shared" si="37"/>
        <v>大阪瓦斯(株)</v>
      </c>
      <c r="C174" s="707" t="s">
        <v>307</v>
      </c>
      <c r="D174" s="672">
        <v>0</v>
      </c>
      <c r="E174" s="673">
        <v>0</v>
      </c>
      <c r="F174" s="1315"/>
      <c r="G174" s="1316"/>
      <c r="H174" s="626" t="str">
        <f t="shared" si="31"/>
        <v>A0048_大阪瓦斯(株)</v>
      </c>
      <c r="I174" s="626" t="str">
        <f t="shared" si="32"/>
        <v>A0048_大阪瓦斯(株)_メニューB</v>
      </c>
      <c r="K174" s="626" t="s">
        <v>4683</v>
      </c>
      <c r="M174" s="626">
        <f t="shared" si="33"/>
        <v>1</v>
      </c>
    </row>
    <row r="175" spans="1:13" ht="20.100000000000001" customHeight="1">
      <c r="A175" s="666" t="str">
        <f t="shared" si="37"/>
        <v>A0048</v>
      </c>
      <c r="B175" s="667" t="str">
        <f t="shared" si="37"/>
        <v>大阪瓦斯(株)</v>
      </c>
      <c r="C175" s="707" t="s">
        <v>480</v>
      </c>
      <c r="D175" s="672">
        <v>3.4699999999999998E-4</v>
      </c>
      <c r="E175" s="673">
        <v>3.4699999999999998E-4</v>
      </c>
      <c r="F175" s="1315"/>
      <c r="G175" s="1316"/>
      <c r="H175" s="626" t="str">
        <f t="shared" si="31"/>
        <v>A0048_大阪瓦斯(株)</v>
      </c>
      <c r="I175" s="626" t="str">
        <f t="shared" si="32"/>
        <v>A0048_大阪瓦斯(株)_メニューC</v>
      </c>
      <c r="K175" s="626" t="s">
        <v>4684</v>
      </c>
      <c r="M175" s="626">
        <f t="shared" si="33"/>
        <v>1</v>
      </c>
    </row>
    <row r="176" spans="1:13" ht="20.100000000000001" customHeight="1">
      <c r="A176" s="666" t="str">
        <f t="shared" si="37"/>
        <v>A0048</v>
      </c>
      <c r="B176" s="667" t="str">
        <f t="shared" si="37"/>
        <v>大阪瓦斯(株)</v>
      </c>
      <c r="C176" s="671" t="s">
        <v>1780</v>
      </c>
      <c r="D176" s="672">
        <v>4.4900000000000002E-4</v>
      </c>
      <c r="E176" s="673">
        <v>4.4900000000000002E-4</v>
      </c>
      <c r="F176" s="1315"/>
      <c r="G176" s="1316"/>
      <c r="H176" s="626" t="str">
        <f t="shared" si="31"/>
        <v>A0048_大阪瓦斯(株)</v>
      </c>
      <c r="I176" s="626" t="str">
        <f t="shared" si="32"/>
        <v>A0048_大阪瓦斯(株)_メニューD(残差)</v>
      </c>
      <c r="K176" s="626" t="s">
        <v>4685</v>
      </c>
      <c r="M176" s="626">
        <f t="shared" si="33"/>
        <v>1</v>
      </c>
    </row>
    <row r="177" spans="1:13" ht="20.100000000000001" customHeight="1">
      <c r="A177" s="666" t="str">
        <f t="shared" si="37"/>
        <v>A0048</v>
      </c>
      <c r="B177" s="667" t="str">
        <f t="shared" si="37"/>
        <v>大阪瓦斯(株)</v>
      </c>
      <c r="C177" s="741" t="s">
        <v>661</v>
      </c>
      <c r="D177" s="675">
        <v>4.26E-4</v>
      </c>
      <c r="E177" s="676">
        <v>4.26E-4</v>
      </c>
      <c r="F177" s="1315"/>
      <c r="G177" s="1316"/>
      <c r="H177" s="626" t="str">
        <f t="shared" si="31"/>
        <v>A0048_大阪瓦斯(株)</v>
      </c>
      <c r="I177" s="626" t="str">
        <f t="shared" si="32"/>
        <v>A0048_大阪瓦斯(株)_(参考値)事業者全体</v>
      </c>
      <c r="K177" s="626" t="s">
        <v>4686</v>
      </c>
      <c r="M177" s="626">
        <f t="shared" si="33"/>
        <v>3</v>
      </c>
    </row>
    <row r="178" spans="1:13" ht="20.100000000000001" customHeight="1">
      <c r="A178" s="666" t="s">
        <v>231</v>
      </c>
      <c r="B178" s="667" t="s">
        <v>1822</v>
      </c>
      <c r="C178" s="696" t="s">
        <v>229</v>
      </c>
      <c r="D178" s="669">
        <v>2.9700000000000001E-4</v>
      </c>
      <c r="E178" s="670">
        <v>2.9700000000000001E-4</v>
      </c>
      <c r="F178" s="1315">
        <v>100</v>
      </c>
      <c r="G178" s="1316"/>
      <c r="H178" s="626" t="str">
        <f t="shared" si="31"/>
        <v>A0049_エフビットコミュニケーションズ(株)　</v>
      </c>
      <c r="I178" s="626" t="str">
        <f t="shared" si="32"/>
        <v>A0049_エフビットコミュニケーションズ(株)　_メニューA</v>
      </c>
      <c r="K178" s="626" t="s">
        <v>4687</v>
      </c>
      <c r="M178" s="626">
        <f t="shared" si="33"/>
        <v>3</v>
      </c>
    </row>
    <row r="179" spans="1:13" ht="20.100000000000001" customHeight="1">
      <c r="A179" s="666" t="str">
        <f t="shared" ref="A179:B181" si="38">A178</f>
        <v>A0049</v>
      </c>
      <c r="B179" s="667" t="str">
        <f t="shared" si="38"/>
        <v>エフビットコミュニケーションズ(株)　</v>
      </c>
      <c r="C179" s="699" t="s">
        <v>307</v>
      </c>
      <c r="D179" s="672">
        <v>0</v>
      </c>
      <c r="E179" s="673">
        <v>0</v>
      </c>
      <c r="F179" s="1315"/>
      <c r="G179" s="1316"/>
      <c r="H179" s="626" t="str">
        <f t="shared" si="31"/>
        <v>A0049_エフビットコミュニケーションズ(株)　</v>
      </c>
      <c r="I179" s="626" t="str">
        <f t="shared" si="32"/>
        <v>A0049_エフビットコミュニケーションズ(株)　_メニューB</v>
      </c>
      <c r="K179" s="626" t="s">
        <v>4688</v>
      </c>
      <c r="M179" s="626">
        <f t="shared" si="33"/>
        <v>3</v>
      </c>
    </row>
    <row r="180" spans="1:13" ht="20.100000000000001" customHeight="1">
      <c r="A180" s="666" t="str">
        <f t="shared" si="38"/>
        <v>A0049</v>
      </c>
      <c r="B180" s="667" t="str">
        <f t="shared" si="38"/>
        <v>エフビットコミュニケーションズ(株)　</v>
      </c>
      <c r="C180" s="699" t="s">
        <v>4403</v>
      </c>
      <c r="D180" s="672">
        <v>8.0400000000000003E-4</v>
      </c>
      <c r="E180" s="673">
        <v>8.0400000000000003E-4</v>
      </c>
      <c r="F180" s="1315"/>
      <c r="G180" s="1316"/>
      <c r="H180" s="626" t="str">
        <f t="shared" si="31"/>
        <v>A0049_エフビットコミュニケーションズ(株)　</v>
      </c>
      <c r="I180" s="626" t="str">
        <f t="shared" si="32"/>
        <v>A0049_エフビットコミュニケーションズ(株)　_メニューC(残差)</v>
      </c>
      <c r="K180" s="626" t="s">
        <v>4689</v>
      </c>
      <c r="M180" s="626">
        <f t="shared" si="33"/>
        <v>1</v>
      </c>
    </row>
    <row r="181" spans="1:13" ht="20.100000000000001" customHeight="1">
      <c r="A181" s="666" t="str">
        <f t="shared" si="38"/>
        <v>A0049</v>
      </c>
      <c r="B181" s="667" t="str">
        <f t="shared" si="38"/>
        <v>エフビットコミュニケーションズ(株)　</v>
      </c>
      <c r="C181" s="742" t="s">
        <v>661</v>
      </c>
      <c r="D181" s="763">
        <v>8.0099999999999995E-4</v>
      </c>
      <c r="E181" s="685">
        <v>8.0099999999999995E-4</v>
      </c>
      <c r="F181" s="1315"/>
      <c r="G181" s="1316"/>
      <c r="H181" s="626" t="str">
        <f t="shared" si="31"/>
        <v>A0049_エフビットコミュニケーションズ(株)　</v>
      </c>
      <c r="I181" s="626" t="str">
        <f t="shared" si="32"/>
        <v>A0049_エフビットコミュニケーションズ(株)　_(参考値)事業者全体</v>
      </c>
      <c r="K181" s="626" t="s">
        <v>4690</v>
      </c>
      <c r="M181" s="626">
        <f t="shared" si="33"/>
        <v>1</v>
      </c>
    </row>
    <row r="182" spans="1:13" ht="20.100000000000001" customHeight="1">
      <c r="A182" s="666" t="s">
        <v>1823</v>
      </c>
      <c r="B182" s="667" t="s">
        <v>4415</v>
      </c>
      <c r="C182" s="671" t="s">
        <v>229</v>
      </c>
      <c r="D182" s="764">
        <v>0</v>
      </c>
      <c r="E182" s="765">
        <v>0</v>
      </c>
      <c r="F182" s="1315">
        <v>100</v>
      </c>
      <c r="G182" s="1316"/>
      <c r="H182" s="626" t="str">
        <f t="shared" si="31"/>
        <v>A0050_ENEOS(株)</v>
      </c>
      <c r="I182" s="626" t="str">
        <f t="shared" si="32"/>
        <v>A0050_ENEOS(株)_メニューA</v>
      </c>
      <c r="K182" s="626" t="s">
        <v>4691</v>
      </c>
      <c r="M182" s="626">
        <f t="shared" si="33"/>
        <v>3</v>
      </c>
    </row>
    <row r="183" spans="1:13" ht="20.100000000000001" customHeight="1">
      <c r="A183" s="666" t="str">
        <f t="shared" ref="A183:B187" si="39">A182</f>
        <v>A0050</v>
      </c>
      <c r="B183" s="667" t="str">
        <f t="shared" si="39"/>
        <v>ENEOS(株)</v>
      </c>
      <c r="C183" s="707" t="s">
        <v>307</v>
      </c>
      <c r="D183" s="672">
        <v>0</v>
      </c>
      <c r="E183" s="673">
        <v>0</v>
      </c>
      <c r="F183" s="1315"/>
      <c r="G183" s="1316"/>
      <c r="H183" s="626" t="str">
        <f t="shared" si="31"/>
        <v>A0050_ENEOS(株)</v>
      </c>
      <c r="I183" s="626" t="str">
        <f t="shared" si="32"/>
        <v>A0050_ENEOS(株)_メニューB</v>
      </c>
      <c r="K183" s="626" t="s">
        <v>4692</v>
      </c>
      <c r="M183" s="626">
        <f t="shared" si="33"/>
        <v>1</v>
      </c>
    </row>
    <row r="184" spans="1:13" ht="20.100000000000001" customHeight="1">
      <c r="A184" s="666" t="str">
        <f t="shared" si="39"/>
        <v>A0050</v>
      </c>
      <c r="B184" s="667" t="str">
        <f t="shared" si="39"/>
        <v>ENEOS(株)</v>
      </c>
      <c r="C184" s="707" t="s">
        <v>480</v>
      </c>
      <c r="D184" s="672">
        <v>0</v>
      </c>
      <c r="E184" s="673">
        <v>0</v>
      </c>
      <c r="F184" s="1315"/>
      <c r="G184" s="1316"/>
      <c r="H184" s="626" t="str">
        <f t="shared" si="31"/>
        <v>A0050_ENEOS(株)</v>
      </c>
      <c r="I184" s="626" t="str">
        <f t="shared" si="32"/>
        <v>A0050_ENEOS(株)_メニューC</v>
      </c>
      <c r="K184" s="626" t="s">
        <v>4693</v>
      </c>
      <c r="M184" s="626">
        <f t="shared" si="33"/>
        <v>1</v>
      </c>
    </row>
    <row r="185" spans="1:13" ht="20.100000000000001" customHeight="1">
      <c r="A185" s="666" t="str">
        <f t="shared" si="39"/>
        <v>A0050</v>
      </c>
      <c r="B185" s="667" t="str">
        <f t="shared" si="39"/>
        <v>ENEOS(株)</v>
      </c>
      <c r="C185" s="707" t="s">
        <v>481</v>
      </c>
      <c r="D185" s="672">
        <v>0</v>
      </c>
      <c r="E185" s="673">
        <v>0</v>
      </c>
      <c r="F185" s="1315"/>
      <c r="G185" s="1316"/>
      <c r="H185" s="626" t="str">
        <f t="shared" si="31"/>
        <v>A0050_ENEOS(株)</v>
      </c>
      <c r="I185" s="626" t="str">
        <f t="shared" si="32"/>
        <v>A0050_ENEOS(株)_メニューD</v>
      </c>
      <c r="K185" s="626" t="s">
        <v>4694</v>
      </c>
      <c r="M185" s="626">
        <f t="shared" si="33"/>
        <v>1</v>
      </c>
    </row>
    <row r="186" spans="1:13" ht="20.100000000000001" customHeight="1">
      <c r="A186" s="666" t="str">
        <f t="shared" si="39"/>
        <v>A0050</v>
      </c>
      <c r="B186" s="667" t="str">
        <f t="shared" si="39"/>
        <v>ENEOS(株)</v>
      </c>
      <c r="C186" s="707" t="s">
        <v>1781</v>
      </c>
      <c r="D186" s="672">
        <v>5.0600000000000005E-4</v>
      </c>
      <c r="E186" s="673">
        <v>5.0600000000000005E-4</v>
      </c>
      <c r="F186" s="1315"/>
      <c r="G186" s="1316"/>
      <c r="H186" s="626" t="str">
        <f t="shared" si="31"/>
        <v>A0050_ENEOS(株)</v>
      </c>
      <c r="I186" s="626" t="str">
        <f t="shared" si="32"/>
        <v>A0050_ENEOS(株)_メニューE(残差)</v>
      </c>
      <c r="K186" s="626" t="s">
        <v>4695</v>
      </c>
      <c r="M186" s="626">
        <f t="shared" si="33"/>
        <v>5</v>
      </c>
    </row>
    <row r="187" spans="1:13" ht="20.100000000000001" customHeight="1">
      <c r="A187" s="666" t="str">
        <f t="shared" si="39"/>
        <v>A0050</v>
      </c>
      <c r="B187" s="667" t="str">
        <f t="shared" si="39"/>
        <v>ENEOS(株)</v>
      </c>
      <c r="C187" s="766" t="s">
        <v>661</v>
      </c>
      <c r="D187" s="767">
        <v>4.8999999999999998E-4</v>
      </c>
      <c r="E187" s="768">
        <v>4.8999999999999998E-4</v>
      </c>
      <c r="F187" s="1315"/>
      <c r="G187" s="1316"/>
      <c r="H187" s="626" t="str">
        <f t="shared" si="31"/>
        <v>A0050_ENEOS(株)</v>
      </c>
      <c r="I187" s="626" t="str">
        <f t="shared" si="32"/>
        <v>A0050_ENEOS(株)_(参考値)事業者全体</v>
      </c>
      <c r="K187" s="626" t="s">
        <v>4696</v>
      </c>
      <c r="M187" s="626">
        <f t="shared" si="33"/>
        <v>1</v>
      </c>
    </row>
    <row r="188" spans="1:13" ht="20.100000000000001" customHeight="1">
      <c r="A188" s="656" t="s">
        <v>232</v>
      </c>
      <c r="B188" s="657" t="s">
        <v>1824</v>
      </c>
      <c r="C188" s="680"/>
      <c r="D188" s="769">
        <v>6.6200000000000005E-4</v>
      </c>
      <c r="E188" s="703">
        <v>6.6200000000000005E-4</v>
      </c>
      <c r="F188" s="661" t="s">
        <v>4413</v>
      </c>
      <c r="G188" s="662"/>
      <c r="H188" s="626" t="str">
        <f t="shared" si="31"/>
        <v>A0051_真庭バイオエネルギー(株)</v>
      </c>
      <c r="I188" s="626" t="str">
        <f t="shared" si="32"/>
        <v>A0051_真庭バイオエネルギー(株)_</v>
      </c>
      <c r="K188" s="626" t="s">
        <v>4697</v>
      </c>
      <c r="M188" s="626">
        <f t="shared" si="33"/>
        <v>1</v>
      </c>
    </row>
    <row r="189" spans="1:13" ht="20.100000000000001" customHeight="1">
      <c r="A189" s="666" t="s">
        <v>1825</v>
      </c>
      <c r="B189" s="667" t="s">
        <v>1826</v>
      </c>
      <c r="C189" s="677" t="s">
        <v>229</v>
      </c>
      <c r="D189" s="705">
        <v>0</v>
      </c>
      <c r="E189" s="706">
        <v>0</v>
      </c>
      <c r="F189" s="1317">
        <v>100</v>
      </c>
      <c r="G189" s="1316"/>
      <c r="H189" s="626" t="str">
        <f t="shared" si="31"/>
        <v>A0052_三井物産(株)</v>
      </c>
      <c r="I189" s="626" t="str">
        <f t="shared" si="32"/>
        <v>A0052_三井物産(株)_メニューA</v>
      </c>
      <c r="K189" s="626" t="s">
        <v>4698</v>
      </c>
      <c r="M189" s="626">
        <f t="shared" si="33"/>
        <v>1</v>
      </c>
    </row>
    <row r="190" spans="1:13" ht="20.100000000000001" customHeight="1">
      <c r="A190" s="666" t="str">
        <f t="shared" ref="A190:B192" si="40">A189</f>
        <v>A0052</v>
      </c>
      <c r="B190" s="667" t="str">
        <f t="shared" si="40"/>
        <v>三井物産(株)</v>
      </c>
      <c r="C190" s="770" t="s">
        <v>307</v>
      </c>
      <c r="D190" s="672">
        <v>3.86E-4</v>
      </c>
      <c r="E190" s="673">
        <v>3.86E-4</v>
      </c>
      <c r="F190" s="1317"/>
      <c r="G190" s="1316"/>
      <c r="H190" s="626" t="str">
        <f t="shared" si="31"/>
        <v>A0052_三井物産(株)</v>
      </c>
      <c r="I190" s="626" t="str">
        <f t="shared" si="32"/>
        <v>A0052_三井物産(株)_メニューB</v>
      </c>
      <c r="K190" s="626" t="s">
        <v>4699</v>
      </c>
      <c r="M190" s="626">
        <f t="shared" si="33"/>
        <v>3</v>
      </c>
    </row>
    <row r="191" spans="1:13" ht="20.100000000000001" customHeight="1">
      <c r="A191" s="666" t="str">
        <f t="shared" si="40"/>
        <v>A0052</v>
      </c>
      <c r="B191" s="667" t="str">
        <f t="shared" si="40"/>
        <v>三井物産(株)</v>
      </c>
      <c r="C191" s="699" t="s">
        <v>4403</v>
      </c>
      <c r="D191" s="740">
        <v>5.1099999999999995E-4</v>
      </c>
      <c r="E191" s="685">
        <v>5.1099999999999995E-4</v>
      </c>
      <c r="F191" s="1317"/>
      <c r="G191" s="1316"/>
      <c r="H191" s="626" t="str">
        <f t="shared" si="31"/>
        <v>A0052_三井物産(株)</v>
      </c>
      <c r="I191" s="626" t="str">
        <f t="shared" si="32"/>
        <v>A0052_三井物産(株)_メニューC(残差)</v>
      </c>
      <c r="K191" s="626" t="s">
        <v>4700</v>
      </c>
      <c r="M191" s="626">
        <f t="shared" si="33"/>
        <v>3</v>
      </c>
    </row>
    <row r="192" spans="1:13" ht="20.100000000000001" customHeight="1">
      <c r="A192" s="666" t="str">
        <f t="shared" si="40"/>
        <v>A0052</v>
      </c>
      <c r="B192" s="667" t="str">
        <f t="shared" si="40"/>
        <v>三井物産(株)</v>
      </c>
      <c r="C192" s="701" t="s">
        <v>661</v>
      </c>
      <c r="D192" s="681">
        <v>5.0199999999999995E-4</v>
      </c>
      <c r="E192" s="676">
        <v>5.0199999999999995E-4</v>
      </c>
      <c r="F192" s="1317"/>
      <c r="G192" s="1316"/>
      <c r="H192" s="626" t="str">
        <f t="shared" si="31"/>
        <v>A0052_三井物産(株)</v>
      </c>
      <c r="I192" s="626" t="str">
        <f t="shared" si="32"/>
        <v>A0052_三井物産(株)_(参考値)事業者全体</v>
      </c>
      <c r="K192" s="626" t="s">
        <v>4701</v>
      </c>
      <c r="M192" s="626">
        <f t="shared" si="33"/>
        <v>3</v>
      </c>
    </row>
    <row r="193" spans="1:13" ht="20.100000000000001" customHeight="1">
      <c r="A193" s="666" t="s">
        <v>233</v>
      </c>
      <c r="B193" s="667" t="s">
        <v>1827</v>
      </c>
      <c r="C193" s="671" t="s">
        <v>229</v>
      </c>
      <c r="D193" s="669">
        <v>3.9899999999999999E-4</v>
      </c>
      <c r="E193" s="670">
        <v>3.9899999999999999E-4</v>
      </c>
      <c r="F193" s="1317">
        <v>100</v>
      </c>
      <c r="G193" s="1316"/>
      <c r="H193" s="626" t="str">
        <f t="shared" si="31"/>
        <v>A0053_オリックス(株)</v>
      </c>
      <c r="I193" s="626" t="str">
        <f t="shared" si="32"/>
        <v>A0053_オリックス(株)_メニューA</v>
      </c>
      <c r="K193" s="626" t="s">
        <v>4702</v>
      </c>
      <c r="M193" s="626">
        <f t="shared" si="33"/>
        <v>1</v>
      </c>
    </row>
    <row r="194" spans="1:13" ht="20.100000000000001" customHeight="1">
      <c r="A194" s="666" t="str">
        <f t="shared" ref="A194:B201" si="41">A193</f>
        <v>A0053</v>
      </c>
      <c r="B194" s="667" t="str">
        <f t="shared" si="41"/>
        <v>オリックス(株)</v>
      </c>
      <c r="C194" s="707" t="s">
        <v>307</v>
      </c>
      <c r="D194" s="672">
        <v>2.99E-4</v>
      </c>
      <c r="E194" s="673">
        <v>2.99E-4</v>
      </c>
      <c r="F194" s="1317"/>
      <c r="G194" s="1316"/>
      <c r="H194" s="626" t="str">
        <f t="shared" si="31"/>
        <v>A0053_オリックス(株)</v>
      </c>
      <c r="I194" s="626" t="str">
        <f t="shared" si="32"/>
        <v>A0053_オリックス(株)_メニューB</v>
      </c>
      <c r="K194" s="626" t="s">
        <v>4703</v>
      </c>
      <c r="M194" s="626">
        <f t="shared" si="33"/>
        <v>1</v>
      </c>
    </row>
    <row r="195" spans="1:13" ht="20.100000000000001" customHeight="1">
      <c r="A195" s="666" t="str">
        <f t="shared" si="41"/>
        <v>A0053</v>
      </c>
      <c r="B195" s="667" t="str">
        <f t="shared" si="41"/>
        <v>オリックス(株)</v>
      </c>
      <c r="C195" s="707" t="s">
        <v>480</v>
      </c>
      <c r="D195" s="672">
        <v>1.9900000000000001E-4</v>
      </c>
      <c r="E195" s="673">
        <v>1.9900000000000001E-4</v>
      </c>
      <c r="F195" s="1317"/>
      <c r="G195" s="1316"/>
      <c r="H195" s="626" t="str">
        <f t="shared" si="31"/>
        <v>A0053_オリックス(株)</v>
      </c>
      <c r="I195" s="626" t="str">
        <f t="shared" si="32"/>
        <v>A0053_オリックス(株)_メニューC</v>
      </c>
      <c r="K195" s="626" t="s">
        <v>4704</v>
      </c>
      <c r="M195" s="626">
        <f t="shared" si="33"/>
        <v>3</v>
      </c>
    </row>
    <row r="196" spans="1:13" ht="20.100000000000001" customHeight="1">
      <c r="A196" s="666" t="str">
        <f t="shared" si="41"/>
        <v>A0053</v>
      </c>
      <c r="B196" s="667" t="str">
        <f t="shared" si="41"/>
        <v>オリックス(株)</v>
      </c>
      <c r="C196" s="707" t="s">
        <v>481</v>
      </c>
      <c r="D196" s="672">
        <v>0</v>
      </c>
      <c r="E196" s="673">
        <v>0</v>
      </c>
      <c r="F196" s="1317"/>
      <c r="G196" s="1316"/>
      <c r="H196" s="626" t="str">
        <f t="shared" si="31"/>
        <v>A0053_オリックス(株)</v>
      </c>
      <c r="I196" s="626" t="str">
        <f t="shared" si="32"/>
        <v>A0053_オリックス(株)_メニューD</v>
      </c>
      <c r="K196" s="626" t="s">
        <v>4705</v>
      </c>
      <c r="M196" s="626">
        <f t="shared" si="33"/>
        <v>10</v>
      </c>
    </row>
    <row r="197" spans="1:13" ht="20.100000000000001" customHeight="1">
      <c r="A197" s="666" t="str">
        <f t="shared" si="41"/>
        <v>A0053</v>
      </c>
      <c r="B197" s="667" t="str">
        <f t="shared" si="41"/>
        <v>オリックス(株)</v>
      </c>
      <c r="C197" s="771" t="s">
        <v>482</v>
      </c>
      <c r="D197" s="672">
        <v>4.4999999999999999E-4</v>
      </c>
      <c r="E197" s="718">
        <v>4.4999999999999999E-4</v>
      </c>
      <c r="F197" s="1317"/>
      <c r="G197" s="1316"/>
      <c r="H197" s="626" t="str">
        <f t="shared" si="31"/>
        <v>A0053_オリックス(株)</v>
      </c>
      <c r="I197" s="626" t="str">
        <f t="shared" si="32"/>
        <v>A0053_オリックス(株)_メニューE</v>
      </c>
      <c r="K197" s="626" t="s">
        <v>4706</v>
      </c>
      <c r="M197" s="626">
        <f t="shared" si="33"/>
        <v>3</v>
      </c>
    </row>
    <row r="198" spans="1:13" ht="20.100000000000001" customHeight="1">
      <c r="A198" s="666" t="str">
        <f t="shared" si="41"/>
        <v>A0053</v>
      </c>
      <c r="B198" s="667" t="str">
        <f t="shared" si="41"/>
        <v>オリックス(株)</v>
      </c>
      <c r="C198" s="707" t="s">
        <v>483</v>
      </c>
      <c r="D198" s="672">
        <v>3.1500000000000001E-4</v>
      </c>
      <c r="E198" s="673">
        <v>3.1500000000000001E-4</v>
      </c>
      <c r="F198" s="1317"/>
      <c r="G198" s="1316"/>
      <c r="H198" s="626" t="str">
        <f t="shared" si="31"/>
        <v>A0053_オリックス(株)</v>
      </c>
      <c r="I198" s="626" t="str">
        <f t="shared" si="32"/>
        <v>A0053_オリックス(株)_メニューF</v>
      </c>
      <c r="K198" s="626" t="s">
        <v>4707</v>
      </c>
      <c r="M198" s="626">
        <f t="shared" si="33"/>
        <v>5</v>
      </c>
    </row>
    <row r="199" spans="1:13" ht="20.100000000000001" customHeight="1">
      <c r="A199" s="666" t="str">
        <f t="shared" si="41"/>
        <v>A0053</v>
      </c>
      <c r="B199" s="667" t="str">
        <f t="shared" si="41"/>
        <v>オリックス(株)</v>
      </c>
      <c r="C199" s="671" t="s">
        <v>484</v>
      </c>
      <c r="D199" s="672">
        <v>2.3499999999999999E-4</v>
      </c>
      <c r="E199" s="673">
        <v>2.3499999999999999E-4</v>
      </c>
      <c r="F199" s="1317"/>
      <c r="G199" s="1316"/>
      <c r="H199" s="626" t="str">
        <f t="shared" si="31"/>
        <v>A0053_オリックス(株)</v>
      </c>
      <c r="I199" s="626" t="str">
        <f t="shared" si="32"/>
        <v>A0053_オリックス(株)_メニューG</v>
      </c>
      <c r="K199" s="626" t="s">
        <v>4708</v>
      </c>
      <c r="M199" s="626">
        <f t="shared" si="33"/>
        <v>3</v>
      </c>
    </row>
    <row r="200" spans="1:13" ht="20.100000000000001" customHeight="1">
      <c r="A200" s="666" t="str">
        <f t="shared" si="41"/>
        <v>A0053</v>
      </c>
      <c r="B200" s="667" t="str">
        <f t="shared" si="41"/>
        <v>オリックス(株)</v>
      </c>
      <c r="C200" s="707" t="s">
        <v>1784</v>
      </c>
      <c r="D200" s="672">
        <v>1.042E-3</v>
      </c>
      <c r="E200" s="673">
        <v>1.042E-3</v>
      </c>
      <c r="F200" s="1317"/>
      <c r="G200" s="1316"/>
      <c r="H200" s="626" t="str">
        <f t="shared" si="31"/>
        <v>A0053_オリックス(株)</v>
      </c>
      <c r="I200" s="626" t="str">
        <f t="shared" si="32"/>
        <v>A0053_オリックス(株)_メニューH(残差)</v>
      </c>
      <c r="K200" s="626" t="s">
        <v>4709</v>
      </c>
      <c r="M200" s="626">
        <f t="shared" si="33"/>
        <v>3</v>
      </c>
    </row>
    <row r="201" spans="1:13" ht="20.100000000000001" customHeight="1">
      <c r="A201" s="666" t="str">
        <f t="shared" si="41"/>
        <v>A0053</v>
      </c>
      <c r="B201" s="667" t="str">
        <f t="shared" si="41"/>
        <v>オリックス(株)</v>
      </c>
      <c r="C201" s="674" t="s">
        <v>661</v>
      </c>
      <c r="D201" s="675">
        <v>8.7600000000000004E-4</v>
      </c>
      <c r="E201" s="676">
        <v>8.7600000000000004E-4</v>
      </c>
      <c r="F201" s="1317"/>
      <c r="G201" s="1316"/>
      <c r="H201" s="626" t="str">
        <f t="shared" si="31"/>
        <v>A0053_オリックス(株)</v>
      </c>
      <c r="I201" s="626" t="str">
        <f t="shared" si="32"/>
        <v>A0053_オリックス(株)_(参考値)事業者全体</v>
      </c>
      <c r="K201" s="626" t="s">
        <v>4710</v>
      </c>
      <c r="M201" s="626">
        <f t="shared" si="33"/>
        <v>3</v>
      </c>
    </row>
    <row r="202" spans="1:13" ht="20.100000000000001" customHeight="1">
      <c r="A202" s="656" t="s">
        <v>234</v>
      </c>
      <c r="B202" s="657" t="s">
        <v>1828</v>
      </c>
      <c r="C202" s="658"/>
      <c r="D202" s="664">
        <v>2.72E-4</v>
      </c>
      <c r="E202" s="665">
        <v>2.72E-4</v>
      </c>
      <c r="F202" s="661">
        <v>100</v>
      </c>
      <c r="G202" s="662"/>
      <c r="H202" s="626" t="str">
        <f t="shared" si="31"/>
        <v>A0054_(株)エネサンス関東</v>
      </c>
      <c r="I202" s="626" t="str">
        <f t="shared" si="32"/>
        <v>A0054_(株)エネサンス関東_</v>
      </c>
      <c r="K202" s="626" t="s">
        <v>4711</v>
      </c>
      <c r="M202" s="626">
        <f t="shared" si="33"/>
        <v>1</v>
      </c>
    </row>
    <row r="203" spans="1:13" ht="20.100000000000001" customHeight="1">
      <c r="A203" s="666" t="s">
        <v>235</v>
      </c>
      <c r="B203" s="667" t="s">
        <v>4416</v>
      </c>
      <c r="C203" s="696" t="s">
        <v>229</v>
      </c>
      <c r="D203" s="669">
        <v>0</v>
      </c>
      <c r="E203" s="670">
        <v>0</v>
      </c>
      <c r="F203" s="1315">
        <v>94.359700853292921</v>
      </c>
      <c r="G203" s="1316" t="s">
        <v>4417</v>
      </c>
      <c r="H203" s="626" t="str">
        <f t="shared" si="31"/>
        <v>A0055_(株)UPDATER</v>
      </c>
      <c r="I203" s="626" t="str">
        <f t="shared" si="32"/>
        <v>A0055_(株)UPDATER_メニューA</v>
      </c>
      <c r="K203" s="626" t="s">
        <v>4712</v>
      </c>
      <c r="M203" s="626">
        <f t="shared" si="33"/>
        <v>1</v>
      </c>
    </row>
    <row r="204" spans="1:13" ht="20.100000000000001" customHeight="1">
      <c r="A204" s="666" t="str">
        <f t="shared" ref="A204:B205" si="42">A203</f>
        <v>A0055</v>
      </c>
      <c r="B204" s="667" t="str">
        <f t="shared" si="42"/>
        <v>(株)UPDATER</v>
      </c>
      <c r="C204" s="699" t="s">
        <v>4395</v>
      </c>
      <c r="D204" s="672">
        <v>3.0600000000000001E-4</v>
      </c>
      <c r="E204" s="673">
        <v>3.0600000000000001E-4</v>
      </c>
      <c r="F204" s="1315"/>
      <c r="G204" s="1316"/>
      <c r="H204" s="626" t="str">
        <f t="shared" si="31"/>
        <v>A0055_(株)UPDATER</v>
      </c>
      <c r="I204" s="626" t="str">
        <f t="shared" si="32"/>
        <v>A0055_(株)UPDATER_メニューB(残差)</v>
      </c>
      <c r="K204" s="626" t="s">
        <v>4713</v>
      </c>
      <c r="M204" s="626">
        <f t="shared" si="33"/>
        <v>1</v>
      </c>
    </row>
    <row r="205" spans="1:13" ht="20.100000000000001" customHeight="1">
      <c r="A205" s="666" t="str">
        <f t="shared" si="42"/>
        <v>A0055</v>
      </c>
      <c r="B205" s="667" t="str">
        <f t="shared" si="42"/>
        <v>(株)UPDATER</v>
      </c>
      <c r="C205" s="742" t="s">
        <v>661</v>
      </c>
      <c r="D205" s="681">
        <v>8.2999999999999998E-5</v>
      </c>
      <c r="E205" s="676">
        <v>8.2999999999999998E-5</v>
      </c>
      <c r="F205" s="1315"/>
      <c r="G205" s="1316"/>
      <c r="H205" s="626" t="str">
        <f t="shared" si="31"/>
        <v>A0055_(株)UPDATER</v>
      </c>
      <c r="I205" s="626" t="str">
        <f t="shared" si="32"/>
        <v>A0055_(株)UPDATER_(参考値)事業者全体</v>
      </c>
      <c r="K205" s="626" t="s">
        <v>4714</v>
      </c>
      <c r="M205" s="626">
        <f t="shared" si="33"/>
        <v>1</v>
      </c>
    </row>
    <row r="206" spans="1:13" ht="20.100000000000001" customHeight="1">
      <c r="A206" s="666" t="s">
        <v>236</v>
      </c>
      <c r="B206" s="667" t="s">
        <v>1829</v>
      </c>
      <c r="C206" s="693" t="s">
        <v>229</v>
      </c>
      <c r="D206" s="669">
        <v>4.2499999999999998E-4</v>
      </c>
      <c r="E206" s="670">
        <v>4.2499999999999998E-4</v>
      </c>
      <c r="F206" s="1315">
        <v>100</v>
      </c>
      <c r="G206" s="1316"/>
      <c r="H206" s="626" t="str">
        <f t="shared" si="31"/>
        <v>A0056_シン・エナジー(株)</v>
      </c>
      <c r="I206" s="626" t="str">
        <f t="shared" si="32"/>
        <v>A0056_シン・エナジー(株)_メニューA</v>
      </c>
      <c r="K206" s="626" t="s">
        <v>4715</v>
      </c>
      <c r="M206" s="626">
        <f t="shared" si="33"/>
        <v>1</v>
      </c>
    </row>
    <row r="207" spans="1:13" ht="20.100000000000001" customHeight="1">
      <c r="A207" s="666" t="str">
        <f t="shared" ref="A207:B210" si="43">A206</f>
        <v>A0056</v>
      </c>
      <c r="B207" s="667" t="str">
        <f t="shared" si="43"/>
        <v>シン・エナジー(株)</v>
      </c>
      <c r="C207" s="683" t="s">
        <v>307</v>
      </c>
      <c r="D207" s="672">
        <v>0</v>
      </c>
      <c r="E207" s="673">
        <v>0</v>
      </c>
      <c r="F207" s="1315"/>
      <c r="G207" s="1316"/>
      <c r="H207" s="626" t="str">
        <f t="shared" si="31"/>
        <v>A0056_シン・エナジー(株)</v>
      </c>
      <c r="I207" s="626" t="str">
        <f t="shared" si="32"/>
        <v>A0056_シン・エナジー(株)_メニューB</v>
      </c>
      <c r="K207" s="626" t="s">
        <v>4716</v>
      </c>
      <c r="M207" s="626">
        <f t="shared" si="33"/>
        <v>1</v>
      </c>
    </row>
    <row r="208" spans="1:13" ht="20.100000000000001" customHeight="1">
      <c r="A208" s="666" t="str">
        <f t="shared" si="43"/>
        <v>A0056</v>
      </c>
      <c r="B208" s="667" t="str">
        <f t="shared" si="43"/>
        <v>シン・エナジー(株)</v>
      </c>
      <c r="C208" s="707" t="s">
        <v>480</v>
      </c>
      <c r="D208" s="672">
        <v>3.5199999999999999E-4</v>
      </c>
      <c r="E208" s="673">
        <v>3.5199999999999999E-4</v>
      </c>
      <c r="F208" s="1315"/>
      <c r="G208" s="1316"/>
      <c r="H208" s="626" t="str">
        <f t="shared" si="31"/>
        <v>A0056_シン・エナジー(株)</v>
      </c>
      <c r="I208" s="626" t="str">
        <f t="shared" si="32"/>
        <v>A0056_シン・エナジー(株)_メニューC</v>
      </c>
      <c r="K208" s="626" t="s">
        <v>4717</v>
      </c>
      <c r="M208" s="626">
        <f t="shared" si="33"/>
        <v>3</v>
      </c>
    </row>
    <row r="209" spans="1:13" ht="20.100000000000001" customHeight="1">
      <c r="A209" s="666" t="str">
        <f t="shared" si="43"/>
        <v>A0056</v>
      </c>
      <c r="B209" s="667" t="str">
        <f t="shared" si="43"/>
        <v>シン・エナジー(株)</v>
      </c>
      <c r="C209" s="707" t="s">
        <v>1780</v>
      </c>
      <c r="D209" s="672">
        <v>5.4699999999999996E-4</v>
      </c>
      <c r="E209" s="673">
        <v>5.4699999999999996E-4</v>
      </c>
      <c r="F209" s="1315"/>
      <c r="G209" s="1316"/>
      <c r="H209" s="626" t="str">
        <f t="shared" si="31"/>
        <v>A0056_シン・エナジー(株)</v>
      </c>
      <c r="I209" s="626" t="str">
        <f t="shared" si="32"/>
        <v>A0056_シン・エナジー(株)_メニューD(残差)</v>
      </c>
      <c r="K209" s="626" t="s">
        <v>4718</v>
      </c>
      <c r="M209" s="626">
        <f t="shared" si="33"/>
        <v>1</v>
      </c>
    </row>
    <row r="210" spans="1:13" ht="20.100000000000001" customHeight="1">
      <c r="A210" s="666" t="str">
        <f t="shared" si="43"/>
        <v>A0056</v>
      </c>
      <c r="B210" s="667" t="str">
        <f t="shared" si="43"/>
        <v>シン・エナジー(株)</v>
      </c>
      <c r="C210" s="671" t="s">
        <v>661</v>
      </c>
      <c r="D210" s="684">
        <v>5.31E-4</v>
      </c>
      <c r="E210" s="685">
        <v>5.31E-4</v>
      </c>
      <c r="F210" s="1315"/>
      <c r="G210" s="1316"/>
      <c r="H210" s="626" t="str">
        <f t="shared" si="31"/>
        <v>A0056_シン・エナジー(株)</v>
      </c>
      <c r="I210" s="626" t="str">
        <f t="shared" si="32"/>
        <v>A0056_シン・エナジー(株)_(参考値)事業者全体</v>
      </c>
      <c r="K210" s="626" t="s">
        <v>4719</v>
      </c>
      <c r="M210" s="626">
        <f t="shared" si="33"/>
        <v>1</v>
      </c>
    </row>
    <row r="211" spans="1:13" ht="20.100000000000001" customHeight="1">
      <c r="A211" s="666" t="s">
        <v>237</v>
      </c>
      <c r="B211" s="667" t="s">
        <v>1830</v>
      </c>
      <c r="C211" s="686" t="s">
        <v>229</v>
      </c>
      <c r="D211" s="772">
        <v>0</v>
      </c>
      <c r="E211" s="773">
        <v>0</v>
      </c>
      <c r="F211" s="1315">
        <v>100</v>
      </c>
      <c r="G211" s="1316"/>
      <c r="H211" s="626" t="str">
        <f t="shared" si="31"/>
        <v>A0057_(株)サニックス</v>
      </c>
      <c r="I211" s="626" t="str">
        <f t="shared" si="32"/>
        <v>A0057_(株)サニックス_メニューA</v>
      </c>
      <c r="K211" s="626" t="s">
        <v>4720</v>
      </c>
      <c r="M211" s="626">
        <f t="shared" si="33"/>
        <v>3</v>
      </c>
    </row>
    <row r="212" spans="1:13" ht="20.100000000000001" customHeight="1">
      <c r="A212" s="666" t="str">
        <f t="shared" ref="A212:B215" si="44">A211</f>
        <v>A0057</v>
      </c>
      <c r="B212" s="667" t="str">
        <f t="shared" si="44"/>
        <v>(株)サニックス</v>
      </c>
      <c r="C212" s="679" t="s">
        <v>307</v>
      </c>
      <c r="D212" s="748">
        <v>0</v>
      </c>
      <c r="E212" s="692">
        <v>0</v>
      </c>
      <c r="F212" s="1315"/>
      <c r="G212" s="1316"/>
      <c r="H212" s="626" t="str">
        <f t="shared" si="31"/>
        <v>A0057_(株)サニックス</v>
      </c>
      <c r="I212" s="626" t="str">
        <f t="shared" si="32"/>
        <v>A0057_(株)サニックス_メニューB</v>
      </c>
      <c r="K212" s="626" t="s">
        <v>4721</v>
      </c>
      <c r="M212" s="626">
        <f t="shared" si="33"/>
        <v>1</v>
      </c>
    </row>
    <row r="213" spans="1:13" ht="20.100000000000001" customHeight="1">
      <c r="A213" s="666" t="str">
        <f t="shared" si="44"/>
        <v>A0057</v>
      </c>
      <c r="B213" s="667" t="str">
        <f t="shared" si="44"/>
        <v>(株)サニックス</v>
      </c>
      <c r="C213" s="679" t="s">
        <v>480</v>
      </c>
      <c r="D213" s="774">
        <v>2.9999999999999997E-4</v>
      </c>
      <c r="E213" s="698">
        <v>2.9999999999999997E-4</v>
      </c>
      <c r="F213" s="1315"/>
      <c r="G213" s="1316"/>
      <c r="H213" s="626" t="str">
        <f t="shared" si="31"/>
        <v>A0057_(株)サニックス</v>
      </c>
      <c r="I213" s="626" t="str">
        <f t="shared" si="32"/>
        <v>A0057_(株)サニックス_メニューC</v>
      </c>
      <c r="K213" s="626" t="s">
        <v>4722</v>
      </c>
      <c r="M213" s="626">
        <f t="shared" si="33"/>
        <v>1</v>
      </c>
    </row>
    <row r="214" spans="1:13" ht="20.100000000000001" customHeight="1">
      <c r="A214" s="666" t="str">
        <f t="shared" si="44"/>
        <v>A0057</v>
      </c>
      <c r="B214" s="667" t="str">
        <f t="shared" si="44"/>
        <v>(株)サニックス</v>
      </c>
      <c r="C214" s="693" t="s">
        <v>1780</v>
      </c>
      <c r="D214" s="748">
        <v>4.2499999999999998E-4</v>
      </c>
      <c r="E214" s="692">
        <v>4.2499999999999998E-4</v>
      </c>
      <c r="F214" s="1315"/>
      <c r="G214" s="1316"/>
      <c r="H214" s="626" t="str">
        <f t="shared" si="31"/>
        <v>A0057_(株)サニックス</v>
      </c>
      <c r="I214" s="626" t="str">
        <f t="shared" si="32"/>
        <v>A0057_(株)サニックス_メニューD(残差)</v>
      </c>
      <c r="K214" s="626" t="s">
        <v>4723</v>
      </c>
      <c r="M214" s="626">
        <f t="shared" si="33"/>
        <v>1</v>
      </c>
    </row>
    <row r="215" spans="1:13" ht="20.100000000000001" customHeight="1">
      <c r="A215" s="666" t="str">
        <f t="shared" si="44"/>
        <v>A0057</v>
      </c>
      <c r="B215" s="667" t="str">
        <f t="shared" si="44"/>
        <v>(株)サニックス</v>
      </c>
      <c r="C215" s="775" t="s">
        <v>661</v>
      </c>
      <c r="D215" s="776">
        <v>4.2099999999999999E-4</v>
      </c>
      <c r="E215" s="703">
        <v>4.2099999999999999E-4</v>
      </c>
      <c r="F215" s="1315"/>
      <c r="G215" s="1316"/>
      <c r="H215" s="626" t="str">
        <f t="shared" si="31"/>
        <v>A0057_(株)サニックス</v>
      </c>
      <c r="I215" s="626" t="str">
        <f t="shared" si="32"/>
        <v>A0057_(株)サニックス_(参考値)事業者全体</v>
      </c>
      <c r="K215" s="626" t="s">
        <v>4724</v>
      </c>
      <c r="M215" s="626">
        <f t="shared" si="33"/>
        <v>3</v>
      </c>
    </row>
    <row r="216" spans="1:13" ht="20.100000000000001" customHeight="1">
      <c r="A216" s="666" t="s">
        <v>238</v>
      </c>
      <c r="B216" s="667" t="s">
        <v>1831</v>
      </c>
      <c r="C216" s="677" t="s">
        <v>229</v>
      </c>
      <c r="D216" s="777">
        <v>0</v>
      </c>
      <c r="E216" s="697">
        <v>0</v>
      </c>
      <c r="F216" s="1315">
        <v>98.700897795384961</v>
      </c>
      <c r="G216" s="1316" t="s">
        <v>4418</v>
      </c>
      <c r="H216" s="626" t="str">
        <f t="shared" si="31"/>
        <v>A0058_(株)コンシェルジュ</v>
      </c>
      <c r="I216" s="626" t="str">
        <f t="shared" si="32"/>
        <v>A0058_(株)コンシェルジュ_メニューA</v>
      </c>
      <c r="K216" s="626" t="s">
        <v>4725</v>
      </c>
      <c r="M216" s="626">
        <f t="shared" si="33"/>
        <v>1</v>
      </c>
    </row>
    <row r="217" spans="1:13" ht="20.100000000000001" customHeight="1">
      <c r="A217" s="666" t="str">
        <f t="shared" ref="A217:B218" si="45">A216</f>
        <v>A0058</v>
      </c>
      <c r="B217" s="667" t="str">
        <f t="shared" si="45"/>
        <v>(株)コンシェルジュ</v>
      </c>
      <c r="C217" s="678" t="s">
        <v>4395</v>
      </c>
      <c r="D217" s="778">
        <v>5.9500000000000004E-4</v>
      </c>
      <c r="E217" s="718">
        <v>5.9500000000000004E-4</v>
      </c>
      <c r="F217" s="1315"/>
      <c r="G217" s="1316"/>
      <c r="H217" s="626" t="str">
        <f t="shared" si="31"/>
        <v>A0058_(株)コンシェルジュ</v>
      </c>
      <c r="I217" s="626" t="str">
        <f t="shared" si="32"/>
        <v>A0058_(株)コンシェルジュ_メニューB(残差)</v>
      </c>
      <c r="K217" s="626" t="s">
        <v>4726</v>
      </c>
      <c r="M217" s="626">
        <f t="shared" si="33"/>
        <v>1</v>
      </c>
    </row>
    <row r="218" spans="1:13" ht="20.100000000000001" customHeight="1">
      <c r="A218" s="666" t="str">
        <f t="shared" si="45"/>
        <v>A0058</v>
      </c>
      <c r="B218" s="667" t="str">
        <f t="shared" si="45"/>
        <v>(株)コンシェルジュ</v>
      </c>
      <c r="C218" s="775" t="s">
        <v>661</v>
      </c>
      <c r="D218" s="779">
        <v>1.26E-4</v>
      </c>
      <c r="E218" s="724">
        <v>1.26E-4</v>
      </c>
      <c r="F218" s="1315"/>
      <c r="G218" s="1316"/>
      <c r="H218" s="626" t="str">
        <f t="shared" si="31"/>
        <v>A0058_(株)コンシェルジュ</v>
      </c>
      <c r="I218" s="626" t="str">
        <f t="shared" si="32"/>
        <v>A0058_(株)コンシェルジュ_(参考値)事業者全体</v>
      </c>
      <c r="K218" s="626" t="s">
        <v>4727</v>
      </c>
      <c r="M218" s="626">
        <f t="shared" si="33"/>
        <v>1</v>
      </c>
    </row>
    <row r="219" spans="1:13" ht="20.100000000000001" customHeight="1">
      <c r="A219" s="666" t="s">
        <v>239</v>
      </c>
      <c r="B219" s="667" t="s">
        <v>1832</v>
      </c>
      <c r="C219" s="696" t="s">
        <v>229</v>
      </c>
      <c r="D219" s="669">
        <v>0</v>
      </c>
      <c r="E219" s="670">
        <v>0</v>
      </c>
      <c r="F219" s="1315">
        <v>85.475423948333514</v>
      </c>
      <c r="G219" s="1316" t="s">
        <v>4394</v>
      </c>
      <c r="H219" s="626" t="str">
        <f t="shared" si="31"/>
        <v>A0060_(株)アイ・グリッド・ソリューションズ</v>
      </c>
      <c r="I219" s="626" t="str">
        <f t="shared" si="32"/>
        <v>A0060_(株)アイ・グリッド・ソリューションズ_メニューA</v>
      </c>
      <c r="K219" s="626" t="s">
        <v>4728</v>
      </c>
      <c r="M219" s="626">
        <f t="shared" si="33"/>
        <v>1</v>
      </c>
    </row>
    <row r="220" spans="1:13" ht="20.100000000000001" customHeight="1">
      <c r="A220" s="666" t="str">
        <f t="shared" ref="A220:B221" si="46">A219</f>
        <v>A0060</v>
      </c>
      <c r="B220" s="667" t="str">
        <f t="shared" si="46"/>
        <v>(株)アイ・グリッド・ソリューションズ</v>
      </c>
      <c r="C220" s="699" t="s">
        <v>4395</v>
      </c>
      <c r="D220" s="672">
        <v>5.2099999999999998E-4</v>
      </c>
      <c r="E220" s="673">
        <v>5.2099999999999998E-4</v>
      </c>
      <c r="F220" s="1315"/>
      <c r="G220" s="1316"/>
      <c r="H220" s="626" t="str">
        <f t="shared" si="31"/>
        <v>A0060_(株)アイ・グリッド・ソリューションズ</v>
      </c>
      <c r="I220" s="626" t="str">
        <f t="shared" si="32"/>
        <v>A0060_(株)アイ・グリッド・ソリューションズ_メニューB(残差)</v>
      </c>
      <c r="K220" s="626" t="s">
        <v>4729</v>
      </c>
      <c r="M220" s="626">
        <f t="shared" si="33"/>
        <v>1</v>
      </c>
    </row>
    <row r="221" spans="1:13" ht="20.100000000000001" customHeight="1">
      <c r="A221" s="666" t="str">
        <f t="shared" si="46"/>
        <v>A0060</v>
      </c>
      <c r="B221" s="667" t="str">
        <f t="shared" si="46"/>
        <v>(株)アイ・グリッド・ソリューションズ</v>
      </c>
      <c r="C221" s="742" t="s">
        <v>661</v>
      </c>
      <c r="D221" s="681">
        <v>4.5199999999999998E-4</v>
      </c>
      <c r="E221" s="676">
        <v>4.5199999999999998E-4</v>
      </c>
      <c r="F221" s="1315"/>
      <c r="G221" s="1316"/>
      <c r="H221" s="626" t="str">
        <f t="shared" si="31"/>
        <v>A0060_(株)アイ・グリッド・ソリューションズ</v>
      </c>
      <c r="I221" s="626" t="str">
        <f t="shared" si="32"/>
        <v>A0060_(株)アイ・グリッド・ソリューションズ_(参考値)事業者全体</v>
      </c>
      <c r="K221" s="626" t="s">
        <v>4730</v>
      </c>
      <c r="M221" s="626">
        <f t="shared" si="33"/>
        <v>4</v>
      </c>
    </row>
    <row r="222" spans="1:13" ht="20.100000000000001" customHeight="1">
      <c r="A222" s="666" t="s">
        <v>240</v>
      </c>
      <c r="B222" s="667" t="s">
        <v>1833</v>
      </c>
      <c r="C222" s="671" t="s">
        <v>229</v>
      </c>
      <c r="D222" s="669">
        <v>0</v>
      </c>
      <c r="E222" s="670">
        <v>0</v>
      </c>
      <c r="F222" s="1315">
        <v>87.876749689775167</v>
      </c>
      <c r="G222" s="1316" t="s">
        <v>4394</v>
      </c>
      <c r="H222" s="626" t="str">
        <f t="shared" si="31"/>
        <v>A0061_サミットエナジー(株)</v>
      </c>
      <c r="I222" s="626" t="str">
        <f t="shared" si="32"/>
        <v>A0061_サミットエナジー(株)_メニューA</v>
      </c>
      <c r="K222" s="626" t="s">
        <v>4731</v>
      </c>
      <c r="M222" s="626">
        <f t="shared" si="33"/>
        <v>6</v>
      </c>
    </row>
    <row r="223" spans="1:13" ht="20.100000000000001" customHeight="1">
      <c r="A223" s="666" t="str">
        <f t="shared" ref="A223:B224" si="47">A222</f>
        <v>A0061</v>
      </c>
      <c r="B223" s="667" t="str">
        <f t="shared" si="47"/>
        <v>サミットエナジー(株)</v>
      </c>
      <c r="C223" s="683" t="s">
        <v>4395</v>
      </c>
      <c r="D223" s="672">
        <v>6.1899999999999998E-4</v>
      </c>
      <c r="E223" s="673">
        <v>6.1899999999999998E-4</v>
      </c>
      <c r="F223" s="1315"/>
      <c r="G223" s="1316"/>
      <c r="H223" s="626" t="str">
        <f t="shared" ref="H223:H286" si="48">A223&amp;"_"&amp;B223</f>
        <v>A0061_サミットエナジー(株)</v>
      </c>
      <c r="I223" s="626" t="str">
        <f t="shared" ref="I223:I286" si="49">A223&amp;"_"&amp;B223&amp;"_"&amp;C223</f>
        <v>A0061_サミットエナジー(株)_メニューB(残差)</v>
      </c>
      <c r="K223" s="626" t="s">
        <v>4732</v>
      </c>
      <c r="M223" s="626">
        <f t="shared" ref="M223:M286" si="50">COUNTIF($H$30:$H$3024,K223)</f>
        <v>5</v>
      </c>
    </row>
    <row r="224" spans="1:13" ht="20.100000000000001" customHeight="1">
      <c r="A224" s="666" t="str">
        <f t="shared" si="47"/>
        <v>A0061</v>
      </c>
      <c r="B224" s="667" t="str">
        <f t="shared" si="47"/>
        <v>サミットエナジー(株)</v>
      </c>
      <c r="C224" s="775" t="s">
        <v>661</v>
      </c>
      <c r="D224" s="780">
        <v>5.1099999999999995E-4</v>
      </c>
      <c r="E224" s="768">
        <v>5.1099999999999995E-4</v>
      </c>
      <c r="F224" s="1315"/>
      <c r="G224" s="1316"/>
      <c r="H224" s="626" t="str">
        <f t="shared" si="48"/>
        <v>A0061_サミットエナジー(株)</v>
      </c>
      <c r="I224" s="626" t="str">
        <f t="shared" si="49"/>
        <v>A0061_サミットエナジー(株)_(参考値)事業者全体</v>
      </c>
      <c r="K224" s="626" t="s">
        <v>4733</v>
      </c>
      <c r="M224" s="626">
        <f t="shared" si="50"/>
        <v>15</v>
      </c>
    </row>
    <row r="225" spans="1:13" ht="20.100000000000001" customHeight="1">
      <c r="A225" s="666" t="s">
        <v>241</v>
      </c>
      <c r="B225" s="667" t="s">
        <v>1834</v>
      </c>
      <c r="C225" s="696" t="s">
        <v>229</v>
      </c>
      <c r="D225" s="706">
        <v>0</v>
      </c>
      <c r="E225" s="706">
        <v>0</v>
      </c>
      <c r="F225" s="1317">
        <v>99.990321282481005</v>
      </c>
      <c r="G225" s="1316" t="s">
        <v>4394</v>
      </c>
      <c r="H225" s="626" t="str">
        <f t="shared" si="48"/>
        <v>A0062_リコージャパン(株)</v>
      </c>
      <c r="I225" s="626" t="str">
        <f t="shared" si="49"/>
        <v>A0062_リコージャパン(株)_メニューA</v>
      </c>
      <c r="K225" s="626" t="s">
        <v>4734</v>
      </c>
      <c r="M225" s="626">
        <f t="shared" si="50"/>
        <v>3</v>
      </c>
    </row>
    <row r="226" spans="1:13" ht="20.100000000000001" customHeight="1">
      <c r="A226" s="666" t="str">
        <f t="shared" ref="A226:B231" si="51">A225</f>
        <v>A0062</v>
      </c>
      <c r="B226" s="667" t="str">
        <f t="shared" si="51"/>
        <v>リコージャパン(株)</v>
      </c>
      <c r="C226" s="699" t="s">
        <v>307</v>
      </c>
      <c r="D226" s="673">
        <v>0</v>
      </c>
      <c r="E226" s="673">
        <v>0</v>
      </c>
      <c r="F226" s="1317"/>
      <c r="G226" s="1316"/>
      <c r="H226" s="626" t="str">
        <f t="shared" si="48"/>
        <v>A0062_リコージャパン(株)</v>
      </c>
      <c r="I226" s="626" t="str">
        <f t="shared" si="49"/>
        <v>A0062_リコージャパン(株)_メニューB</v>
      </c>
      <c r="K226" s="626" t="s">
        <v>4735</v>
      </c>
      <c r="M226" s="626">
        <f t="shared" si="50"/>
        <v>3</v>
      </c>
    </row>
    <row r="227" spans="1:13" ht="20.100000000000001" customHeight="1">
      <c r="A227" s="666" t="str">
        <f t="shared" si="51"/>
        <v>A0062</v>
      </c>
      <c r="B227" s="667" t="str">
        <f t="shared" si="51"/>
        <v>リコージャパン(株)</v>
      </c>
      <c r="C227" s="699" t="s">
        <v>480</v>
      </c>
      <c r="D227" s="673">
        <v>2.5599999999999999E-4</v>
      </c>
      <c r="E227" s="673">
        <v>2.5599999999999999E-4</v>
      </c>
      <c r="F227" s="1317"/>
      <c r="G227" s="1316"/>
      <c r="H227" s="626" t="str">
        <f t="shared" si="48"/>
        <v>A0062_リコージャパン(株)</v>
      </c>
      <c r="I227" s="626" t="str">
        <f t="shared" si="49"/>
        <v>A0062_リコージャパン(株)_メニューC</v>
      </c>
      <c r="K227" s="626" t="s">
        <v>4736</v>
      </c>
      <c r="M227" s="626">
        <f t="shared" si="50"/>
        <v>11</v>
      </c>
    </row>
    <row r="228" spans="1:13" ht="20.100000000000001" customHeight="1">
      <c r="A228" s="666" t="str">
        <f t="shared" si="51"/>
        <v>A0062</v>
      </c>
      <c r="B228" s="667" t="str">
        <f t="shared" si="51"/>
        <v>リコージャパン(株)</v>
      </c>
      <c r="C228" s="699" t="s">
        <v>481</v>
      </c>
      <c r="D228" s="673">
        <v>0</v>
      </c>
      <c r="E228" s="673">
        <v>0</v>
      </c>
      <c r="F228" s="1317"/>
      <c r="G228" s="1316"/>
      <c r="H228" s="626" t="str">
        <f t="shared" si="48"/>
        <v>A0062_リコージャパン(株)</v>
      </c>
      <c r="I228" s="626" t="str">
        <f t="shared" si="49"/>
        <v>A0062_リコージャパン(株)_メニューD</v>
      </c>
      <c r="K228" s="626" t="s">
        <v>4737</v>
      </c>
      <c r="M228" s="626">
        <f t="shared" si="50"/>
        <v>9</v>
      </c>
    </row>
    <row r="229" spans="1:13" ht="20.100000000000001" customHeight="1">
      <c r="A229" s="666" t="str">
        <f t="shared" si="51"/>
        <v>A0062</v>
      </c>
      <c r="B229" s="667" t="str">
        <f t="shared" si="51"/>
        <v>リコージャパン(株)</v>
      </c>
      <c r="C229" s="699" t="s">
        <v>482</v>
      </c>
      <c r="D229" s="673">
        <v>3.6999999999999999E-4</v>
      </c>
      <c r="E229" s="673">
        <v>3.6999999999999999E-4</v>
      </c>
      <c r="F229" s="1317"/>
      <c r="G229" s="1316"/>
      <c r="H229" s="626" t="str">
        <f t="shared" si="48"/>
        <v>A0062_リコージャパン(株)</v>
      </c>
      <c r="I229" s="626" t="str">
        <f t="shared" si="49"/>
        <v>A0062_リコージャパン(株)_メニューE</v>
      </c>
      <c r="K229" s="626" t="s">
        <v>4738</v>
      </c>
      <c r="M229" s="626">
        <f t="shared" si="50"/>
        <v>4</v>
      </c>
    </row>
    <row r="230" spans="1:13" ht="20.100000000000001" customHeight="1">
      <c r="A230" s="666" t="str">
        <f t="shared" si="51"/>
        <v>A0062</v>
      </c>
      <c r="B230" s="667" t="str">
        <f t="shared" si="51"/>
        <v>リコージャパン(株)</v>
      </c>
      <c r="C230" s="699" t="s">
        <v>1782</v>
      </c>
      <c r="D230" s="673">
        <v>4.6200000000000001E-4</v>
      </c>
      <c r="E230" s="673">
        <v>4.6200000000000001E-4</v>
      </c>
      <c r="F230" s="1317"/>
      <c r="G230" s="1316"/>
      <c r="H230" s="626" t="str">
        <f t="shared" si="48"/>
        <v>A0062_リコージャパン(株)</v>
      </c>
      <c r="I230" s="626" t="str">
        <f t="shared" si="49"/>
        <v>A0062_リコージャパン(株)_メニューF(残差)</v>
      </c>
      <c r="K230" s="626" t="s">
        <v>4739</v>
      </c>
      <c r="M230" s="626">
        <f t="shared" si="50"/>
        <v>3</v>
      </c>
    </row>
    <row r="231" spans="1:13" ht="20.100000000000001" customHeight="1">
      <c r="A231" s="666" t="str">
        <f t="shared" si="51"/>
        <v>A0062</v>
      </c>
      <c r="B231" s="667" t="str">
        <f t="shared" si="51"/>
        <v>リコージャパン(株)</v>
      </c>
      <c r="C231" s="742" t="s">
        <v>661</v>
      </c>
      <c r="D231" s="681">
        <v>4.3899999999999999E-4</v>
      </c>
      <c r="E231" s="676">
        <v>4.3899999999999999E-4</v>
      </c>
      <c r="F231" s="1317"/>
      <c r="G231" s="1316"/>
      <c r="H231" s="626" t="str">
        <f t="shared" si="48"/>
        <v>A0062_リコージャパン(株)</v>
      </c>
      <c r="I231" s="626" t="str">
        <f t="shared" si="49"/>
        <v>A0062_リコージャパン(株)_(参考値)事業者全体</v>
      </c>
      <c r="K231" s="626" t="s">
        <v>4740</v>
      </c>
      <c r="M231" s="626">
        <f t="shared" si="50"/>
        <v>3</v>
      </c>
    </row>
    <row r="232" spans="1:13" ht="20.100000000000001" customHeight="1">
      <c r="A232" s="666" t="s">
        <v>242</v>
      </c>
      <c r="B232" s="667" t="s">
        <v>1835</v>
      </c>
      <c r="C232" s="671" t="s">
        <v>229</v>
      </c>
      <c r="D232" s="781">
        <v>0</v>
      </c>
      <c r="E232" s="670">
        <v>0</v>
      </c>
      <c r="F232" s="1315" t="s">
        <v>4384</v>
      </c>
      <c r="G232" s="1316"/>
      <c r="H232" s="626" t="str">
        <f t="shared" si="48"/>
        <v>A0063_(株)エネルギア・ソリューション・アンド・サービス</v>
      </c>
      <c r="I232" s="626" t="str">
        <f t="shared" si="49"/>
        <v>A0063_(株)エネルギア・ソリューション・アンド・サービス_メニューA</v>
      </c>
      <c r="K232" s="626" t="s">
        <v>4741</v>
      </c>
      <c r="M232" s="626">
        <f t="shared" si="50"/>
        <v>1</v>
      </c>
    </row>
    <row r="233" spans="1:13" ht="20.100000000000001" customHeight="1">
      <c r="A233" s="666" t="str">
        <f t="shared" ref="A233:B234" si="52">A232</f>
        <v>A0063</v>
      </c>
      <c r="B233" s="667" t="str">
        <f t="shared" si="52"/>
        <v>(株)エネルギア・ソリューション・アンド・サービス</v>
      </c>
      <c r="C233" s="707" t="s">
        <v>4395</v>
      </c>
      <c r="D233" s="659">
        <v>6.0599999999999998E-4</v>
      </c>
      <c r="E233" s="673">
        <v>6.0599999999999998E-4</v>
      </c>
      <c r="F233" s="1315"/>
      <c r="G233" s="1316"/>
      <c r="H233" s="626" t="str">
        <f t="shared" si="48"/>
        <v>A0063_(株)エネルギア・ソリューション・アンド・サービス</v>
      </c>
      <c r="I233" s="626" t="str">
        <f t="shared" si="49"/>
        <v>A0063_(株)エネルギア・ソリューション・アンド・サービス_メニューB(残差)</v>
      </c>
      <c r="K233" s="626" t="s">
        <v>4742</v>
      </c>
      <c r="M233" s="626">
        <f t="shared" si="50"/>
        <v>1</v>
      </c>
    </row>
    <row r="234" spans="1:13" ht="20.100000000000001" customHeight="1">
      <c r="A234" s="666" t="str">
        <f t="shared" si="52"/>
        <v>A0063</v>
      </c>
      <c r="B234" s="667" t="str">
        <f t="shared" si="52"/>
        <v>(株)エネルギア・ソリューション・アンド・サービス</v>
      </c>
      <c r="C234" s="671" t="s">
        <v>661</v>
      </c>
      <c r="D234" s="684">
        <v>5.6200000000000011E-4</v>
      </c>
      <c r="E234" s="685">
        <v>5.6200000000000011E-4</v>
      </c>
      <c r="F234" s="1315"/>
      <c r="G234" s="1316"/>
      <c r="H234" s="626" t="str">
        <f t="shared" si="48"/>
        <v>A0063_(株)エネルギア・ソリューション・アンド・サービス</v>
      </c>
      <c r="I234" s="626" t="str">
        <f t="shared" si="49"/>
        <v>A0063_(株)エネルギア・ソリューション・アンド・サービス_(参考値)事業者全体</v>
      </c>
      <c r="K234" s="626" t="s">
        <v>4743</v>
      </c>
      <c r="M234" s="626">
        <f t="shared" si="50"/>
        <v>1</v>
      </c>
    </row>
    <row r="235" spans="1:13" ht="20.100000000000001" customHeight="1">
      <c r="A235" s="666" t="s">
        <v>243</v>
      </c>
      <c r="B235" s="667" t="s">
        <v>1836</v>
      </c>
      <c r="C235" s="658" t="s">
        <v>229</v>
      </c>
      <c r="D235" s="781">
        <v>0</v>
      </c>
      <c r="E235" s="670">
        <v>0</v>
      </c>
      <c r="F235" s="1315">
        <v>91.999996983038585</v>
      </c>
      <c r="G235" s="1316" t="s">
        <v>4419</v>
      </c>
      <c r="H235" s="626" t="str">
        <f t="shared" si="48"/>
        <v>A0064_東京ガス(株)</v>
      </c>
      <c r="I235" s="626" t="str">
        <f t="shared" si="49"/>
        <v>A0064_東京ガス(株)_メニューA</v>
      </c>
      <c r="K235" s="626" t="s">
        <v>4744</v>
      </c>
      <c r="M235" s="626">
        <f t="shared" si="50"/>
        <v>1</v>
      </c>
    </row>
    <row r="236" spans="1:13" ht="20.100000000000001" customHeight="1">
      <c r="A236" s="666" t="str">
        <f t="shared" ref="A236:B240" si="53">A235</f>
        <v>A0064</v>
      </c>
      <c r="B236" s="667" t="str">
        <f t="shared" si="53"/>
        <v>東京ガス(株)</v>
      </c>
      <c r="C236" s="707" t="s">
        <v>307</v>
      </c>
      <c r="D236" s="782">
        <v>0</v>
      </c>
      <c r="E236" s="673">
        <v>0</v>
      </c>
      <c r="F236" s="1315"/>
      <c r="G236" s="1316"/>
      <c r="H236" s="626" t="str">
        <f t="shared" si="48"/>
        <v>A0064_東京ガス(株)</v>
      </c>
      <c r="I236" s="626" t="str">
        <f t="shared" si="49"/>
        <v>A0064_東京ガス(株)_メニューB</v>
      </c>
      <c r="K236" s="626" t="s">
        <v>4745</v>
      </c>
      <c r="M236" s="626">
        <f t="shared" si="50"/>
        <v>1</v>
      </c>
    </row>
    <row r="237" spans="1:13" ht="20.100000000000001" customHeight="1">
      <c r="A237" s="666" t="str">
        <f t="shared" si="53"/>
        <v>A0064</v>
      </c>
      <c r="B237" s="667" t="str">
        <f t="shared" si="53"/>
        <v>東京ガス(株)</v>
      </c>
      <c r="C237" s="707" t="s">
        <v>480</v>
      </c>
      <c r="D237" s="782">
        <v>0</v>
      </c>
      <c r="E237" s="673">
        <v>0</v>
      </c>
      <c r="F237" s="1315"/>
      <c r="G237" s="1316"/>
      <c r="H237" s="626" t="str">
        <f t="shared" si="48"/>
        <v>A0064_東京ガス(株)</v>
      </c>
      <c r="I237" s="626" t="str">
        <f t="shared" si="49"/>
        <v>A0064_東京ガス(株)_メニューC</v>
      </c>
      <c r="K237" s="626" t="s">
        <v>4746</v>
      </c>
      <c r="M237" s="626">
        <f t="shared" si="50"/>
        <v>1</v>
      </c>
    </row>
    <row r="238" spans="1:13" ht="20.100000000000001" customHeight="1">
      <c r="A238" s="666" t="str">
        <f t="shared" si="53"/>
        <v>A0064</v>
      </c>
      <c r="B238" s="667" t="str">
        <f t="shared" si="53"/>
        <v>東京ガス(株)</v>
      </c>
      <c r="C238" s="671" t="s">
        <v>481</v>
      </c>
      <c r="D238" s="782">
        <v>0</v>
      </c>
      <c r="E238" s="673">
        <v>0</v>
      </c>
      <c r="F238" s="1315"/>
      <c r="G238" s="1316"/>
      <c r="H238" s="626" t="str">
        <f t="shared" si="48"/>
        <v>A0064_東京ガス(株)</v>
      </c>
      <c r="I238" s="626" t="str">
        <f t="shared" si="49"/>
        <v>A0064_東京ガス(株)_メニューD</v>
      </c>
      <c r="K238" s="626" t="s">
        <v>4747</v>
      </c>
      <c r="M238" s="626">
        <f t="shared" si="50"/>
        <v>1</v>
      </c>
    </row>
    <row r="239" spans="1:13" ht="20.100000000000001" customHeight="1">
      <c r="A239" s="666" t="str">
        <f t="shared" si="53"/>
        <v>A0064</v>
      </c>
      <c r="B239" s="667" t="str">
        <f t="shared" si="53"/>
        <v>東京ガス(株)</v>
      </c>
      <c r="C239" s="707" t="s">
        <v>1781</v>
      </c>
      <c r="D239" s="782">
        <v>3.3500000000000001E-4</v>
      </c>
      <c r="E239" s="673">
        <v>3.3500000000000001E-4</v>
      </c>
      <c r="F239" s="1315"/>
      <c r="G239" s="1316"/>
      <c r="H239" s="626" t="str">
        <f t="shared" si="48"/>
        <v>A0064_東京ガス(株)</v>
      </c>
      <c r="I239" s="626" t="str">
        <f t="shared" si="49"/>
        <v>A0064_東京ガス(株)_メニューE(残差)</v>
      </c>
      <c r="K239" s="626" t="s">
        <v>4748</v>
      </c>
      <c r="M239" s="626">
        <f t="shared" si="50"/>
        <v>1</v>
      </c>
    </row>
    <row r="240" spans="1:13" ht="20.100000000000001" customHeight="1">
      <c r="A240" s="666" t="str">
        <f t="shared" si="53"/>
        <v>A0064</v>
      </c>
      <c r="B240" s="667" t="str">
        <f t="shared" si="53"/>
        <v>東京ガス(株)</v>
      </c>
      <c r="C240" s="745" t="s">
        <v>661</v>
      </c>
      <c r="D240" s="675">
        <v>3.1800000000000003E-4</v>
      </c>
      <c r="E240" s="676">
        <v>3.1800000000000003E-4</v>
      </c>
      <c r="F240" s="1315"/>
      <c r="G240" s="1316"/>
      <c r="H240" s="626" t="str">
        <f t="shared" si="48"/>
        <v>A0064_東京ガス(株)</v>
      </c>
      <c r="I240" s="626" t="str">
        <f t="shared" si="49"/>
        <v>A0064_東京ガス(株)_(参考値)事業者全体</v>
      </c>
      <c r="K240" s="626" t="s">
        <v>4749</v>
      </c>
      <c r="M240" s="626">
        <f t="shared" si="50"/>
        <v>1</v>
      </c>
    </row>
    <row r="241" spans="1:13" ht="20.100000000000001" customHeight="1">
      <c r="A241" s="666" t="s">
        <v>244</v>
      </c>
      <c r="B241" s="667" t="s">
        <v>1837</v>
      </c>
      <c r="C241" s="783" t="s">
        <v>229</v>
      </c>
      <c r="D241" s="784">
        <v>3.86E-4</v>
      </c>
      <c r="E241" s="706">
        <v>3.86E-4</v>
      </c>
      <c r="F241" s="1315" t="s">
        <v>4384</v>
      </c>
      <c r="G241" s="1316"/>
      <c r="H241" s="626" t="str">
        <f t="shared" si="48"/>
        <v>A0065_テス・エンジニアリング(株)</v>
      </c>
      <c r="I241" s="626" t="str">
        <f t="shared" si="49"/>
        <v>A0065_テス・エンジニアリング(株)_メニューA</v>
      </c>
      <c r="K241" s="626" t="s">
        <v>4750</v>
      </c>
      <c r="M241" s="626">
        <f t="shared" si="50"/>
        <v>3</v>
      </c>
    </row>
    <row r="242" spans="1:13" ht="20.100000000000001" customHeight="1">
      <c r="A242" s="666" t="str">
        <f t="shared" ref="A242:B244" si="54">A241</f>
        <v>A0065</v>
      </c>
      <c r="B242" s="667" t="str">
        <f t="shared" si="54"/>
        <v>テス・エンジニアリング(株)</v>
      </c>
      <c r="C242" s="680" t="s">
        <v>307</v>
      </c>
      <c r="D242" s="784">
        <v>0</v>
      </c>
      <c r="E242" s="706">
        <v>0</v>
      </c>
      <c r="F242" s="1315"/>
      <c r="G242" s="1316"/>
      <c r="H242" s="626" t="str">
        <f t="shared" si="48"/>
        <v>A0065_テス・エンジニアリング(株)</v>
      </c>
      <c r="I242" s="626" t="str">
        <f t="shared" si="49"/>
        <v>A0065_テス・エンジニアリング(株)_メニューB</v>
      </c>
      <c r="K242" s="626" t="s">
        <v>4751</v>
      </c>
      <c r="M242" s="626">
        <f t="shared" si="50"/>
        <v>1</v>
      </c>
    </row>
    <row r="243" spans="1:13" ht="20.100000000000001" customHeight="1">
      <c r="A243" s="666" t="str">
        <f t="shared" si="54"/>
        <v>A0065</v>
      </c>
      <c r="B243" s="667" t="str">
        <f t="shared" si="54"/>
        <v>テス・エンジニアリング(株)</v>
      </c>
      <c r="C243" s="679" t="s">
        <v>4403</v>
      </c>
      <c r="D243" s="785">
        <v>2.05E-4</v>
      </c>
      <c r="E243" s="673">
        <v>2.05E-4</v>
      </c>
      <c r="F243" s="1315"/>
      <c r="G243" s="1316"/>
      <c r="H243" s="626" t="str">
        <f t="shared" si="48"/>
        <v>A0065_テス・エンジニアリング(株)</v>
      </c>
      <c r="I243" s="626" t="str">
        <f t="shared" si="49"/>
        <v>A0065_テス・エンジニアリング(株)_メニューC(残差)</v>
      </c>
      <c r="K243" s="626" t="s">
        <v>4752</v>
      </c>
      <c r="M243" s="626">
        <f t="shared" si="50"/>
        <v>1</v>
      </c>
    </row>
    <row r="244" spans="1:13" ht="20.100000000000001" customHeight="1">
      <c r="A244" s="666" t="str">
        <f t="shared" si="54"/>
        <v>A0065</v>
      </c>
      <c r="B244" s="667" t="str">
        <f t="shared" si="54"/>
        <v>テス・エンジニアリング(株)</v>
      </c>
      <c r="C244" s="671" t="s">
        <v>661</v>
      </c>
      <c r="D244" s="681">
        <v>1.8799999999999999E-4</v>
      </c>
      <c r="E244" s="685">
        <v>1.8799999999999999E-4</v>
      </c>
      <c r="F244" s="1315"/>
      <c r="G244" s="1316"/>
      <c r="H244" s="626" t="str">
        <f t="shared" si="48"/>
        <v>A0065_テス・エンジニアリング(株)</v>
      </c>
      <c r="I244" s="626" t="str">
        <f t="shared" si="49"/>
        <v>A0065_テス・エンジニアリング(株)_(参考値)事業者全体</v>
      </c>
      <c r="K244" s="626" t="s">
        <v>4753</v>
      </c>
      <c r="M244" s="626">
        <f t="shared" si="50"/>
        <v>3</v>
      </c>
    </row>
    <row r="245" spans="1:13" ht="20.100000000000001" customHeight="1">
      <c r="A245" s="666" t="s">
        <v>245</v>
      </c>
      <c r="B245" s="762" t="s">
        <v>1838</v>
      </c>
      <c r="C245" s="728" t="s">
        <v>229</v>
      </c>
      <c r="D245" s="786">
        <v>0</v>
      </c>
      <c r="E245" s="787">
        <v>0</v>
      </c>
      <c r="F245" s="1315">
        <v>100</v>
      </c>
      <c r="G245" s="1316"/>
      <c r="H245" s="626" t="str">
        <f t="shared" si="48"/>
        <v>A0066_青梅ガス(株)</v>
      </c>
      <c r="I245" s="626" t="str">
        <f t="shared" si="49"/>
        <v>A0066_青梅ガス(株)_メニューA</v>
      </c>
      <c r="K245" s="626" t="s">
        <v>4754</v>
      </c>
      <c r="M245" s="626">
        <f t="shared" si="50"/>
        <v>1</v>
      </c>
    </row>
    <row r="246" spans="1:13" ht="20.100000000000001" customHeight="1">
      <c r="A246" s="666" t="str">
        <f t="shared" ref="A246:B247" si="55">A245</f>
        <v>A0066</v>
      </c>
      <c r="B246" s="762" t="str">
        <f t="shared" si="55"/>
        <v>青梅ガス(株)</v>
      </c>
      <c r="C246" s="730" t="s">
        <v>4395</v>
      </c>
      <c r="D246" s="785">
        <v>3.4099999999999999E-4</v>
      </c>
      <c r="E246" s="673">
        <v>3.4099999999999999E-4</v>
      </c>
      <c r="F246" s="1315"/>
      <c r="G246" s="1316"/>
      <c r="H246" s="626" t="str">
        <f t="shared" si="48"/>
        <v>A0066_青梅ガス(株)</v>
      </c>
      <c r="I246" s="626" t="str">
        <f t="shared" si="49"/>
        <v>A0066_青梅ガス(株)_メニューB(残差)</v>
      </c>
      <c r="K246" s="626" t="s">
        <v>4755</v>
      </c>
      <c r="M246" s="626">
        <f t="shared" si="50"/>
        <v>1</v>
      </c>
    </row>
    <row r="247" spans="1:13" ht="20.100000000000001" customHeight="1">
      <c r="A247" s="666" t="str">
        <f t="shared" si="55"/>
        <v>A0066</v>
      </c>
      <c r="B247" s="762" t="str">
        <f t="shared" si="55"/>
        <v>青梅ガス(株)</v>
      </c>
      <c r="C247" s="733" t="s">
        <v>661</v>
      </c>
      <c r="D247" s="788">
        <v>3.4000000000000002E-4</v>
      </c>
      <c r="E247" s="703">
        <v>3.4000000000000002E-4</v>
      </c>
      <c r="F247" s="1315"/>
      <c r="G247" s="1316"/>
      <c r="H247" s="626" t="str">
        <f t="shared" si="48"/>
        <v>A0066_青梅ガス(株)</v>
      </c>
      <c r="I247" s="626" t="str">
        <f t="shared" si="49"/>
        <v>A0066_青梅ガス(株)_(参考値)事業者全体</v>
      </c>
      <c r="K247" s="626" t="s">
        <v>4756</v>
      </c>
      <c r="M247" s="626">
        <f t="shared" si="50"/>
        <v>6</v>
      </c>
    </row>
    <row r="248" spans="1:13" ht="20.100000000000001" customHeight="1">
      <c r="A248" s="666" t="s">
        <v>1839</v>
      </c>
      <c r="B248" s="667" t="s">
        <v>1840</v>
      </c>
      <c r="C248" s="783" t="s">
        <v>229</v>
      </c>
      <c r="D248" s="787">
        <v>4.1300000000000001E-4</v>
      </c>
      <c r="E248" s="787">
        <v>0</v>
      </c>
      <c r="F248" s="1315">
        <v>80.03</v>
      </c>
      <c r="G248" s="1316" t="s">
        <v>4420</v>
      </c>
      <c r="H248" s="626" t="str">
        <f t="shared" si="48"/>
        <v>A0067_(株)イーネットワークシステムズ</v>
      </c>
      <c r="I248" s="626" t="str">
        <f t="shared" si="49"/>
        <v>A0067_(株)イーネットワークシステムズ_メニューA</v>
      </c>
      <c r="K248" s="626" t="s">
        <v>4757</v>
      </c>
      <c r="M248" s="626">
        <f t="shared" si="50"/>
        <v>1</v>
      </c>
    </row>
    <row r="249" spans="1:13" ht="20.100000000000001" customHeight="1">
      <c r="A249" s="666" t="str">
        <f t="shared" ref="A249:B253" si="56">A248</f>
        <v>A0067</v>
      </c>
      <c r="B249" s="667" t="str">
        <f t="shared" si="56"/>
        <v>(株)イーネットワークシステムズ</v>
      </c>
      <c r="C249" s="680" t="s">
        <v>307</v>
      </c>
      <c r="D249" s="672">
        <v>0</v>
      </c>
      <c r="E249" s="673">
        <v>0</v>
      </c>
      <c r="F249" s="1315"/>
      <c r="G249" s="1316"/>
      <c r="H249" s="626" t="str">
        <f t="shared" si="48"/>
        <v>A0067_(株)イーネットワークシステムズ</v>
      </c>
      <c r="I249" s="626" t="str">
        <f t="shared" si="49"/>
        <v>A0067_(株)イーネットワークシステムズ_メニューB</v>
      </c>
      <c r="K249" s="626" t="s">
        <v>4758</v>
      </c>
      <c r="M249" s="626">
        <f t="shared" si="50"/>
        <v>1</v>
      </c>
    </row>
    <row r="250" spans="1:13" ht="20.100000000000001" customHeight="1">
      <c r="A250" s="666" t="str">
        <f t="shared" si="56"/>
        <v>A0067</v>
      </c>
      <c r="B250" s="667" t="str">
        <f t="shared" si="56"/>
        <v>(株)イーネットワークシステムズ</v>
      </c>
      <c r="C250" s="678" t="s">
        <v>480</v>
      </c>
      <c r="D250" s="789">
        <v>0</v>
      </c>
      <c r="E250" s="790">
        <v>0</v>
      </c>
      <c r="F250" s="1315"/>
      <c r="G250" s="1316"/>
      <c r="H250" s="626" t="str">
        <f t="shared" si="48"/>
        <v>A0067_(株)イーネットワークシステムズ</v>
      </c>
      <c r="I250" s="626" t="str">
        <f t="shared" si="49"/>
        <v>A0067_(株)イーネットワークシステムズ_メニューC</v>
      </c>
      <c r="K250" s="626" t="s">
        <v>4759</v>
      </c>
      <c r="M250" s="626">
        <f t="shared" si="50"/>
        <v>1</v>
      </c>
    </row>
    <row r="251" spans="1:13" ht="20.100000000000001" customHeight="1">
      <c r="A251" s="666" t="str">
        <f t="shared" si="56"/>
        <v>A0067</v>
      </c>
      <c r="B251" s="667" t="str">
        <f t="shared" si="56"/>
        <v>(株)イーネットワークシステムズ</v>
      </c>
      <c r="C251" s="679" t="s">
        <v>481</v>
      </c>
      <c r="D251" s="791">
        <v>0</v>
      </c>
      <c r="E251" s="792">
        <v>0</v>
      </c>
      <c r="F251" s="1315"/>
      <c r="G251" s="1316"/>
      <c r="H251" s="626" t="str">
        <f t="shared" si="48"/>
        <v>A0067_(株)イーネットワークシステムズ</v>
      </c>
      <c r="I251" s="626" t="str">
        <f t="shared" si="49"/>
        <v>A0067_(株)イーネットワークシステムズ_メニューD</v>
      </c>
      <c r="K251" s="626" t="s">
        <v>4760</v>
      </c>
      <c r="M251" s="626">
        <f t="shared" si="50"/>
        <v>3</v>
      </c>
    </row>
    <row r="252" spans="1:13" ht="20.100000000000001" customHeight="1">
      <c r="A252" s="666" t="str">
        <f t="shared" si="56"/>
        <v>A0067</v>
      </c>
      <c r="B252" s="667" t="str">
        <f t="shared" si="56"/>
        <v>(株)イーネットワークシステムズ</v>
      </c>
      <c r="C252" s="793" t="s">
        <v>4412</v>
      </c>
      <c r="D252" s="705">
        <v>6.3299999999999999E-4</v>
      </c>
      <c r="E252" s="706">
        <v>6.3299999999999999E-4</v>
      </c>
      <c r="F252" s="1315"/>
      <c r="G252" s="1316"/>
      <c r="H252" s="626" t="str">
        <f t="shared" si="48"/>
        <v>A0067_(株)イーネットワークシステムズ</v>
      </c>
      <c r="I252" s="626" t="str">
        <f t="shared" si="49"/>
        <v>A0067_(株)イーネットワークシステムズ_メニューE(残差)</v>
      </c>
      <c r="K252" s="626" t="s">
        <v>4761</v>
      </c>
      <c r="M252" s="626">
        <f t="shared" si="50"/>
        <v>3</v>
      </c>
    </row>
    <row r="253" spans="1:13" ht="20.100000000000001" customHeight="1">
      <c r="A253" s="666" t="str">
        <f t="shared" si="56"/>
        <v>A0067</v>
      </c>
      <c r="B253" s="667" t="str">
        <f t="shared" si="56"/>
        <v>(株)イーネットワークシステムズ</v>
      </c>
      <c r="C253" s="775" t="s">
        <v>661</v>
      </c>
      <c r="D253" s="681">
        <v>5.2700000000000002E-4</v>
      </c>
      <c r="E253" s="676">
        <v>5.2599999999999999E-4</v>
      </c>
      <c r="F253" s="1315"/>
      <c r="G253" s="1316"/>
      <c r="H253" s="626" t="str">
        <f t="shared" si="48"/>
        <v>A0067_(株)イーネットワークシステムズ</v>
      </c>
      <c r="I253" s="626" t="str">
        <f t="shared" si="49"/>
        <v>A0067_(株)イーネットワークシステムズ_(参考値)事業者全体</v>
      </c>
      <c r="K253" s="626" t="s">
        <v>4762</v>
      </c>
      <c r="M253" s="626">
        <f t="shared" si="50"/>
        <v>3</v>
      </c>
    </row>
    <row r="254" spans="1:13" ht="20.100000000000001" customHeight="1">
      <c r="A254" s="656" t="s">
        <v>246</v>
      </c>
      <c r="B254" s="657" t="s">
        <v>1841</v>
      </c>
      <c r="C254" s="671"/>
      <c r="D254" s="794">
        <v>6.4700000000000001E-4</v>
      </c>
      <c r="E254" s="711">
        <v>6.4700000000000001E-4</v>
      </c>
      <c r="F254" s="661" t="s">
        <v>4384</v>
      </c>
      <c r="G254" s="662"/>
      <c r="H254" s="626" t="str">
        <f t="shared" si="48"/>
        <v>A0068_(株)エネアーク関東</v>
      </c>
      <c r="I254" s="626" t="str">
        <f t="shared" si="49"/>
        <v>A0068_(株)エネアーク関東_</v>
      </c>
      <c r="K254" s="626" t="s">
        <v>4763</v>
      </c>
      <c r="M254" s="626">
        <f t="shared" si="50"/>
        <v>1</v>
      </c>
    </row>
    <row r="255" spans="1:13" ht="20.100000000000001" customHeight="1">
      <c r="A255" s="666" t="s">
        <v>1842</v>
      </c>
      <c r="B255" s="667" t="s">
        <v>1843</v>
      </c>
      <c r="C255" s="682" t="s">
        <v>229</v>
      </c>
      <c r="D255" s="795">
        <v>0</v>
      </c>
      <c r="E255" s="796">
        <v>0</v>
      </c>
      <c r="F255" s="1315">
        <v>82.08</v>
      </c>
      <c r="G255" s="1316" t="s">
        <v>4394</v>
      </c>
      <c r="H255" s="626" t="str">
        <f t="shared" si="48"/>
        <v>A0069_(株)東急パワーサプライ</v>
      </c>
      <c r="I255" s="626" t="str">
        <f t="shared" si="49"/>
        <v>A0069_(株)東急パワーサプライ_メニューA</v>
      </c>
      <c r="K255" s="626" t="s">
        <v>4764</v>
      </c>
      <c r="M255" s="626">
        <f t="shared" si="50"/>
        <v>1</v>
      </c>
    </row>
    <row r="256" spans="1:13" ht="20.100000000000001" customHeight="1">
      <c r="A256" s="666" t="str">
        <f t="shared" ref="A256:B262" si="57">A255</f>
        <v>A0069</v>
      </c>
      <c r="B256" s="667" t="str">
        <f t="shared" si="57"/>
        <v>(株)東急パワーサプライ</v>
      </c>
      <c r="C256" s="707" t="s">
        <v>307</v>
      </c>
      <c r="D256" s="797">
        <v>0</v>
      </c>
      <c r="E256" s="797">
        <v>0</v>
      </c>
      <c r="F256" s="1315"/>
      <c r="G256" s="1316"/>
      <c r="H256" s="626" t="str">
        <f t="shared" si="48"/>
        <v>A0069_(株)東急パワーサプライ</v>
      </c>
      <c r="I256" s="626" t="str">
        <f t="shared" si="49"/>
        <v>A0069_(株)東急パワーサプライ_メニューB</v>
      </c>
      <c r="K256" s="626" t="s">
        <v>4765</v>
      </c>
      <c r="M256" s="626">
        <f t="shared" si="50"/>
        <v>1</v>
      </c>
    </row>
    <row r="257" spans="1:13" ht="20.100000000000001" customHeight="1">
      <c r="A257" s="666" t="str">
        <f t="shared" si="57"/>
        <v>A0069</v>
      </c>
      <c r="B257" s="667" t="str">
        <f t="shared" si="57"/>
        <v>(株)東急パワーサプライ</v>
      </c>
      <c r="C257" s="671" t="s">
        <v>480</v>
      </c>
      <c r="D257" s="705">
        <v>0</v>
      </c>
      <c r="E257" s="706">
        <v>0</v>
      </c>
      <c r="F257" s="1315"/>
      <c r="G257" s="1316"/>
      <c r="H257" s="626" t="str">
        <f t="shared" si="48"/>
        <v>A0069_(株)東急パワーサプライ</v>
      </c>
      <c r="I257" s="626" t="str">
        <f t="shared" si="49"/>
        <v>A0069_(株)東急パワーサプライ_メニューC</v>
      </c>
      <c r="K257" s="626" t="s">
        <v>4766</v>
      </c>
      <c r="M257" s="626">
        <f t="shared" si="50"/>
        <v>1</v>
      </c>
    </row>
    <row r="258" spans="1:13" ht="20.100000000000001" customHeight="1">
      <c r="A258" s="666" t="str">
        <f t="shared" si="57"/>
        <v>A0069</v>
      </c>
      <c r="B258" s="667" t="str">
        <f t="shared" si="57"/>
        <v>(株)東急パワーサプライ</v>
      </c>
      <c r="C258" s="707" t="s">
        <v>481</v>
      </c>
      <c r="D258" s="672">
        <v>0</v>
      </c>
      <c r="E258" s="673">
        <v>0</v>
      </c>
      <c r="F258" s="1315"/>
      <c r="G258" s="1316"/>
      <c r="H258" s="626" t="str">
        <f t="shared" si="48"/>
        <v>A0069_(株)東急パワーサプライ</v>
      </c>
      <c r="I258" s="626" t="str">
        <f t="shared" si="49"/>
        <v>A0069_(株)東急パワーサプライ_メニューD</v>
      </c>
      <c r="K258" s="626" t="s">
        <v>4767</v>
      </c>
      <c r="M258" s="626">
        <f t="shared" si="50"/>
        <v>1</v>
      </c>
    </row>
    <row r="259" spans="1:13" ht="20.100000000000001" customHeight="1">
      <c r="A259" s="666" t="str">
        <f t="shared" si="57"/>
        <v>A0069</v>
      </c>
      <c r="B259" s="667" t="str">
        <f t="shared" si="57"/>
        <v>(株)東急パワーサプライ</v>
      </c>
      <c r="C259" s="708" t="s">
        <v>4392</v>
      </c>
      <c r="D259" s="672">
        <v>0</v>
      </c>
      <c r="E259" s="673">
        <v>0</v>
      </c>
      <c r="F259" s="1315"/>
      <c r="G259" s="1316"/>
      <c r="H259" s="626" t="str">
        <f t="shared" si="48"/>
        <v>A0069_(株)東急パワーサプライ</v>
      </c>
      <c r="I259" s="626" t="str">
        <f t="shared" si="49"/>
        <v>A0069_(株)東急パワーサプライ_メニューE</v>
      </c>
      <c r="K259" s="626" t="s">
        <v>4768</v>
      </c>
      <c r="M259" s="626">
        <f t="shared" si="50"/>
        <v>1</v>
      </c>
    </row>
    <row r="260" spans="1:13" ht="20.100000000000001" customHeight="1">
      <c r="A260" s="666" t="str">
        <f t="shared" si="57"/>
        <v>A0069</v>
      </c>
      <c r="B260" s="667" t="str">
        <f t="shared" si="57"/>
        <v>(株)東急パワーサプライ</v>
      </c>
      <c r="C260" s="798" t="s">
        <v>4421</v>
      </c>
      <c r="D260" s="672">
        <v>0</v>
      </c>
      <c r="E260" s="673">
        <v>0</v>
      </c>
      <c r="F260" s="1315"/>
      <c r="G260" s="1316"/>
      <c r="H260" s="626" t="str">
        <f t="shared" si="48"/>
        <v>A0069_(株)東急パワーサプライ</v>
      </c>
      <c r="I260" s="626" t="str">
        <f t="shared" si="49"/>
        <v>A0069_(株)東急パワーサプライ_メニューF</v>
      </c>
      <c r="K260" s="626" t="s">
        <v>4769</v>
      </c>
      <c r="M260" s="626">
        <f t="shared" si="50"/>
        <v>3</v>
      </c>
    </row>
    <row r="261" spans="1:13" ht="20.100000000000001" customHeight="1">
      <c r="A261" s="666" t="str">
        <f t="shared" si="57"/>
        <v>A0069</v>
      </c>
      <c r="B261" s="667" t="str">
        <f t="shared" si="57"/>
        <v>(株)東急パワーサプライ</v>
      </c>
      <c r="C261" s="798" t="s">
        <v>1783</v>
      </c>
      <c r="D261" s="672">
        <v>5.6999999999999998E-4</v>
      </c>
      <c r="E261" s="673">
        <v>5.6999999999999998E-4</v>
      </c>
      <c r="F261" s="1315"/>
      <c r="G261" s="1316"/>
      <c r="H261" s="626" t="str">
        <f t="shared" si="48"/>
        <v>A0069_(株)東急パワーサプライ</v>
      </c>
      <c r="I261" s="626" t="str">
        <f t="shared" si="49"/>
        <v>A0069_(株)東急パワーサプライ_メニューG(残差)</v>
      </c>
      <c r="K261" s="626" t="s">
        <v>4770</v>
      </c>
      <c r="M261" s="626">
        <f t="shared" si="50"/>
        <v>3</v>
      </c>
    </row>
    <row r="262" spans="1:13" ht="20.100000000000001" customHeight="1">
      <c r="A262" s="666" t="str">
        <f t="shared" si="57"/>
        <v>A0069</v>
      </c>
      <c r="B262" s="667" t="str">
        <f t="shared" si="57"/>
        <v>(株)東急パワーサプライ</v>
      </c>
      <c r="C262" s="741" t="s">
        <v>661</v>
      </c>
      <c r="D262" s="799">
        <v>9.5000000000000005E-5</v>
      </c>
      <c r="E262" s="800">
        <v>9.5000000000000005E-5</v>
      </c>
      <c r="F262" s="1315"/>
      <c r="G262" s="1316"/>
      <c r="H262" s="626" t="str">
        <f t="shared" si="48"/>
        <v>A0069_(株)東急パワーサプライ</v>
      </c>
      <c r="I262" s="626" t="str">
        <f t="shared" si="49"/>
        <v>A0069_(株)東急パワーサプライ_(参考値)事業者全体</v>
      </c>
      <c r="K262" s="626" t="s">
        <v>4771</v>
      </c>
      <c r="M262" s="626">
        <f t="shared" si="50"/>
        <v>4</v>
      </c>
    </row>
    <row r="263" spans="1:13" ht="20.100000000000001" customHeight="1">
      <c r="A263" s="666" t="s">
        <v>247</v>
      </c>
      <c r="B263" s="667" t="s">
        <v>1844</v>
      </c>
      <c r="C263" s="696" t="s">
        <v>229</v>
      </c>
      <c r="D263" s="706">
        <v>0</v>
      </c>
      <c r="E263" s="706">
        <v>0</v>
      </c>
      <c r="F263" s="1315" t="s">
        <v>4384</v>
      </c>
      <c r="G263" s="1316"/>
      <c r="H263" s="626" t="str">
        <f t="shared" si="48"/>
        <v>A0070_王子・伊藤忠エネクス電力販売(株)</v>
      </c>
      <c r="I263" s="626" t="str">
        <f t="shared" si="49"/>
        <v>A0070_王子・伊藤忠エネクス電力販売(株)_メニューA</v>
      </c>
      <c r="K263" s="626" t="s">
        <v>4772</v>
      </c>
      <c r="M263" s="626">
        <f t="shared" si="50"/>
        <v>3</v>
      </c>
    </row>
    <row r="264" spans="1:13" ht="20.100000000000001" customHeight="1">
      <c r="A264" s="666" t="str">
        <f t="shared" ref="A264:B266" si="58">A263</f>
        <v>A0070</v>
      </c>
      <c r="B264" s="667" t="str">
        <f t="shared" si="58"/>
        <v>王子・伊藤忠エネクス電力販売(株)</v>
      </c>
      <c r="C264" s="699" t="s">
        <v>307</v>
      </c>
      <c r="D264" s="673">
        <v>2.52E-4</v>
      </c>
      <c r="E264" s="673">
        <v>2.52E-4</v>
      </c>
      <c r="F264" s="1315"/>
      <c r="G264" s="1316"/>
      <c r="H264" s="626" t="str">
        <f t="shared" si="48"/>
        <v>A0070_王子・伊藤忠エネクス電力販売(株)</v>
      </c>
      <c r="I264" s="626" t="str">
        <f t="shared" si="49"/>
        <v>A0070_王子・伊藤忠エネクス電力販売(株)_メニューB</v>
      </c>
      <c r="K264" s="626" t="s">
        <v>4773</v>
      </c>
      <c r="M264" s="626">
        <f t="shared" si="50"/>
        <v>1</v>
      </c>
    </row>
    <row r="265" spans="1:13" ht="20.100000000000001" customHeight="1">
      <c r="A265" s="666" t="str">
        <f t="shared" si="58"/>
        <v>A0070</v>
      </c>
      <c r="B265" s="667" t="str">
        <f t="shared" si="58"/>
        <v>王子・伊藤忠エネクス電力販売(株)</v>
      </c>
      <c r="C265" s="699" t="s">
        <v>4403</v>
      </c>
      <c r="D265" s="673">
        <v>5.2400000000000005E-4</v>
      </c>
      <c r="E265" s="673">
        <v>5.2400000000000005E-4</v>
      </c>
      <c r="F265" s="1315"/>
      <c r="G265" s="1316"/>
      <c r="H265" s="626" t="str">
        <f t="shared" si="48"/>
        <v>A0070_王子・伊藤忠エネクス電力販売(株)</v>
      </c>
      <c r="I265" s="626" t="str">
        <f t="shared" si="49"/>
        <v>A0070_王子・伊藤忠エネクス電力販売(株)_メニューC(残差)</v>
      </c>
      <c r="K265" s="626" t="s">
        <v>4774</v>
      </c>
      <c r="M265" s="626">
        <f t="shared" si="50"/>
        <v>1</v>
      </c>
    </row>
    <row r="266" spans="1:13" ht="20.100000000000001" customHeight="1">
      <c r="A266" s="666" t="str">
        <f t="shared" si="58"/>
        <v>A0070</v>
      </c>
      <c r="B266" s="667" t="str">
        <f t="shared" si="58"/>
        <v>王子・伊藤忠エネクス電力販売(株)</v>
      </c>
      <c r="C266" s="742" t="s">
        <v>661</v>
      </c>
      <c r="D266" s="681">
        <v>3.1300000000000002E-4</v>
      </c>
      <c r="E266" s="676">
        <v>3.1300000000000002E-4</v>
      </c>
      <c r="F266" s="1315"/>
      <c r="G266" s="1316"/>
      <c r="H266" s="626" t="str">
        <f t="shared" si="48"/>
        <v>A0070_王子・伊藤忠エネクス電力販売(株)</v>
      </c>
      <c r="I266" s="626" t="str">
        <f t="shared" si="49"/>
        <v>A0070_王子・伊藤忠エネクス電力販売(株)_(参考値)事業者全体</v>
      </c>
      <c r="K266" s="626" t="s">
        <v>4775</v>
      </c>
      <c r="M266" s="626">
        <f t="shared" si="50"/>
        <v>1</v>
      </c>
    </row>
    <row r="267" spans="1:13" ht="20.100000000000001" customHeight="1">
      <c r="A267" s="666" t="s">
        <v>248</v>
      </c>
      <c r="B267" s="667" t="s">
        <v>1845</v>
      </c>
      <c r="C267" s="801" t="s">
        <v>229</v>
      </c>
      <c r="D267" s="669">
        <v>0</v>
      </c>
      <c r="E267" s="670">
        <v>0</v>
      </c>
      <c r="F267" s="1315" t="s">
        <v>4384</v>
      </c>
      <c r="G267" s="1316"/>
      <c r="H267" s="626" t="str">
        <f t="shared" si="48"/>
        <v>A0071_伊藤忠商事(株)</v>
      </c>
      <c r="I267" s="626" t="str">
        <f t="shared" si="49"/>
        <v>A0071_伊藤忠商事(株)_メニューA</v>
      </c>
      <c r="K267" s="626" t="s">
        <v>4776</v>
      </c>
      <c r="M267" s="626">
        <f t="shared" si="50"/>
        <v>1</v>
      </c>
    </row>
    <row r="268" spans="1:13" ht="20.100000000000001" customHeight="1">
      <c r="A268" s="666" t="str">
        <f t="shared" ref="A268:B270" si="59">A267</f>
        <v>A0071</v>
      </c>
      <c r="B268" s="667" t="str">
        <f t="shared" si="59"/>
        <v>伊藤忠商事(株)</v>
      </c>
      <c r="C268" s="699" t="s">
        <v>307</v>
      </c>
      <c r="D268" s="672">
        <v>0</v>
      </c>
      <c r="E268" s="673">
        <v>0</v>
      </c>
      <c r="F268" s="1315"/>
      <c r="G268" s="1316"/>
      <c r="H268" s="626" t="str">
        <f t="shared" si="48"/>
        <v>A0071_伊藤忠商事(株)</v>
      </c>
      <c r="I268" s="626" t="str">
        <f t="shared" si="49"/>
        <v>A0071_伊藤忠商事(株)_メニューB</v>
      </c>
      <c r="K268" s="626" t="s">
        <v>4777</v>
      </c>
      <c r="M268" s="626">
        <f t="shared" si="50"/>
        <v>1</v>
      </c>
    </row>
    <row r="269" spans="1:13" ht="20.100000000000001" customHeight="1">
      <c r="A269" s="666" t="str">
        <f t="shared" si="59"/>
        <v>A0071</v>
      </c>
      <c r="B269" s="667" t="str">
        <f t="shared" si="59"/>
        <v>伊藤忠商事(株)</v>
      </c>
      <c r="C269" s="699" t="s">
        <v>4403</v>
      </c>
      <c r="D269" s="740">
        <v>4.2900000000000002E-4</v>
      </c>
      <c r="E269" s="685">
        <v>4.2900000000000002E-4</v>
      </c>
      <c r="F269" s="1315"/>
      <c r="G269" s="1316"/>
      <c r="H269" s="626" t="str">
        <f t="shared" si="48"/>
        <v>A0071_伊藤忠商事(株)</v>
      </c>
      <c r="I269" s="626" t="str">
        <f t="shared" si="49"/>
        <v>A0071_伊藤忠商事(株)_メニューC(残差)</v>
      </c>
      <c r="K269" s="626" t="s">
        <v>4778</v>
      </c>
      <c r="M269" s="626">
        <f t="shared" si="50"/>
        <v>3</v>
      </c>
    </row>
    <row r="270" spans="1:13" ht="20.100000000000001" customHeight="1">
      <c r="A270" s="666" t="str">
        <f t="shared" si="59"/>
        <v>A0071</v>
      </c>
      <c r="B270" s="667" t="str">
        <f t="shared" si="59"/>
        <v>伊藤忠商事(株)</v>
      </c>
      <c r="C270" s="742" t="s">
        <v>661</v>
      </c>
      <c r="D270" s="681">
        <v>4.2900000000000002E-4</v>
      </c>
      <c r="E270" s="676">
        <v>4.2900000000000002E-4</v>
      </c>
      <c r="F270" s="1315"/>
      <c r="G270" s="1316"/>
      <c r="H270" s="626" t="str">
        <f t="shared" si="48"/>
        <v>A0071_伊藤忠商事(株)</v>
      </c>
      <c r="I270" s="626" t="str">
        <f t="shared" si="49"/>
        <v>A0071_伊藤忠商事(株)_(参考値)事業者全体</v>
      </c>
      <c r="K270" s="626" t="s">
        <v>4779</v>
      </c>
      <c r="M270" s="626">
        <f t="shared" si="50"/>
        <v>1</v>
      </c>
    </row>
    <row r="271" spans="1:13" ht="20.100000000000001" customHeight="1">
      <c r="A271" s="666" t="s">
        <v>249</v>
      </c>
      <c r="B271" s="667" t="s">
        <v>1846</v>
      </c>
      <c r="C271" s="671" t="s">
        <v>229</v>
      </c>
      <c r="D271" s="669">
        <v>0</v>
      </c>
      <c r="E271" s="670">
        <v>0</v>
      </c>
      <c r="F271" s="1315">
        <v>64.44675685050295</v>
      </c>
      <c r="G271" s="1316" t="s">
        <v>4396</v>
      </c>
      <c r="H271" s="626" t="str">
        <f t="shared" si="48"/>
        <v>A0072_(株)エコスタイル</v>
      </c>
      <c r="I271" s="626" t="str">
        <f t="shared" si="49"/>
        <v>A0072_(株)エコスタイル_メニューA</v>
      </c>
      <c r="K271" s="626" t="s">
        <v>4780</v>
      </c>
      <c r="M271" s="626">
        <f t="shared" si="50"/>
        <v>1</v>
      </c>
    </row>
    <row r="272" spans="1:13" ht="20.100000000000001" customHeight="1">
      <c r="A272" s="666" t="str">
        <f t="shared" ref="A272:B274" si="60">A271</f>
        <v>A0072</v>
      </c>
      <c r="B272" s="667" t="str">
        <f t="shared" si="60"/>
        <v>(株)エコスタイル</v>
      </c>
      <c r="C272" s="683" t="s">
        <v>307</v>
      </c>
      <c r="D272" s="672">
        <v>0</v>
      </c>
      <c r="E272" s="673">
        <v>0</v>
      </c>
      <c r="F272" s="1315"/>
      <c r="G272" s="1316"/>
      <c r="H272" s="626" t="str">
        <f t="shared" si="48"/>
        <v>A0072_(株)エコスタイル</v>
      </c>
      <c r="I272" s="626" t="str">
        <f t="shared" si="49"/>
        <v>A0072_(株)エコスタイル_メニューB</v>
      </c>
      <c r="K272" s="626" t="s">
        <v>4781</v>
      </c>
      <c r="M272" s="626">
        <f t="shared" si="50"/>
        <v>1</v>
      </c>
    </row>
    <row r="273" spans="1:13" ht="20.100000000000001" customHeight="1">
      <c r="A273" s="666" t="str">
        <f t="shared" si="60"/>
        <v>A0072</v>
      </c>
      <c r="B273" s="667" t="str">
        <f t="shared" si="60"/>
        <v>(株)エコスタイル</v>
      </c>
      <c r="C273" s="683" t="s">
        <v>4403</v>
      </c>
      <c r="D273" s="672">
        <v>7.4899999999999999E-4</v>
      </c>
      <c r="E273" s="673">
        <v>7.4899999999999999E-4</v>
      </c>
      <c r="F273" s="1315"/>
      <c r="G273" s="1316"/>
      <c r="H273" s="626" t="str">
        <f t="shared" si="48"/>
        <v>A0072_(株)エコスタイル</v>
      </c>
      <c r="I273" s="626" t="str">
        <f t="shared" si="49"/>
        <v>A0072_(株)エコスタイル_メニューC(残差)</v>
      </c>
      <c r="K273" s="626" t="s">
        <v>4782</v>
      </c>
      <c r="M273" s="626">
        <f t="shared" si="50"/>
        <v>1</v>
      </c>
    </row>
    <row r="274" spans="1:13" ht="20.100000000000001" customHeight="1">
      <c r="A274" s="666" t="str">
        <f t="shared" si="60"/>
        <v>A0072</v>
      </c>
      <c r="B274" s="667" t="str">
        <f t="shared" si="60"/>
        <v>(株)エコスタイル</v>
      </c>
      <c r="C274" s="674" t="s">
        <v>661</v>
      </c>
      <c r="D274" s="684">
        <v>3.8299999999999999E-4</v>
      </c>
      <c r="E274" s="685">
        <v>3.8299999999999999E-4</v>
      </c>
      <c r="F274" s="1315"/>
      <c r="G274" s="1316"/>
      <c r="H274" s="626" t="str">
        <f t="shared" si="48"/>
        <v>A0072_(株)エコスタイル</v>
      </c>
      <c r="I274" s="626" t="str">
        <f t="shared" si="49"/>
        <v>A0072_(株)エコスタイル_(参考値)事業者全体</v>
      </c>
      <c r="K274" s="626" t="s">
        <v>4783</v>
      </c>
      <c r="M274" s="626">
        <f t="shared" si="50"/>
        <v>1</v>
      </c>
    </row>
    <row r="275" spans="1:13" ht="20.100000000000001" customHeight="1">
      <c r="A275" s="656" t="s">
        <v>250</v>
      </c>
      <c r="B275" s="657" t="s">
        <v>1847</v>
      </c>
      <c r="C275" s="663"/>
      <c r="D275" s="664">
        <v>3.4099999999999999E-4</v>
      </c>
      <c r="E275" s="802">
        <v>3.4099999999999999E-4</v>
      </c>
      <c r="F275" s="661">
        <v>100</v>
      </c>
      <c r="G275" s="662"/>
      <c r="H275" s="626" t="str">
        <f t="shared" si="48"/>
        <v>A0073_入間ガス(株)</v>
      </c>
      <c r="I275" s="626" t="str">
        <f t="shared" si="49"/>
        <v>A0073_入間ガス(株)_</v>
      </c>
      <c r="K275" s="626" t="s">
        <v>4784</v>
      </c>
      <c r="M275" s="626">
        <f t="shared" si="50"/>
        <v>1</v>
      </c>
    </row>
    <row r="276" spans="1:13" ht="20.100000000000001" customHeight="1">
      <c r="A276" s="656" t="s">
        <v>251</v>
      </c>
      <c r="B276" s="657" t="s">
        <v>1848</v>
      </c>
      <c r="C276" s="671"/>
      <c r="D276" s="803">
        <v>3.5300000000000002E-4</v>
      </c>
      <c r="E276" s="804">
        <v>3.5300000000000002E-4</v>
      </c>
      <c r="F276" s="805">
        <v>100</v>
      </c>
      <c r="G276" s="662"/>
      <c r="H276" s="626" t="str">
        <f t="shared" si="48"/>
        <v>A0074_テプコカスタマーサービス(株)</v>
      </c>
      <c r="I276" s="626" t="str">
        <f t="shared" si="49"/>
        <v>A0074_テプコカスタマーサービス(株)_</v>
      </c>
      <c r="K276" s="626" t="s">
        <v>4785</v>
      </c>
      <c r="M276" s="626">
        <f t="shared" si="50"/>
        <v>5</v>
      </c>
    </row>
    <row r="277" spans="1:13" ht="20.100000000000001" customHeight="1">
      <c r="A277" s="656" t="s">
        <v>252</v>
      </c>
      <c r="B277" s="657" t="s">
        <v>1849</v>
      </c>
      <c r="C277" s="663"/>
      <c r="D277" s="664">
        <v>5.22E-4</v>
      </c>
      <c r="E277" s="665">
        <v>5.22E-4</v>
      </c>
      <c r="F277" s="661">
        <v>89.039301310043669</v>
      </c>
      <c r="G277" s="662" t="s">
        <v>4394</v>
      </c>
      <c r="H277" s="626" t="str">
        <f t="shared" si="48"/>
        <v>A0075_(株)とんでんホールディングス</v>
      </c>
      <c r="I277" s="626" t="str">
        <f t="shared" si="49"/>
        <v>A0075_(株)とんでんホールディングス_</v>
      </c>
      <c r="K277" s="626" t="s">
        <v>4786</v>
      </c>
      <c r="M277" s="626">
        <f t="shared" si="50"/>
        <v>1</v>
      </c>
    </row>
    <row r="278" spans="1:13" ht="20.100000000000001" customHeight="1">
      <c r="A278" s="666" t="s">
        <v>253</v>
      </c>
      <c r="B278" s="667" t="s">
        <v>1850</v>
      </c>
      <c r="C278" s="658" t="s">
        <v>229</v>
      </c>
      <c r="D278" s="781">
        <v>0</v>
      </c>
      <c r="E278" s="806">
        <v>0</v>
      </c>
      <c r="F278" s="1315">
        <v>98.872326179652532</v>
      </c>
      <c r="G278" s="1316" t="s">
        <v>4422</v>
      </c>
      <c r="H278" s="626" t="str">
        <f t="shared" si="48"/>
        <v>A0076_日鉄エンジニアリング(株)</v>
      </c>
      <c r="I278" s="626" t="str">
        <f t="shared" si="49"/>
        <v>A0076_日鉄エンジニアリング(株)_メニューA</v>
      </c>
      <c r="K278" s="626" t="s">
        <v>4787</v>
      </c>
      <c r="M278" s="626">
        <f t="shared" si="50"/>
        <v>1</v>
      </c>
    </row>
    <row r="279" spans="1:13" ht="20.100000000000001" customHeight="1">
      <c r="A279" s="666" t="str">
        <f t="shared" ref="A279:B283" si="61">A278</f>
        <v>A0076</v>
      </c>
      <c r="B279" s="667" t="str">
        <f t="shared" si="61"/>
        <v>日鉄エンジニアリング(株)</v>
      </c>
      <c r="C279" s="707" t="s">
        <v>307</v>
      </c>
      <c r="D279" s="782">
        <v>0</v>
      </c>
      <c r="E279" s="807">
        <v>0</v>
      </c>
      <c r="F279" s="1315"/>
      <c r="G279" s="1316"/>
      <c r="H279" s="626" t="str">
        <f t="shared" si="48"/>
        <v>A0076_日鉄エンジニアリング(株)</v>
      </c>
      <c r="I279" s="626" t="str">
        <f t="shared" si="49"/>
        <v>A0076_日鉄エンジニアリング(株)_メニューB</v>
      </c>
      <c r="K279" s="626" t="s">
        <v>4788</v>
      </c>
      <c r="M279" s="626">
        <f t="shared" si="50"/>
        <v>1</v>
      </c>
    </row>
    <row r="280" spans="1:13" ht="20.100000000000001" customHeight="1">
      <c r="A280" s="666" t="str">
        <f t="shared" si="61"/>
        <v>A0076</v>
      </c>
      <c r="B280" s="667" t="str">
        <f t="shared" si="61"/>
        <v>日鉄エンジニアリング(株)</v>
      </c>
      <c r="C280" s="671" t="s">
        <v>480</v>
      </c>
      <c r="D280" s="782">
        <v>1E-4</v>
      </c>
      <c r="E280" s="807">
        <v>1E-4</v>
      </c>
      <c r="F280" s="1315"/>
      <c r="G280" s="1316"/>
      <c r="H280" s="626" t="str">
        <f t="shared" si="48"/>
        <v>A0076_日鉄エンジニアリング(株)</v>
      </c>
      <c r="I280" s="626" t="str">
        <f t="shared" si="49"/>
        <v>A0076_日鉄エンジニアリング(株)_メニューC</v>
      </c>
      <c r="K280" s="626" t="s">
        <v>4789</v>
      </c>
      <c r="M280" s="626">
        <f t="shared" si="50"/>
        <v>1</v>
      </c>
    </row>
    <row r="281" spans="1:13" ht="20.100000000000001" customHeight="1">
      <c r="A281" s="666" t="str">
        <f t="shared" si="61"/>
        <v>A0076</v>
      </c>
      <c r="B281" s="667" t="str">
        <f t="shared" si="61"/>
        <v>日鉄エンジニアリング(株)</v>
      </c>
      <c r="C281" s="683" t="s">
        <v>481</v>
      </c>
      <c r="D281" s="782">
        <v>2.5000000000000001E-4</v>
      </c>
      <c r="E281" s="807">
        <v>2.5000000000000001E-4</v>
      </c>
      <c r="F281" s="1315"/>
      <c r="G281" s="1316"/>
      <c r="H281" s="626" t="str">
        <f t="shared" si="48"/>
        <v>A0076_日鉄エンジニアリング(株)</v>
      </c>
      <c r="I281" s="626" t="str">
        <f t="shared" si="49"/>
        <v>A0076_日鉄エンジニアリング(株)_メニューD</v>
      </c>
      <c r="K281" s="626" t="s">
        <v>4790</v>
      </c>
      <c r="M281" s="626">
        <f t="shared" si="50"/>
        <v>3</v>
      </c>
    </row>
    <row r="282" spans="1:13" ht="20.100000000000001" customHeight="1">
      <c r="A282" s="666" t="str">
        <f t="shared" si="61"/>
        <v>A0076</v>
      </c>
      <c r="B282" s="667" t="str">
        <f t="shared" si="61"/>
        <v>日鉄エンジニアリング(株)</v>
      </c>
      <c r="C282" s="683" t="s">
        <v>1781</v>
      </c>
      <c r="D282" s="782">
        <v>6.2799999999999998E-4</v>
      </c>
      <c r="E282" s="807">
        <v>6.2799999999999998E-4</v>
      </c>
      <c r="F282" s="1315"/>
      <c r="G282" s="1316"/>
      <c r="H282" s="626" t="str">
        <f t="shared" si="48"/>
        <v>A0076_日鉄エンジニアリング(株)</v>
      </c>
      <c r="I282" s="626" t="str">
        <f t="shared" si="49"/>
        <v>A0076_日鉄エンジニアリング(株)_メニューE(残差)</v>
      </c>
      <c r="K282" s="626" t="s">
        <v>4791</v>
      </c>
      <c r="M282" s="626">
        <f t="shared" si="50"/>
        <v>1</v>
      </c>
    </row>
    <row r="283" spans="1:13" ht="20.100000000000001" customHeight="1">
      <c r="A283" s="666" t="str">
        <f t="shared" si="61"/>
        <v>A0076</v>
      </c>
      <c r="B283" s="667" t="str">
        <f t="shared" si="61"/>
        <v>日鉄エンジニアリング(株)</v>
      </c>
      <c r="C283" s="741" t="s">
        <v>661</v>
      </c>
      <c r="D283" s="675">
        <v>5.2899999999999996E-4</v>
      </c>
      <c r="E283" s="676">
        <v>5.2899999999999996E-4</v>
      </c>
      <c r="F283" s="1315"/>
      <c r="G283" s="1316"/>
      <c r="H283" s="626" t="str">
        <f t="shared" si="48"/>
        <v>A0076_日鉄エンジニアリング(株)</v>
      </c>
      <c r="I283" s="626" t="str">
        <f t="shared" si="49"/>
        <v>A0076_日鉄エンジニアリング(株)_(参考値)事業者全体</v>
      </c>
      <c r="K283" s="626" t="s">
        <v>4792</v>
      </c>
      <c r="M283" s="626">
        <f t="shared" si="50"/>
        <v>1</v>
      </c>
    </row>
    <row r="284" spans="1:13" ht="20.100000000000001" customHeight="1">
      <c r="A284" s="666" t="s">
        <v>254</v>
      </c>
      <c r="B284" s="667" t="s">
        <v>4423</v>
      </c>
      <c r="C284" s="696" t="s">
        <v>229</v>
      </c>
      <c r="D284" s="669">
        <v>0</v>
      </c>
      <c r="E284" s="670">
        <v>0</v>
      </c>
      <c r="F284" s="1315">
        <v>99.863966431457612</v>
      </c>
      <c r="G284" s="1316" t="s">
        <v>4424</v>
      </c>
      <c r="H284" s="626" t="str">
        <f t="shared" si="48"/>
        <v>A0077_auエネルギー＆ライフ(株)</v>
      </c>
      <c r="I284" s="626" t="str">
        <f t="shared" si="49"/>
        <v>A0077_auエネルギー＆ライフ(株)_メニューA</v>
      </c>
      <c r="K284" s="626" t="s">
        <v>4793</v>
      </c>
      <c r="M284" s="626">
        <f t="shared" si="50"/>
        <v>1</v>
      </c>
    </row>
    <row r="285" spans="1:13" ht="20.100000000000001" customHeight="1">
      <c r="A285" s="666" t="str">
        <f t="shared" ref="A285:B287" si="62">A284</f>
        <v>A0077</v>
      </c>
      <c r="B285" s="667" t="str">
        <f t="shared" si="62"/>
        <v>auエネルギー＆ライフ(株)</v>
      </c>
      <c r="C285" s="699" t="s">
        <v>307</v>
      </c>
      <c r="D285" s="672">
        <v>0</v>
      </c>
      <c r="E285" s="673">
        <v>0</v>
      </c>
      <c r="F285" s="1315"/>
      <c r="G285" s="1316"/>
      <c r="H285" s="626" t="str">
        <f t="shared" si="48"/>
        <v>A0077_auエネルギー＆ライフ(株)</v>
      </c>
      <c r="I285" s="626" t="str">
        <f t="shared" si="49"/>
        <v>A0077_auエネルギー＆ライフ(株)_メニューB</v>
      </c>
      <c r="K285" s="626" t="s">
        <v>4794</v>
      </c>
      <c r="M285" s="626">
        <f t="shared" si="50"/>
        <v>3</v>
      </c>
    </row>
    <row r="286" spans="1:13" ht="20.100000000000001" customHeight="1">
      <c r="A286" s="666" t="str">
        <f t="shared" si="62"/>
        <v>A0077</v>
      </c>
      <c r="B286" s="667" t="str">
        <f t="shared" si="62"/>
        <v>auエネルギー＆ライフ(株)</v>
      </c>
      <c r="C286" s="699" t="s">
        <v>4403</v>
      </c>
      <c r="D286" s="672">
        <v>5.53E-4</v>
      </c>
      <c r="E286" s="673">
        <v>5.53E-4</v>
      </c>
      <c r="F286" s="1315"/>
      <c r="G286" s="1316"/>
      <c r="H286" s="626" t="str">
        <f t="shared" si="48"/>
        <v>A0077_auエネルギー＆ライフ(株)</v>
      </c>
      <c r="I286" s="626" t="str">
        <f t="shared" si="49"/>
        <v>A0077_auエネルギー＆ライフ(株)_メニューC(残差)</v>
      </c>
      <c r="K286" s="626" t="s">
        <v>4795</v>
      </c>
      <c r="M286" s="626">
        <f t="shared" si="50"/>
        <v>1</v>
      </c>
    </row>
    <row r="287" spans="1:13" ht="20.100000000000001" customHeight="1">
      <c r="A287" s="666" t="str">
        <f t="shared" si="62"/>
        <v>A0077</v>
      </c>
      <c r="B287" s="667" t="str">
        <f t="shared" si="62"/>
        <v>auエネルギー＆ライフ(株)</v>
      </c>
      <c r="C287" s="742" t="s">
        <v>661</v>
      </c>
      <c r="D287" s="681">
        <v>5.31E-4</v>
      </c>
      <c r="E287" s="676">
        <v>5.31E-4</v>
      </c>
      <c r="F287" s="1315"/>
      <c r="G287" s="1316"/>
      <c r="H287" s="626" t="str">
        <f t="shared" ref="H287:H350" si="63">A287&amp;"_"&amp;B287</f>
        <v>A0077_auエネルギー＆ライフ(株)</v>
      </c>
      <c r="I287" s="626" t="str">
        <f t="shared" ref="I287:I350" si="64">A287&amp;"_"&amp;B287&amp;"_"&amp;C287</f>
        <v>A0077_auエネルギー＆ライフ(株)_(参考値)事業者全体</v>
      </c>
      <c r="K287" s="626" t="s">
        <v>4796</v>
      </c>
      <c r="M287" s="626">
        <f t="shared" ref="M287:M350" si="65">COUNTIF($H$30:$H$3024,K287)</f>
        <v>1</v>
      </c>
    </row>
    <row r="288" spans="1:13" ht="20.100000000000001" customHeight="1">
      <c r="A288" s="656" t="s">
        <v>255</v>
      </c>
      <c r="B288" s="657" t="s">
        <v>1851</v>
      </c>
      <c r="C288" s="745"/>
      <c r="D288" s="664">
        <v>5.0500000000000002E-4</v>
      </c>
      <c r="E288" s="665">
        <v>5.0500000000000002E-4</v>
      </c>
      <c r="F288" s="661">
        <v>100</v>
      </c>
      <c r="G288" s="662"/>
      <c r="H288" s="626" t="str">
        <f t="shared" si="63"/>
        <v>A0079_イワタニ関東(株)</v>
      </c>
      <c r="I288" s="626" t="str">
        <f t="shared" si="64"/>
        <v>A0079_イワタニ関東(株)_</v>
      </c>
      <c r="K288" s="626" t="s">
        <v>4797</v>
      </c>
      <c r="M288" s="626">
        <f t="shared" si="65"/>
        <v>2</v>
      </c>
    </row>
    <row r="289" spans="1:13" ht="20.100000000000001" customHeight="1">
      <c r="A289" s="656" t="s">
        <v>256</v>
      </c>
      <c r="B289" s="657" t="s">
        <v>1852</v>
      </c>
      <c r="C289" s="658"/>
      <c r="D289" s="664">
        <v>4.7399999999999997E-4</v>
      </c>
      <c r="E289" s="665">
        <v>4.7399999999999997E-4</v>
      </c>
      <c r="F289" s="661">
        <v>100</v>
      </c>
      <c r="G289" s="662"/>
      <c r="H289" s="626" t="str">
        <f t="shared" si="63"/>
        <v>A0080_イワタニ首都圏(株)</v>
      </c>
      <c r="I289" s="626" t="str">
        <f t="shared" si="64"/>
        <v>A0080_イワタニ首都圏(株)_</v>
      </c>
      <c r="K289" s="626" t="s">
        <v>4798</v>
      </c>
      <c r="M289" s="626">
        <f t="shared" si="65"/>
        <v>1</v>
      </c>
    </row>
    <row r="290" spans="1:13" ht="20.100000000000001" customHeight="1">
      <c r="A290" s="666" t="s">
        <v>257</v>
      </c>
      <c r="B290" s="667" t="s">
        <v>4425</v>
      </c>
      <c r="C290" s="696" t="s">
        <v>229</v>
      </c>
      <c r="D290" s="669">
        <v>0</v>
      </c>
      <c r="E290" s="670">
        <v>0</v>
      </c>
      <c r="F290" s="1315">
        <v>100</v>
      </c>
      <c r="G290" s="1316"/>
      <c r="H290" s="626" t="str">
        <f t="shared" si="63"/>
        <v>A0081_サーラeエナジー(株)</v>
      </c>
      <c r="I290" s="626" t="str">
        <f t="shared" si="64"/>
        <v>A0081_サーラeエナジー(株)_メニューA</v>
      </c>
      <c r="K290" s="626" t="s">
        <v>4799</v>
      </c>
      <c r="M290" s="626">
        <f t="shared" si="65"/>
        <v>1</v>
      </c>
    </row>
    <row r="291" spans="1:13" ht="20.100000000000001" customHeight="1">
      <c r="A291" s="666" t="str">
        <f t="shared" ref="A291:B293" si="66">A290</f>
        <v>A0081</v>
      </c>
      <c r="B291" s="667" t="str">
        <f t="shared" si="66"/>
        <v>サーラeエナジー(株)</v>
      </c>
      <c r="C291" s="699" t="s">
        <v>307</v>
      </c>
      <c r="D291" s="672">
        <v>3.86E-4</v>
      </c>
      <c r="E291" s="673">
        <v>3.86E-4</v>
      </c>
      <c r="F291" s="1315"/>
      <c r="G291" s="1316"/>
      <c r="H291" s="626" t="str">
        <f t="shared" si="63"/>
        <v>A0081_サーラeエナジー(株)</v>
      </c>
      <c r="I291" s="626" t="str">
        <f t="shared" si="64"/>
        <v>A0081_サーラeエナジー(株)_メニューB</v>
      </c>
      <c r="K291" s="626" t="s">
        <v>4800</v>
      </c>
      <c r="M291" s="626">
        <f t="shared" si="65"/>
        <v>1</v>
      </c>
    </row>
    <row r="292" spans="1:13" ht="20.100000000000001" customHeight="1">
      <c r="A292" s="666" t="str">
        <f t="shared" si="66"/>
        <v>A0081</v>
      </c>
      <c r="B292" s="667" t="str">
        <f t="shared" si="66"/>
        <v>サーラeエナジー(株)</v>
      </c>
      <c r="C292" s="699" t="s">
        <v>4403</v>
      </c>
      <c r="D292" s="672">
        <v>3.4099999999999999E-4</v>
      </c>
      <c r="E292" s="673">
        <v>3.4099999999999999E-4</v>
      </c>
      <c r="F292" s="1315"/>
      <c r="G292" s="1316"/>
      <c r="H292" s="626" t="str">
        <f t="shared" si="63"/>
        <v>A0081_サーラeエナジー(株)</v>
      </c>
      <c r="I292" s="626" t="str">
        <f t="shared" si="64"/>
        <v>A0081_サーラeエナジー(株)_メニューC(残差)</v>
      </c>
      <c r="K292" s="626" t="s">
        <v>4801</v>
      </c>
      <c r="M292" s="626">
        <f t="shared" si="65"/>
        <v>3</v>
      </c>
    </row>
    <row r="293" spans="1:13" ht="20.100000000000001" customHeight="1">
      <c r="A293" s="666" t="str">
        <f t="shared" si="66"/>
        <v>A0081</v>
      </c>
      <c r="B293" s="667" t="str">
        <f t="shared" si="66"/>
        <v>サーラeエナジー(株)</v>
      </c>
      <c r="C293" s="742" t="s">
        <v>661</v>
      </c>
      <c r="D293" s="681">
        <v>3.3700000000000001E-4</v>
      </c>
      <c r="E293" s="676">
        <v>3.3700000000000001E-4</v>
      </c>
      <c r="F293" s="1315"/>
      <c r="G293" s="1316"/>
      <c r="H293" s="626" t="str">
        <f t="shared" si="63"/>
        <v>A0081_サーラeエナジー(株)</v>
      </c>
      <c r="I293" s="626" t="str">
        <f t="shared" si="64"/>
        <v>A0081_サーラeエナジー(株)_(参考値)事業者全体</v>
      </c>
      <c r="K293" s="626" t="s">
        <v>4802</v>
      </c>
      <c r="M293" s="626">
        <f t="shared" si="65"/>
        <v>3</v>
      </c>
    </row>
    <row r="294" spans="1:13" ht="20.100000000000001" customHeight="1">
      <c r="A294" s="666" t="s">
        <v>258</v>
      </c>
      <c r="B294" s="667" t="s">
        <v>1853</v>
      </c>
      <c r="C294" s="743" t="s">
        <v>229</v>
      </c>
      <c r="D294" s="669">
        <v>0</v>
      </c>
      <c r="E294" s="670">
        <v>0</v>
      </c>
      <c r="F294" s="1315">
        <v>97.63</v>
      </c>
      <c r="G294" s="1316" t="s">
        <v>4394</v>
      </c>
      <c r="H294" s="626" t="str">
        <f t="shared" si="63"/>
        <v>A0082_(株)地球クラブ</v>
      </c>
      <c r="I294" s="626" t="str">
        <f t="shared" si="64"/>
        <v>A0082_(株)地球クラブ_メニューA</v>
      </c>
      <c r="K294" s="626" t="s">
        <v>4803</v>
      </c>
      <c r="M294" s="626">
        <f t="shared" si="65"/>
        <v>1</v>
      </c>
    </row>
    <row r="295" spans="1:13" ht="20.100000000000001" customHeight="1">
      <c r="A295" s="666" t="str">
        <f t="shared" ref="A295:B297" si="67">A294</f>
        <v>A0082</v>
      </c>
      <c r="B295" s="667" t="str">
        <f t="shared" si="67"/>
        <v>(株)地球クラブ</v>
      </c>
      <c r="C295" s="707" t="s">
        <v>307</v>
      </c>
      <c r="D295" s="705">
        <v>3.01E-4</v>
      </c>
      <c r="E295" s="706">
        <v>3.01E-4</v>
      </c>
      <c r="F295" s="1315"/>
      <c r="G295" s="1316"/>
      <c r="H295" s="626" t="str">
        <f t="shared" si="63"/>
        <v>A0082_(株)地球クラブ</v>
      </c>
      <c r="I295" s="626" t="str">
        <f t="shared" si="64"/>
        <v>A0082_(株)地球クラブ_メニューB</v>
      </c>
      <c r="K295" s="626" t="s">
        <v>4804</v>
      </c>
      <c r="M295" s="626">
        <f t="shared" si="65"/>
        <v>3</v>
      </c>
    </row>
    <row r="296" spans="1:13" ht="20.100000000000001" customHeight="1">
      <c r="A296" s="666" t="str">
        <f t="shared" si="67"/>
        <v>A0082</v>
      </c>
      <c r="B296" s="667" t="str">
        <f t="shared" si="67"/>
        <v>(株)地球クラブ</v>
      </c>
      <c r="C296" s="671" t="s">
        <v>4403</v>
      </c>
      <c r="D296" s="672">
        <v>5.6400000000000005E-4</v>
      </c>
      <c r="E296" s="673">
        <v>5.6400000000000005E-4</v>
      </c>
      <c r="F296" s="1315"/>
      <c r="G296" s="1316"/>
      <c r="H296" s="626" t="str">
        <f t="shared" si="63"/>
        <v>A0082_(株)地球クラブ</v>
      </c>
      <c r="I296" s="626" t="str">
        <f t="shared" si="64"/>
        <v>A0082_(株)地球クラブ_メニューC(残差)</v>
      </c>
      <c r="K296" s="626" t="s">
        <v>4805</v>
      </c>
      <c r="M296" s="626">
        <f t="shared" si="65"/>
        <v>3</v>
      </c>
    </row>
    <row r="297" spans="1:13" ht="20.100000000000001" customHeight="1">
      <c r="A297" s="666" t="str">
        <f t="shared" si="67"/>
        <v>A0082</v>
      </c>
      <c r="B297" s="667" t="str">
        <f t="shared" si="67"/>
        <v>(株)地球クラブ</v>
      </c>
      <c r="C297" s="674" t="s">
        <v>661</v>
      </c>
      <c r="D297" s="675">
        <v>4.2700000000000002E-4</v>
      </c>
      <c r="E297" s="676">
        <v>4.2700000000000002E-4</v>
      </c>
      <c r="F297" s="1315"/>
      <c r="G297" s="1316"/>
      <c r="H297" s="626" t="str">
        <f t="shared" si="63"/>
        <v>A0082_(株)地球クラブ</v>
      </c>
      <c r="I297" s="626" t="str">
        <f t="shared" si="64"/>
        <v>A0082_(株)地球クラブ_(参考値)事業者全体</v>
      </c>
      <c r="K297" s="626" t="s">
        <v>4806</v>
      </c>
      <c r="M297" s="626">
        <f t="shared" si="65"/>
        <v>4</v>
      </c>
    </row>
    <row r="298" spans="1:13" ht="20.100000000000001" customHeight="1">
      <c r="A298" s="656" t="s">
        <v>259</v>
      </c>
      <c r="B298" s="657" t="s">
        <v>1854</v>
      </c>
      <c r="C298" s="663"/>
      <c r="D298" s="664">
        <v>5.5599999999999996E-4</v>
      </c>
      <c r="E298" s="665">
        <v>5.5599999999999996E-4</v>
      </c>
      <c r="F298" s="661">
        <v>83.687809218932415</v>
      </c>
      <c r="G298" s="662" t="s">
        <v>4394</v>
      </c>
      <c r="H298" s="626" t="str">
        <f t="shared" si="63"/>
        <v>A0084_西部瓦斯(株)</v>
      </c>
      <c r="I298" s="626" t="str">
        <f t="shared" si="64"/>
        <v>A0084_西部瓦斯(株)_</v>
      </c>
      <c r="K298" s="626" t="s">
        <v>4807</v>
      </c>
      <c r="M298" s="626">
        <f t="shared" si="65"/>
        <v>1</v>
      </c>
    </row>
    <row r="299" spans="1:13" ht="20.100000000000001" customHeight="1">
      <c r="A299" s="666" t="s">
        <v>260</v>
      </c>
      <c r="B299" s="667" t="s">
        <v>1855</v>
      </c>
      <c r="C299" s="682" t="s">
        <v>229</v>
      </c>
      <c r="D299" s="764">
        <v>3.2000000000000003E-4</v>
      </c>
      <c r="E299" s="765">
        <v>3.2000000000000003E-4</v>
      </c>
      <c r="F299" s="1315">
        <v>99.472346603420505</v>
      </c>
      <c r="G299" s="1316" t="s">
        <v>4396</v>
      </c>
      <c r="H299" s="626" t="str">
        <f t="shared" si="63"/>
        <v>A0085_東邦ガス(株)</v>
      </c>
      <c r="I299" s="626" t="str">
        <f t="shared" si="64"/>
        <v>A0085_東邦ガス(株)_メニューA</v>
      </c>
      <c r="K299" s="626" t="s">
        <v>4808</v>
      </c>
      <c r="M299" s="626">
        <f t="shared" si="65"/>
        <v>1</v>
      </c>
    </row>
    <row r="300" spans="1:13" ht="20.100000000000001" customHeight="1">
      <c r="A300" s="666" t="str">
        <f t="shared" ref="A300:B302" si="68">A299</f>
        <v>A0085</v>
      </c>
      <c r="B300" s="667" t="str">
        <f t="shared" si="68"/>
        <v>東邦ガス(株)</v>
      </c>
      <c r="C300" s="707" t="s">
        <v>307</v>
      </c>
      <c r="D300" s="672">
        <v>0</v>
      </c>
      <c r="E300" s="673">
        <v>0</v>
      </c>
      <c r="F300" s="1315"/>
      <c r="G300" s="1316"/>
      <c r="H300" s="626" t="str">
        <f t="shared" si="63"/>
        <v>A0085_東邦ガス(株)</v>
      </c>
      <c r="I300" s="626" t="str">
        <f t="shared" si="64"/>
        <v>A0085_東邦ガス(株)_メニューB</v>
      </c>
      <c r="K300" s="626" t="s">
        <v>4809</v>
      </c>
      <c r="M300" s="626">
        <f t="shared" si="65"/>
        <v>3</v>
      </c>
    </row>
    <row r="301" spans="1:13" ht="20.100000000000001" customHeight="1">
      <c r="A301" s="666" t="str">
        <f t="shared" si="68"/>
        <v>A0085</v>
      </c>
      <c r="B301" s="667" t="str">
        <f t="shared" si="68"/>
        <v>東邦ガス(株)</v>
      </c>
      <c r="C301" s="671" t="s">
        <v>4426</v>
      </c>
      <c r="D301" s="672">
        <v>5.0699999999999996E-4</v>
      </c>
      <c r="E301" s="673">
        <v>5.0699999999999996E-4</v>
      </c>
      <c r="F301" s="1315"/>
      <c r="G301" s="1316"/>
      <c r="H301" s="626" t="str">
        <f t="shared" si="63"/>
        <v>A0085_東邦ガス(株)</v>
      </c>
      <c r="I301" s="626" t="str">
        <f t="shared" si="64"/>
        <v>A0085_東邦ガス(株)_メニューC(残差)</v>
      </c>
      <c r="K301" s="626" t="s">
        <v>4810</v>
      </c>
      <c r="M301" s="626">
        <f t="shared" si="65"/>
        <v>1</v>
      </c>
    </row>
    <row r="302" spans="1:13" ht="20.100000000000001" customHeight="1">
      <c r="A302" s="666" t="str">
        <f t="shared" si="68"/>
        <v>A0085</v>
      </c>
      <c r="B302" s="667" t="str">
        <f t="shared" si="68"/>
        <v>東邦ガス(株)</v>
      </c>
      <c r="C302" s="674" t="s">
        <v>661</v>
      </c>
      <c r="D302" s="675">
        <v>4.6999999999999999E-4</v>
      </c>
      <c r="E302" s="676">
        <v>4.6999999999999999E-4</v>
      </c>
      <c r="F302" s="1315"/>
      <c r="G302" s="1316"/>
      <c r="H302" s="626" t="str">
        <f t="shared" si="63"/>
        <v>A0085_東邦ガス(株)</v>
      </c>
      <c r="I302" s="626" t="str">
        <f t="shared" si="64"/>
        <v>A0085_東邦ガス(株)_(参考値)事業者全体</v>
      </c>
      <c r="K302" s="626" t="s">
        <v>4811</v>
      </c>
      <c r="M302" s="626">
        <f t="shared" si="65"/>
        <v>1</v>
      </c>
    </row>
    <row r="303" spans="1:13" ht="20.100000000000001" customHeight="1">
      <c r="A303" s="666" t="s">
        <v>261</v>
      </c>
      <c r="B303" s="667" t="s">
        <v>1856</v>
      </c>
      <c r="C303" s="668" t="s">
        <v>229</v>
      </c>
      <c r="D303" s="669">
        <v>0</v>
      </c>
      <c r="E303" s="670">
        <v>0</v>
      </c>
      <c r="F303" s="1317">
        <v>75.494448014327986</v>
      </c>
      <c r="G303" s="1316" t="s">
        <v>4427</v>
      </c>
      <c r="H303" s="626" t="str">
        <f t="shared" si="63"/>
        <v>A0086_シナネン(株)</v>
      </c>
      <c r="I303" s="626" t="str">
        <f t="shared" si="64"/>
        <v>A0086_シナネン(株)_メニューA</v>
      </c>
      <c r="K303" s="626" t="s">
        <v>4812</v>
      </c>
      <c r="M303" s="626">
        <f t="shared" si="65"/>
        <v>1</v>
      </c>
    </row>
    <row r="304" spans="1:13" ht="20.100000000000001" customHeight="1">
      <c r="A304" s="666" t="str">
        <f t="shared" ref="A304:A312" si="69">A303</f>
        <v>A0086</v>
      </c>
      <c r="B304" s="667" t="str">
        <f t="shared" ref="B304:B312" si="70">B303</f>
        <v>シナネン(株)</v>
      </c>
      <c r="C304" s="707" t="s">
        <v>307</v>
      </c>
      <c r="D304" s="672">
        <v>5.2800000000000004E-4</v>
      </c>
      <c r="E304" s="673">
        <v>5.2800000000000004E-4</v>
      </c>
      <c r="F304" s="1317"/>
      <c r="G304" s="1316"/>
      <c r="H304" s="626" t="str">
        <f t="shared" si="63"/>
        <v>A0086_シナネン(株)</v>
      </c>
      <c r="I304" s="626" t="str">
        <f t="shared" si="64"/>
        <v>A0086_シナネン(株)_メニューB</v>
      </c>
      <c r="K304" s="626" t="s">
        <v>4813</v>
      </c>
      <c r="M304" s="626">
        <f t="shared" si="65"/>
        <v>3</v>
      </c>
    </row>
    <row r="305" spans="1:13" ht="20.100000000000001" customHeight="1">
      <c r="A305" s="666" t="str">
        <f t="shared" si="69"/>
        <v>A0086</v>
      </c>
      <c r="B305" s="667" t="str">
        <f t="shared" si="70"/>
        <v>シナネン(株)</v>
      </c>
      <c r="C305" s="671" t="s">
        <v>480</v>
      </c>
      <c r="D305" s="672">
        <v>4.0000000000000002E-4</v>
      </c>
      <c r="E305" s="673">
        <v>4.0000000000000002E-4</v>
      </c>
      <c r="F305" s="1317"/>
      <c r="G305" s="1316"/>
      <c r="H305" s="626" t="str">
        <f t="shared" si="63"/>
        <v>A0086_シナネン(株)</v>
      </c>
      <c r="I305" s="626" t="str">
        <f t="shared" si="64"/>
        <v>A0086_シナネン(株)_メニューC</v>
      </c>
      <c r="K305" s="626" t="s">
        <v>4814</v>
      </c>
      <c r="M305" s="626">
        <f t="shared" si="65"/>
        <v>4</v>
      </c>
    </row>
    <row r="306" spans="1:13" ht="20.100000000000001" customHeight="1">
      <c r="A306" s="666" t="str">
        <f t="shared" si="69"/>
        <v>A0086</v>
      </c>
      <c r="B306" s="667" t="str">
        <f t="shared" si="70"/>
        <v>シナネン(株)</v>
      </c>
      <c r="C306" s="683" t="s">
        <v>481</v>
      </c>
      <c r="D306" s="672">
        <v>2.7E-4</v>
      </c>
      <c r="E306" s="673">
        <v>2.7E-4</v>
      </c>
      <c r="F306" s="1317"/>
      <c r="G306" s="1316"/>
      <c r="H306" s="626" t="str">
        <f t="shared" si="63"/>
        <v>A0086_シナネン(株)</v>
      </c>
      <c r="I306" s="626" t="str">
        <f t="shared" si="64"/>
        <v>A0086_シナネン(株)_メニューD</v>
      </c>
      <c r="K306" s="626" t="s">
        <v>4815</v>
      </c>
      <c r="M306" s="626">
        <f t="shared" si="65"/>
        <v>1</v>
      </c>
    </row>
    <row r="307" spans="1:13" ht="20.100000000000001" customHeight="1">
      <c r="A307" s="666" t="str">
        <f t="shared" si="69"/>
        <v>A0086</v>
      </c>
      <c r="B307" s="667" t="str">
        <f t="shared" si="70"/>
        <v>シナネン(株)</v>
      </c>
      <c r="C307" s="683" t="s">
        <v>482</v>
      </c>
      <c r="D307" s="672">
        <v>1.2999999999999999E-4</v>
      </c>
      <c r="E307" s="673">
        <v>1.2999999999999999E-4</v>
      </c>
      <c r="F307" s="1317"/>
      <c r="G307" s="1316"/>
      <c r="H307" s="626" t="str">
        <f t="shared" si="63"/>
        <v>A0086_シナネン(株)</v>
      </c>
      <c r="I307" s="626" t="str">
        <f t="shared" si="64"/>
        <v>A0086_シナネン(株)_メニューE</v>
      </c>
      <c r="K307" s="626" t="s">
        <v>4816</v>
      </c>
      <c r="M307" s="626">
        <f t="shared" si="65"/>
        <v>1</v>
      </c>
    </row>
    <row r="308" spans="1:13" ht="20.100000000000001" customHeight="1">
      <c r="A308" s="666" t="str">
        <f t="shared" si="69"/>
        <v>A0086</v>
      </c>
      <c r="B308" s="667" t="str">
        <f t="shared" si="70"/>
        <v>シナネン(株)</v>
      </c>
      <c r="C308" s="683" t="s">
        <v>483</v>
      </c>
      <c r="D308" s="672">
        <v>2.9E-4</v>
      </c>
      <c r="E308" s="673">
        <v>2.9E-4</v>
      </c>
      <c r="F308" s="1317"/>
      <c r="G308" s="1316"/>
      <c r="H308" s="626" t="str">
        <f t="shared" si="63"/>
        <v>A0086_シナネン(株)</v>
      </c>
      <c r="I308" s="626" t="str">
        <f t="shared" si="64"/>
        <v>A0086_シナネン(株)_メニューF</v>
      </c>
      <c r="K308" s="626" t="s">
        <v>4817</v>
      </c>
      <c r="M308" s="626">
        <f t="shared" si="65"/>
        <v>1</v>
      </c>
    </row>
    <row r="309" spans="1:13" ht="20.100000000000001" customHeight="1">
      <c r="A309" s="666" t="str">
        <f t="shared" si="69"/>
        <v>A0086</v>
      </c>
      <c r="B309" s="667" t="str">
        <f t="shared" si="70"/>
        <v>シナネン(株)</v>
      </c>
      <c r="C309" s="707" t="s">
        <v>484</v>
      </c>
      <c r="D309" s="672">
        <v>3.8999999999999999E-4</v>
      </c>
      <c r="E309" s="673">
        <v>3.8999999999999999E-4</v>
      </c>
      <c r="F309" s="1317"/>
      <c r="G309" s="1316"/>
      <c r="H309" s="626" t="str">
        <f t="shared" si="63"/>
        <v>A0086_シナネン(株)</v>
      </c>
      <c r="I309" s="626" t="str">
        <f t="shared" si="64"/>
        <v>A0086_シナネン(株)_メニューG</v>
      </c>
      <c r="K309" s="626" t="s">
        <v>4818</v>
      </c>
      <c r="M309" s="626">
        <f t="shared" si="65"/>
        <v>1</v>
      </c>
    </row>
    <row r="310" spans="1:13" ht="20.100000000000001" customHeight="1">
      <c r="A310" s="666" t="str">
        <f t="shared" si="69"/>
        <v>A0086</v>
      </c>
      <c r="B310" s="667" t="str">
        <f t="shared" si="70"/>
        <v>シナネン(株)</v>
      </c>
      <c r="C310" s="671" t="s">
        <v>485</v>
      </c>
      <c r="D310" s="672">
        <v>4.8999999999999998E-4</v>
      </c>
      <c r="E310" s="673">
        <v>4.8999999999999998E-4</v>
      </c>
      <c r="F310" s="1317"/>
      <c r="G310" s="1316"/>
      <c r="H310" s="626" t="str">
        <f t="shared" si="63"/>
        <v>A0086_シナネン(株)</v>
      </c>
      <c r="I310" s="626" t="str">
        <f t="shared" si="64"/>
        <v>A0086_シナネン(株)_メニューH</v>
      </c>
      <c r="K310" s="626" t="s">
        <v>4819</v>
      </c>
      <c r="M310" s="626">
        <f t="shared" si="65"/>
        <v>3</v>
      </c>
    </row>
    <row r="311" spans="1:13" ht="20.100000000000001" customHeight="1">
      <c r="A311" s="666" t="str">
        <f t="shared" si="69"/>
        <v>A0086</v>
      </c>
      <c r="B311" s="667" t="str">
        <f t="shared" si="70"/>
        <v>シナネン(株)</v>
      </c>
      <c r="C311" s="707" t="s">
        <v>4428</v>
      </c>
      <c r="D311" s="740">
        <v>4.2900000000000002E-4</v>
      </c>
      <c r="E311" s="685">
        <v>4.2900000000000002E-4</v>
      </c>
      <c r="F311" s="1317"/>
      <c r="G311" s="1316"/>
      <c r="H311" s="626" t="str">
        <f t="shared" si="63"/>
        <v>A0086_シナネン(株)</v>
      </c>
      <c r="I311" s="626" t="str">
        <f t="shared" si="64"/>
        <v>A0086_シナネン(株)_メニューI(残差)</v>
      </c>
      <c r="K311" s="626" t="s">
        <v>4820</v>
      </c>
      <c r="M311" s="626">
        <f t="shared" si="65"/>
        <v>1</v>
      </c>
    </row>
    <row r="312" spans="1:13" ht="20.100000000000001" customHeight="1">
      <c r="A312" s="666" t="str">
        <f t="shared" si="69"/>
        <v>A0086</v>
      </c>
      <c r="B312" s="667" t="str">
        <f t="shared" si="70"/>
        <v>シナネン(株)</v>
      </c>
      <c r="C312" s="745" t="s">
        <v>661</v>
      </c>
      <c r="D312" s="675">
        <v>5.8399999999999999E-4</v>
      </c>
      <c r="E312" s="676">
        <v>5.8399999999999999E-4</v>
      </c>
      <c r="F312" s="1317"/>
      <c r="G312" s="1316"/>
      <c r="H312" s="626" t="str">
        <f t="shared" si="63"/>
        <v>A0086_シナネン(株)</v>
      </c>
      <c r="I312" s="626" t="str">
        <f t="shared" si="64"/>
        <v>A0086_シナネン(株)_(参考値)事業者全体</v>
      </c>
      <c r="K312" s="626" t="s">
        <v>4821</v>
      </c>
      <c r="M312" s="626">
        <f t="shared" si="65"/>
        <v>4</v>
      </c>
    </row>
    <row r="313" spans="1:13" ht="20.100000000000001" customHeight="1">
      <c r="A313" s="666" t="s">
        <v>262</v>
      </c>
      <c r="B313" s="667" t="s">
        <v>1857</v>
      </c>
      <c r="C313" s="668" t="s">
        <v>229</v>
      </c>
      <c r="D313" s="808">
        <v>0</v>
      </c>
      <c r="E313" s="809">
        <v>0</v>
      </c>
      <c r="F313" s="1315">
        <v>63.354338347503813</v>
      </c>
      <c r="G313" s="1316" t="s">
        <v>4394</v>
      </c>
      <c r="H313" s="626" t="str">
        <f t="shared" si="63"/>
        <v>A0088_カワサキグリーンエナジー(株)</v>
      </c>
      <c r="I313" s="626" t="str">
        <f t="shared" si="64"/>
        <v>A0088_カワサキグリーンエナジー(株)_メニューA</v>
      </c>
      <c r="K313" s="626" t="s">
        <v>4822</v>
      </c>
      <c r="M313" s="626">
        <f t="shared" si="65"/>
        <v>1</v>
      </c>
    </row>
    <row r="314" spans="1:13" ht="20.100000000000001" customHeight="1">
      <c r="A314" s="666" t="str">
        <f t="shared" ref="A314:B317" si="71">A313</f>
        <v>A0088</v>
      </c>
      <c r="B314" s="667" t="str">
        <f t="shared" si="71"/>
        <v>カワサキグリーンエナジー(株)</v>
      </c>
      <c r="C314" s="671" t="s">
        <v>307</v>
      </c>
      <c r="D314" s="810">
        <v>2.9999999999999997E-4</v>
      </c>
      <c r="E314" s="811">
        <v>2.9999999999999997E-4</v>
      </c>
      <c r="F314" s="1315"/>
      <c r="G314" s="1316"/>
      <c r="H314" s="626" t="str">
        <f t="shared" si="63"/>
        <v>A0088_カワサキグリーンエナジー(株)</v>
      </c>
      <c r="I314" s="626" t="str">
        <f t="shared" si="64"/>
        <v>A0088_カワサキグリーンエナジー(株)_メニューB</v>
      </c>
      <c r="K314" s="626" t="s">
        <v>4823</v>
      </c>
      <c r="M314" s="626">
        <f t="shared" si="65"/>
        <v>1</v>
      </c>
    </row>
    <row r="315" spans="1:13" ht="20.100000000000001" customHeight="1">
      <c r="A315" s="666" t="str">
        <f t="shared" si="71"/>
        <v>A0088</v>
      </c>
      <c r="B315" s="667" t="str">
        <f t="shared" si="71"/>
        <v>カワサキグリーンエナジー(株)</v>
      </c>
      <c r="C315" s="683" t="s">
        <v>480</v>
      </c>
      <c r="D315" s="808">
        <v>4.0000000000000002E-4</v>
      </c>
      <c r="E315" s="809">
        <v>4.0000000000000002E-4</v>
      </c>
      <c r="F315" s="1315"/>
      <c r="G315" s="1316"/>
      <c r="H315" s="626" t="str">
        <f t="shared" si="63"/>
        <v>A0088_カワサキグリーンエナジー(株)</v>
      </c>
      <c r="I315" s="626" t="str">
        <f t="shared" si="64"/>
        <v>A0088_カワサキグリーンエナジー(株)_メニューC</v>
      </c>
      <c r="K315" s="626" t="s">
        <v>4824</v>
      </c>
      <c r="M315" s="626">
        <f t="shared" si="65"/>
        <v>1</v>
      </c>
    </row>
    <row r="316" spans="1:13" ht="20.100000000000001" customHeight="1">
      <c r="A316" s="666" t="str">
        <f t="shared" si="71"/>
        <v>A0088</v>
      </c>
      <c r="B316" s="667" t="str">
        <f t="shared" si="71"/>
        <v>カワサキグリーンエナジー(株)</v>
      </c>
      <c r="C316" s="707" t="s">
        <v>1780</v>
      </c>
      <c r="D316" s="810">
        <v>5.8100000000000003E-4</v>
      </c>
      <c r="E316" s="811">
        <v>5.8100000000000003E-4</v>
      </c>
      <c r="F316" s="1315"/>
      <c r="G316" s="1316"/>
      <c r="H316" s="626" t="str">
        <f t="shared" si="63"/>
        <v>A0088_カワサキグリーンエナジー(株)</v>
      </c>
      <c r="I316" s="626" t="str">
        <f t="shared" si="64"/>
        <v>A0088_カワサキグリーンエナジー(株)_メニューD(残差)</v>
      </c>
      <c r="K316" s="626" t="s">
        <v>4825</v>
      </c>
      <c r="M316" s="626">
        <f t="shared" si="65"/>
        <v>3</v>
      </c>
    </row>
    <row r="317" spans="1:13" ht="20.100000000000001" customHeight="1">
      <c r="A317" s="666" t="str">
        <f t="shared" si="71"/>
        <v>A0088</v>
      </c>
      <c r="B317" s="667" t="str">
        <f t="shared" si="71"/>
        <v>カワサキグリーンエナジー(株)</v>
      </c>
      <c r="C317" s="745" t="s">
        <v>661</v>
      </c>
      <c r="D317" s="812">
        <v>4.6500000000000003E-4</v>
      </c>
      <c r="E317" s="813">
        <v>4.6500000000000003E-4</v>
      </c>
      <c r="F317" s="1315"/>
      <c r="G317" s="1316"/>
      <c r="H317" s="626" t="str">
        <f t="shared" si="63"/>
        <v>A0088_カワサキグリーンエナジー(株)</v>
      </c>
      <c r="I317" s="626" t="str">
        <f t="shared" si="64"/>
        <v>A0088_カワサキグリーンエナジー(株)_(参考値)事業者全体</v>
      </c>
      <c r="K317" s="626" t="s">
        <v>4826</v>
      </c>
      <c r="M317" s="626">
        <f t="shared" si="65"/>
        <v>1</v>
      </c>
    </row>
    <row r="318" spans="1:13" ht="20.100000000000001" customHeight="1">
      <c r="A318" s="656" t="s">
        <v>263</v>
      </c>
      <c r="B318" s="657" t="s">
        <v>1858</v>
      </c>
      <c r="C318" s="658"/>
      <c r="D318" s="664">
        <v>5.6099999999999998E-4</v>
      </c>
      <c r="E318" s="665">
        <v>5.6099999999999998E-4</v>
      </c>
      <c r="F318" s="661">
        <v>100</v>
      </c>
      <c r="G318" s="662"/>
      <c r="H318" s="626" t="str">
        <f t="shared" si="63"/>
        <v>A0089_大一ガス(株)</v>
      </c>
      <c r="I318" s="626" t="str">
        <f t="shared" si="64"/>
        <v>A0089_大一ガス(株)_</v>
      </c>
      <c r="K318" s="626" t="s">
        <v>4827</v>
      </c>
      <c r="M318" s="626">
        <f t="shared" si="65"/>
        <v>1</v>
      </c>
    </row>
    <row r="319" spans="1:13" ht="20.100000000000001" customHeight="1">
      <c r="A319" s="666" t="s">
        <v>264</v>
      </c>
      <c r="B319" s="667" t="s">
        <v>1859</v>
      </c>
      <c r="C319" s="658" t="s">
        <v>229</v>
      </c>
      <c r="D319" s="670">
        <v>0</v>
      </c>
      <c r="E319" s="670">
        <v>0</v>
      </c>
      <c r="F319" s="1315">
        <v>88.255782932816956</v>
      </c>
      <c r="G319" s="1316" t="s">
        <v>4394</v>
      </c>
      <c r="H319" s="626" t="str">
        <f t="shared" si="63"/>
        <v>A0090_(株)リミックスポイント</v>
      </c>
      <c r="I319" s="626" t="str">
        <f t="shared" si="64"/>
        <v>A0090_(株)リミックスポイント_メニューA</v>
      </c>
      <c r="K319" s="626" t="s">
        <v>4828</v>
      </c>
      <c r="M319" s="626">
        <f t="shared" si="65"/>
        <v>3</v>
      </c>
    </row>
    <row r="320" spans="1:13" ht="20.100000000000001" customHeight="1">
      <c r="A320" s="666" t="str">
        <f t="shared" ref="A320:B323" si="72">A319</f>
        <v>A0090</v>
      </c>
      <c r="B320" s="667" t="str">
        <f t="shared" si="72"/>
        <v>(株)リミックスポイント</v>
      </c>
      <c r="C320" s="683" t="s">
        <v>307</v>
      </c>
      <c r="D320" s="673">
        <v>0</v>
      </c>
      <c r="E320" s="673">
        <v>0</v>
      </c>
      <c r="F320" s="1315"/>
      <c r="G320" s="1316"/>
      <c r="H320" s="626" t="str">
        <f t="shared" si="63"/>
        <v>A0090_(株)リミックスポイント</v>
      </c>
      <c r="I320" s="626" t="str">
        <f t="shared" si="64"/>
        <v>A0090_(株)リミックスポイント_メニューB</v>
      </c>
      <c r="K320" s="626" t="s">
        <v>4829</v>
      </c>
      <c r="M320" s="626">
        <f t="shared" si="65"/>
        <v>1</v>
      </c>
    </row>
    <row r="321" spans="1:13" ht="20.100000000000001" customHeight="1">
      <c r="A321" s="666" t="str">
        <f t="shared" si="72"/>
        <v>A0090</v>
      </c>
      <c r="B321" s="667" t="str">
        <f t="shared" si="72"/>
        <v>(株)リミックスポイント</v>
      </c>
      <c r="C321" s="683" t="s">
        <v>480</v>
      </c>
      <c r="D321" s="673">
        <v>3.4299999999999999E-4</v>
      </c>
      <c r="E321" s="673">
        <v>3.4299999999999999E-4</v>
      </c>
      <c r="F321" s="1315"/>
      <c r="G321" s="1316"/>
      <c r="H321" s="626" t="str">
        <f t="shared" si="63"/>
        <v>A0090_(株)リミックスポイント</v>
      </c>
      <c r="I321" s="626" t="str">
        <f t="shared" si="64"/>
        <v>A0090_(株)リミックスポイント_メニューC</v>
      </c>
      <c r="K321" s="626" t="s">
        <v>4830</v>
      </c>
      <c r="M321" s="626">
        <f t="shared" si="65"/>
        <v>1</v>
      </c>
    </row>
    <row r="322" spans="1:13" ht="20.100000000000001" customHeight="1">
      <c r="A322" s="666" t="str">
        <f t="shared" si="72"/>
        <v>A0090</v>
      </c>
      <c r="B322" s="667" t="str">
        <f t="shared" si="72"/>
        <v>(株)リミックスポイント</v>
      </c>
      <c r="C322" s="683" t="s">
        <v>1780</v>
      </c>
      <c r="D322" s="673">
        <v>4.8700000000000002E-4</v>
      </c>
      <c r="E322" s="673">
        <v>4.8700000000000002E-4</v>
      </c>
      <c r="F322" s="1315"/>
      <c r="G322" s="1316"/>
      <c r="H322" s="626" t="str">
        <f t="shared" si="63"/>
        <v>A0090_(株)リミックスポイント</v>
      </c>
      <c r="I322" s="626" t="str">
        <f t="shared" si="64"/>
        <v>A0090_(株)リミックスポイント_メニューD(残差)</v>
      </c>
      <c r="K322" s="626" t="s">
        <v>4831</v>
      </c>
      <c r="M322" s="626">
        <f t="shared" si="65"/>
        <v>3</v>
      </c>
    </row>
    <row r="323" spans="1:13" ht="20.100000000000001" customHeight="1">
      <c r="A323" s="666" t="str">
        <f t="shared" si="72"/>
        <v>A0090</v>
      </c>
      <c r="B323" s="667" t="str">
        <f t="shared" si="72"/>
        <v>(株)リミックスポイント</v>
      </c>
      <c r="C323" s="674" t="s">
        <v>661</v>
      </c>
      <c r="D323" s="780">
        <v>4.84E-4</v>
      </c>
      <c r="E323" s="768">
        <v>4.84E-4</v>
      </c>
      <c r="F323" s="1315"/>
      <c r="G323" s="1316"/>
      <c r="H323" s="626" t="str">
        <f t="shared" si="63"/>
        <v>A0090_(株)リミックスポイント</v>
      </c>
      <c r="I323" s="626" t="str">
        <f t="shared" si="64"/>
        <v>A0090_(株)リミックスポイント_(参考値)事業者全体</v>
      </c>
      <c r="K323" s="626" t="s">
        <v>4832</v>
      </c>
      <c r="M323" s="626">
        <f t="shared" si="65"/>
        <v>1</v>
      </c>
    </row>
    <row r="324" spans="1:13" ht="20.100000000000001" customHeight="1">
      <c r="A324" s="666" t="s">
        <v>1860</v>
      </c>
      <c r="B324" s="667" t="s">
        <v>1861</v>
      </c>
      <c r="C324" s="671" t="s">
        <v>229</v>
      </c>
      <c r="D324" s="705">
        <v>3.86E-4</v>
      </c>
      <c r="E324" s="706">
        <v>0</v>
      </c>
      <c r="F324" s="1315">
        <v>100</v>
      </c>
      <c r="G324" s="1316"/>
      <c r="H324" s="626" t="str">
        <f t="shared" si="63"/>
        <v>A0091_大阪いずみ市民生活協同組合</v>
      </c>
      <c r="I324" s="626" t="str">
        <f t="shared" si="64"/>
        <v>A0091_大阪いずみ市民生活協同組合_メニューA</v>
      </c>
      <c r="K324" s="626" t="s">
        <v>4833</v>
      </c>
      <c r="M324" s="626">
        <f t="shared" si="65"/>
        <v>1</v>
      </c>
    </row>
    <row r="325" spans="1:13" ht="20.100000000000001" customHeight="1">
      <c r="A325" s="666" t="str">
        <f t="shared" ref="A325:B326" si="73">A324</f>
        <v>A0091</v>
      </c>
      <c r="B325" s="667" t="str">
        <f t="shared" si="73"/>
        <v>大阪いずみ市民生活協同組合</v>
      </c>
      <c r="C325" s="683" t="s">
        <v>4395</v>
      </c>
      <c r="D325" s="672">
        <v>2.8899999999999998E-4</v>
      </c>
      <c r="E325" s="673">
        <v>2.8899999999999998E-4</v>
      </c>
      <c r="F325" s="1315"/>
      <c r="G325" s="1316"/>
      <c r="H325" s="626" t="str">
        <f t="shared" si="63"/>
        <v>A0091_大阪いずみ市民生活協同組合</v>
      </c>
      <c r="I325" s="626" t="str">
        <f t="shared" si="64"/>
        <v>A0091_大阪いずみ市民生活協同組合_メニューB(残差)</v>
      </c>
      <c r="K325" s="626" t="s">
        <v>4834</v>
      </c>
      <c r="M325" s="626">
        <f t="shared" si="65"/>
        <v>1</v>
      </c>
    </row>
    <row r="326" spans="1:13" ht="20.100000000000001" customHeight="1">
      <c r="A326" s="814" t="str">
        <f t="shared" si="73"/>
        <v>A0091</v>
      </c>
      <c r="B326" s="815" t="str">
        <f t="shared" si="73"/>
        <v>大阪いずみ市民生活協同組合</v>
      </c>
      <c r="C326" s="674" t="s">
        <v>661</v>
      </c>
      <c r="D326" s="675">
        <v>2.8899999999999998E-4</v>
      </c>
      <c r="E326" s="676">
        <v>2.8800000000000001E-4</v>
      </c>
      <c r="F326" s="1321"/>
      <c r="G326" s="1330"/>
      <c r="H326" s="626" t="str">
        <f t="shared" si="63"/>
        <v>A0091_大阪いずみ市民生活協同組合</v>
      </c>
      <c r="I326" s="626" t="str">
        <f t="shared" si="64"/>
        <v>A0091_大阪いずみ市民生活協同組合_(参考値)事業者全体</v>
      </c>
      <c r="K326" s="626" t="s">
        <v>4835</v>
      </c>
      <c r="M326" s="626">
        <f t="shared" si="65"/>
        <v>1</v>
      </c>
    </row>
    <row r="327" spans="1:13" ht="20.100000000000001" customHeight="1">
      <c r="A327" s="816" t="s">
        <v>265</v>
      </c>
      <c r="B327" s="817" t="s">
        <v>1862</v>
      </c>
      <c r="C327" s="663"/>
      <c r="D327" s="664">
        <v>5.8799999999999998E-4</v>
      </c>
      <c r="E327" s="802">
        <v>5.8799999999999998E-4</v>
      </c>
      <c r="F327" s="818">
        <v>70.124462997934828</v>
      </c>
      <c r="G327" s="819" t="s">
        <v>4394</v>
      </c>
      <c r="H327" s="626" t="str">
        <f t="shared" si="63"/>
        <v>A0092_(株)中海テレビ放送</v>
      </c>
      <c r="I327" s="626" t="str">
        <f t="shared" si="64"/>
        <v>A0092_(株)中海テレビ放送_</v>
      </c>
      <c r="K327" s="626" t="s">
        <v>4836</v>
      </c>
      <c r="M327" s="626">
        <f t="shared" si="65"/>
        <v>3</v>
      </c>
    </row>
    <row r="328" spans="1:13" ht="20.100000000000001" customHeight="1">
      <c r="A328" s="820" t="s">
        <v>266</v>
      </c>
      <c r="B328" s="821" t="s">
        <v>1863</v>
      </c>
      <c r="C328" s="822" t="s">
        <v>229</v>
      </c>
      <c r="D328" s="714">
        <v>0</v>
      </c>
      <c r="E328" s="715">
        <v>0</v>
      </c>
      <c r="F328" s="1320">
        <v>100</v>
      </c>
      <c r="G328" s="1322"/>
      <c r="H328" s="626" t="str">
        <f t="shared" si="63"/>
        <v>A0093_パシフィックパワー(株)</v>
      </c>
      <c r="I328" s="626" t="str">
        <f t="shared" si="64"/>
        <v>A0093_パシフィックパワー(株)_メニューA</v>
      </c>
      <c r="K328" s="626" t="s">
        <v>4837</v>
      </c>
      <c r="M328" s="626">
        <f t="shared" si="65"/>
        <v>1</v>
      </c>
    </row>
    <row r="329" spans="1:13" ht="20.100000000000001" customHeight="1">
      <c r="A329" s="823" t="str">
        <f t="shared" ref="A329:B331" si="74">A328</f>
        <v>A0093</v>
      </c>
      <c r="B329" s="667" t="str">
        <f t="shared" si="74"/>
        <v>パシフィックパワー(株)</v>
      </c>
      <c r="C329" s="716" t="s">
        <v>307</v>
      </c>
      <c r="D329" s="717">
        <v>0</v>
      </c>
      <c r="E329" s="718">
        <v>0</v>
      </c>
      <c r="F329" s="1315"/>
      <c r="G329" s="1323"/>
      <c r="H329" s="626" t="str">
        <f t="shared" si="63"/>
        <v>A0093_パシフィックパワー(株)</v>
      </c>
      <c r="I329" s="626" t="str">
        <f t="shared" si="64"/>
        <v>A0093_パシフィックパワー(株)_メニューB</v>
      </c>
      <c r="K329" s="626" t="s">
        <v>4838</v>
      </c>
      <c r="M329" s="626">
        <f t="shared" si="65"/>
        <v>1</v>
      </c>
    </row>
    <row r="330" spans="1:13" ht="20.100000000000001" customHeight="1">
      <c r="A330" s="823" t="str">
        <f t="shared" si="74"/>
        <v>A0093</v>
      </c>
      <c r="B330" s="667" t="str">
        <f t="shared" si="74"/>
        <v>パシフィックパワー(株)</v>
      </c>
      <c r="C330" s="716" t="s">
        <v>4403</v>
      </c>
      <c r="D330" s="717">
        <v>1.142E-3</v>
      </c>
      <c r="E330" s="718">
        <v>1.142E-3</v>
      </c>
      <c r="F330" s="1315"/>
      <c r="G330" s="1323"/>
      <c r="H330" s="626" t="str">
        <f t="shared" si="63"/>
        <v>A0093_パシフィックパワー(株)</v>
      </c>
      <c r="I330" s="626" t="str">
        <f t="shared" si="64"/>
        <v>A0093_パシフィックパワー(株)_メニューC(残差)</v>
      </c>
      <c r="K330" s="626" t="s">
        <v>4839</v>
      </c>
      <c r="M330" s="626">
        <f t="shared" si="65"/>
        <v>1</v>
      </c>
    </row>
    <row r="331" spans="1:13" ht="20.100000000000001" customHeight="1">
      <c r="A331" s="824" t="str">
        <f t="shared" si="74"/>
        <v>A0093</v>
      </c>
      <c r="B331" s="815" t="str">
        <f t="shared" si="74"/>
        <v>パシフィックパワー(株)</v>
      </c>
      <c r="C331" s="825" t="s">
        <v>661</v>
      </c>
      <c r="D331" s="826">
        <v>7.0999999999999991E-4</v>
      </c>
      <c r="E331" s="827">
        <v>7.0999999999999991E-4</v>
      </c>
      <c r="F331" s="1321"/>
      <c r="G331" s="1324"/>
      <c r="H331" s="626" t="str">
        <f t="shared" si="63"/>
        <v>A0093_パシフィックパワー(株)</v>
      </c>
      <c r="I331" s="626" t="str">
        <f t="shared" si="64"/>
        <v>A0093_パシフィックパワー(株)_(参考値)事業者全体</v>
      </c>
      <c r="K331" s="626" t="s">
        <v>4840</v>
      </c>
      <c r="M331" s="626">
        <f t="shared" si="65"/>
        <v>3</v>
      </c>
    </row>
    <row r="332" spans="1:13" ht="20.100000000000001" customHeight="1">
      <c r="A332" s="828" t="s">
        <v>267</v>
      </c>
      <c r="B332" s="739" t="s">
        <v>1864</v>
      </c>
      <c r="C332" s="671" t="s">
        <v>229</v>
      </c>
      <c r="D332" s="829">
        <v>0</v>
      </c>
      <c r="E332" s="706">
        <v>0</v>
      </c>
      <c r="F332" s="1328">
        <v>100</v>
      </c>
      <c r="G332" s="1329"/>
      <c r="H332" s="626" t="str">
        <f t="shared" si="63"/>
        <v>A0098_(株)ジェイコムウエスト</v>
      </c>
      <c r="I332" s="626" t="str">
        <f t="shared" si="64"/>
        <v>A0098_(株)ジェイコムウエスト_メニューA</v>
      </c>
      <c r="K332" s="626" t="s">
        <v>4841</v>
      </c>
      <c r="M332" s="626">
        <f t="shared" si="65"/>
        <v>1</v>
      </c>
    </row>
    <row r="333" spans="1:13" ht="20.100000000000001" customHeight="1">
      <c r="A333" s="666" t="str">
        <f t="shared" ref="A333:B334" si="75">A332</f>
        <v>A0098</v>
      </c>
      <c r="B333" s="667" t="str">
        <f t="shared" si="75"/>
        <v>(株)ジェイコムウエスト</v>
      </c>
      <c r="C333" s="683" t="s">
        <v>4395</v>
      </c>
      <c r="D333" s="672">
        <v>4.3100000000000001E-4</v>
      </c>
      <c r="E333" s="673">
        <v>4.3100000000000001E-4</v>
      </c>
      <c r="F333" s="1315"/>
      <c r="G333" s="1316"/>
      <c r="H333" s="626" t="str">
        <f t="shared" si="63"/>
        <v>A0098_(株)ジェイコムウエスト</v>
      </c>
      <c r="I333" s="626" t="str">
        <f t="shared" si="64"/>
        <v>A0098_(株)ジェイコムウエスト_メニューB(残差)</v>
      </c>
      <c r="K333" s="626" t="s">
        <v>4842</v>
      </c>
      <c r="M333" s="626">
        <f t="shared" si="65"/>
        <v>3</v>
      </c>
    </row>
    <row r="334" spans="1:13" ht="20.100000000000001" customHeight="1">
      <c r="A334" s="666" t="str">
        <f t="shared" si="75"/>
        <v>A0098</v>
      </c>
      <c r="B334" s="667" t="str">
        <f t="shared" si="75"/>
        <v>(株)ジェイコムウエスト</v>
      </c>
      <c r="C334" s="674" t="s">
        <v>661</v>
      </c>
      <c r="D334" s="675">
        <v>3.7500000000000001E-4</v>
      </c>
      <c r="E334" s="665">
        <v>3.7500000000000001E-4</v>
      </c>
      <c r="F334" s="1315"/>
      <c r="G334" s="1316"/>
      <c r="H334" s="626" t="str">
        <f t="shared" si="63"/>
        <v>A0098_(株)ジェイコムウエスト</v>
      </c>
      <c r="I334" s="626" t="str">
        <f t="shared" si="64"/>
        <v>A0098_(株)ジェイコムウエスト_(参考値)事業者全体</v>
      </c>
      <c r="K334" s="626" t="s">
        <v>4843</v>
      </c>
      <c r="M334" s="626">
        <f t="shared" si="65"/>
        <v>1</v>
      </c>
    </row>
    <row r="335" spans="1:13" ht="20.100000000000001" customHeight="1">
      <c r="A335" s="666" t="s">
        <v>268</v>
      </c>
      <c r="B335" s="667" t="s">
        <v>1865</v>
      </c>
      <c r="C335" s="658" t="s">
        <v>229</v>
      </c>
      <c r="D335" s="830">
        <v>0</v>
      </c>
      <c r="E335" s="670">
        <v>0</v>
      </c>
      <c r="F335" s="1315">
        <v>87.194381723884177</v>
      </c>
      <c r="G335" s="1316" t="s">
        <v>4394</v>
      </c>
      <c r="H335" s="626" t="str">
        <f t="shared" si="63"/>
        <v>A0103_(株)ジェイコム埼玉・東日本</v>
      </c>
      <c r="I335" s="626" t="str">
        <f t="shared" si="64"/>
        <v>A0103_(株)ジェイコム埼玉・東日本_メニューA</v>
      </c>
      <c r="K335" s="626" t="s">
        <v>4844</v>
      </c>
      <c r="M335" s="626">
        <f t="shared" si="65"/>
        <v>1</v>
      </c>
    </row>
    <row r="336" spans="1:13" ht="20.100000000000001" customHeight="1">
      <c r="A336" s="666" t="str">
        <f t="shared" ref="A336:B337" si="76">A335</f>
        <v>A0103</v>
      </c>
      <c r="B336" s="667" t="str">
        <f t="shared" si="76"/>
        <v>(株)ジェイコム埼玉・東日本</v>
      </c>
      <c r="C336" s="683" t="s">
        <v>4395</v>
      </c>
      <c r="D336" s="672">
        <v>4.84E-4</v>
      </c>
      <c r="E336" s="673">
        <v>4.84E-4</v>
      </c>
      <c r="F336" s="1315"/>
      <c r="G336" s="1316"/>
      <c r="H336" s="626" t="str">
        <f t="shared" si="63"/>
        <v>A0103_(株)ジェイコム埼玉・東日本</v>
      </c>
      <c r="I336" s="626" t="str">
        <f t="shared" si="64"/>
        <v>A0103_(株)ジェイコム埼玉・東日本_メニューB(残差)</v>
      </c>
      <c r="K336" s="626" t="s">
        <v>4845</v>
      </c>
      <c r="M336" s="626">
        <f t="shared" si="65"/>
        <v>1</v>
      </c>
    </row>
    <row r="337" spans="1:13" ht="20.100000000000001" customHeight="1">
      <c r="A337" s="666" t="str">
        <f t="shared" si="76"/>
        <v>A0103</v>
      </c>
      <c r="B337" s="667" t="str">
        <f t="shared" si="76"/>
        <v>(株)ジェイコム埼玉・東日本</v>
      </c>
      <c r="C337" s="674" t="s">
        <v>661</v>
      </c>
      <c r="D337" s="675">
        <v>4.15E-4</v>
      </c>
      <c r="E337" s="665">
        <v>4.15E-4</v>
      </c>
      <c r="F337" s="1315"/>
      <c r="G337" s="1316"/>
      <c r="H337" s="626" t="str">
        <f t="shared" si="63"/>
        <v>A0103_(株)ジェイコム埼玉・東日本</v>
      </c>
      <c r="I337" s="626" t="str">
        <f t="shared" si="64"/>
        <v>A0103_(株)ジェイコム埼玉・東日本_(参考値)事業者全体</v>
      </c>
      <c r="K337" s="626" t="s">
        <v>4846</v>
      </c>
      <c r="M337" s="626">
        <f t="shared" si="65"/>
        <v>1</v>
      </c>
    </row>
    <row r="338" spans="1:13" ht="20.100000000000001" customHeight="1">
      <c r="A338" s="666" t="s">
        <v>269</v>
      </c>
      <c r="B338" s="667" t="s">
        <v>1866</v>
      </c>
      <c r="C338" s="658" t="s">
        <v>229</v>
      </c>
      <c r="D338" s="830">
        <v>0</v>
      </c>
      <c r="E338" s="670">
        <v>0</v>
      </c>
      <c r="F338" s="1315">
        <v>100</v>
      </c>
      <c r="G338" s="1316"/>
      <c r="H338" s="626" t="str">
        <f t="shared" si="63"/>
        <v>A0104_(株)ジェイコム札幌</v>
      </c>
      <c r="I338" s="626" t="str">
        <f t="shared" si="64"/>
        <v>A0104_(株)ジェイコム札幌_メニューA</v>
      </c>
      <c r="K338" s="626" t="s">
        <v>4847</v>
      </c>
      <c r="M338" s="626">
        <f t="shared" si="65"/>
        <v>1</v>
      </c>
    </row>
    <row r="339" spans="1:13" ht="20.100000000000001" customHeight="1">
      <c r="A339" s="666" t="str">
        <f t="shared" ref="A339:B340" si="77">A338</f>
        <v>A0104</v>
      </c>
      <c r="B339" s="667" t="str">
        <f t="shared" si="77"/>
        <v>(株)ジェイコム札幌</v>
      </c>
      <c r="C339" s="707" t="s">
        <v>4395</v>
      </c>
      <c r="D339" s="672">
        <v>4.9100000000000001E-4</v>
      </c>
      <c r="E339" s="673">
        <v>4.9100000000000001E-4</v>
      </c>
      <c r="F339" s="1315"/>
      <c r="G339" s="1316"/>
      <c r="H339" s="626" t="str">
        <f t="shared" si="63"/>
        <v>A0104_(株)ジェイコム札幌</v>
      </c>
      <c r="I339" s="626" t="str">
        <f t="shared" si="64"/>
        <v>A0104_(株)ジェイコム札幌_メニューB(残差)</v>
      </c>
      <c r="K339" s="626" t="s">
        <v>4848</v>
      </c>
      <c r="M339" s="626">
        <f t="shared" si="65"/>
        <v>1</v>
      </c>
    </row>
    <row r="340" spans="1:13" ht="20.100000000000001" customHeight="1">
      <c r="A340" s="666" t="str">
        <f t="shared" si="77"/>
        <v>A0104</v>
      </c>
      <c r="B340" s="667" t="str">
        <f t="shared" si="77"/>
        <v>(株)ジェイコム札幌</v>
      </c>
      <c r="C340" s="671" t="s">
        <v>661</v>
      </c>
      <c r="D340" s="684">
        <v>4.8099999999999998E-4</v>
      </c>
      <c r="E340" s="831">
        <v>4.8099999999999998E-4</v>
      </c>
      <c r="F340" s="1315"/>
      <c r="G340" s="1316"/>
      <c r="H340" s="626" t="str">
        <f t="shared" si="63"/>
        <v>A0104_(株)ジェイコム札幌</v>
      </c>
      <c r="I340" s="626" t="str">
        <f t="shared" si="64"/>
        <v>A0104_(株)ジェイコム札幌_(参考値)事業者全体</v>
      </c>
      <c r="K340" s="626" t="s">
        <v>4849</v>
      </c>
      <c r="M340" s="626">
        <f t="shared" si="65"/>
        <v>1</v>
      </c>
    </row>
    <row r="341" spans="1:13" ht="20.100000000000001" customHeight="1">
      <c r="A341" s="666" t="s">
        <v>270</v>
      </c>
      <c r="B341" s="667" t="s">
        <v>1867</v>
      </c>
      <c r="C341" s="682" t="s">
        <v>229</v>
      </c>
      <c r="D341" s="832">
        <v>0</v>
      </c>
      <c r="E341" s="765">
        <v>0</v>
      </c>
      <c r="F341" s="1315">
        <v>85.379532586684306</v>
      </c>
      <c r="G341" s="1316" t="s">
        <v>4394</v>
      </c>
      <c r="H341" s="626" t="str">
        <f t="shared" si="63"/>
        <v>A0105_(株)ジェイコム湘南・神奈川</v>
      </c>
      <c r="I341" s="626" t="str">
        <f t="shared" si="64"/>
        <v>A0105_(株)ジェイコム湘南・神奈川_メニューA</v>
      </c>
      <c r="K341" s="626" t="s">
        <v>4850</v>
      </c>
      <c r="M341" s="626">
        <f t="shared" si="65"/>
        <v>1</v>
      </c>
    </row>
    <row r="342" spans="1:13" ht="20.100000000000001" customHeight="1">
      <c r="A342" s="666" t="str">
        <f t="shared" ref="A342:B343" si="78">A341</f>
        <v>A0105</v>
      </c>
      <c r="B342" s="667" t="str">
        <f t="shared" si="78"/>
        <v>(株)ジェイコム湘南・神奈川</v>
      </c>
      <c r="C342" s="707" t="s">
        <v>4395</v>
      </c>
      <c r="D342" s="672">
        <v>4.9200000000000003E-4</v>
      </c>
      <c r="E342" s="673">
        <v>4.9200000000000003E-4</v>
      </c>
      <c r="F342" s="1315"/>
      <c r="G342" s="1316"/>
      <c r="H342" s="626" t="str">
        <f t="shared" si="63"/>
        <v>A0105_(株)ジェイコム湘南・神奈川</v>
      </c>
      <c r="I342" s="626" t="str">
        <f t="shared" si="64"/>
        <v>A0105_(株)ジェイコム湘南・神奈川_メニューB(残差)</v>
      </c>
      <c r="K342" s="626" t="s">
        <v>4851</v>
      </c>
      <c r="M342" s="626">
        <f t="shared" si="65"/>
        <v>1</v>
      </c>
    </row>
    <row r="343" spans="1:13" ht="20.100000000000001" customHeight="1">
      <c r="A343" s="666" t="str">
        <f t="shared" si="78"/>
        <v>A0105</v>
      </c>
      <c r="B343" s="667" t="str">
        <f t="shared" si="78"/>
        <v>(株)ジェイコム湘南・神奈川</v>
      </c>
      <c r="C343" s="766" t="s">
        <v>661</v>
      </c>
      <c r="D343" s="767">
        <v>4.2200000000000001E-4</v>
      </c>
      <c r="E343" s="833">
        <v>4.2200000000000001E-4</v>
      </c>
      <c r="F343" s="1315"/>
      <c r="G343" s="1316"/>
      <c r="H343" s="626" t="str">
        <f t="shared" si="63"/>
        <v>A0105_(株)ジェイコム湘南・神奈川</v>
      </c>
      <c r="I343" s="626" t="str">
        <f t="shared" si="64"/>
        <v>A0105_(株)ジェイコム湘南・神奈川_(参考値)事業者全体</v>
      </c>
      <c r="K343" s="626" t="s">
        <v>4852</v>
      </c>
      <c r="M343" s="626">
        <f t="shared" si="65"/>
        <v>1</v>
      </c>
    </row>
    <row r="344" spans="1:13" ht="20.100000000000001" customHeight="1">
      <c r="A344" s="666" t="s">
        <v>271</v>
      </c>
      <c r="B344" s="667" t="s">
        <v>1868</v>
      </c>
      <c r="C344" s="671" t="s">
        <v>229</v>
      </c>
      <c r="D344" s="706">
        <v>0</v>
      </c>
      <c r="E344" s="706">
        <v>0</v>
      </c>
      <c r="F344" s="1315">
        <v>85.426562895518785</v>
      </c>
      <c r="G344" s="1316" t="s">
        <v>4394</v>
      </c>
      <c r="H344" s="626" t="str">
        <f t="shared" si="63"/>
        <v>A0107_(株)ジェイコム千葉</v>
      </c>
      <c r="I344" s="626" t="str">
        <f t="shared" si="64"/>
        <v>A0107_(株)ジェイコム千葉_メニューA</v>
      </c>
      <c r="K344" s="626" t="s">
        <v>4853</v>
      </c>
      <c r="M344" s="626">
        <f t="shared" si="65"/>
        <v>3</v>
      </c>
    </row>
    <row r="345" spans="1:13" ht="20.100000000000001" customHeight="1">
      <c r="A345" s="666" t="str">
        <f t="shared" ref="A345:B346" si="79">A344</f>
        <v>A0107</v>
      </c>
      <c r="B345" s="667" t="str">
        <f t="shared" si="79"/>
        <v>(株)ジェイコム千葉</v>
      </c>
      <c r="C345" s="683" t="s">
        <v>4395</v>
      </c>
      <c r="D345" s="673">
        <v>4.8999999999999998E-4</v>
      </c>
      <c r="E345" s="673">
        <v>4.8999999999999998E-4</v>
      </c>
      <c r="F345" s="1315"/>
      <c r="G345" s="1316"/>
      <c r="H345" s="626" t="str">
        <f t="shared" si="63"/>
        <v>A0107_(株)ジェイコム千葉</v>
      </c>
      <c r="I345" s="626" t="str">
        <f t="shared" si="64"/>
        <v>A0107_(株)ジェイコム千葉_メニューB(残差)</v>
      </c>
      <c r="K345" s="626" t="s">
        <v>4854</v>
      </c>
      <c r="M345" s="626">
        <f t="shared" si="65"/>
        <v>1</v>
      </c>
    </row>
    <row r="346" spans="1:13" ht="20.100000000000001" customHeight="1">
      <c r="A346" s="666" t="str">
        <f t="shared" si="79"/>
        <v>A0107</v>
      </c>
      <c r="B346" s="667" t="str">
        <f t="shared" si="79"/>
        <v>(株)ジェイコム千葉</v>
      </c>
      <c r="C346" s="674" t="s">
        <v>661</v>
      </c>
      <c r="D346" s="675">
        <v>4.17E-4</v>
      </c>
      <c r="E346" s="665">
        <v>4.17E-4</v>
      </c>
      <c r="F346" s="1315"/>
      <c r="G346" s="1316"/>
      <c r="H346" s="626" t="str">
        <f t="shared" si="63"/>
        <v>A0107_(株)ジェイコム千葉</v>
      </c>
      <c r="I346" s="626" t="str">
        <f t="shared" si="64"/>
        <v>A0107_(株)ジェイコム千葉_(参考値)事業者全体</v>
      </c>
      <c r="K346" s="626" t="s">
        <v>4855</v>
      </c>
      <c r="M346" s="626">
        <f t="shared" si="65"/>
        <v>1</v>
      </c>
    </row>
    <row r="347" spans="1:13" ht="20.100000000000001" customHeight="1">
      <c r="A347" s="666" t="s">
        <v>272</v>
      </c>
      <c r="B347" s="667" t="s">
        <v>1869</v>
      </c>
      <c r="C347" s="658" t="s">
        <v>229</v>
      </c>
      <c r="D347" s="830">
        <v>0</v>
      </c>
      <c r="E347" s="670">
        <v>0</v>
      </c>
      <c r="F347" s="1315">
        <v>85.397553577931134</v>
      </c>
      <c r="G347" s="1316" t="s">
        <v>4394</v>
      </c>
      <c r="H347" s="626" t="str">
        <f t="shared" si="63"/>
        <v>A0110_(株)ジェイコム東京</v>
      </c>
      <c r="I347" s="626" t="str">
        <f t="shared" si="64"/>
        <v>A0110_(株)ジェイコム東京_メニューA</v>
      </c>
      <c r="K347" s="626" t="s">
        <v>4856</v>
      </c>
      <c r="M347" s="626">
        <f t="shared" si="65"/>
        <v>1</v>
      </c>
    </row>
    <row r="348" spans="1:13" ht="20.100000000000001" customHeight="1">
      <c r="A348" s="666" t="str">
        <f t="shared" ref="A348:B349" si="80">A347</f>
        <v>A0110</v>
      </c>
      <c r="B348" s="667" t="str">
        <f t="shared" si="80"/>
        <v>(株)ジェイコム東京</v>
      </c>
      <c r="C348" s="707" t="s">
        <v>4395</v>
      </c>
      <c r="D348" s="672">
        <v>4.9700000000000005E-4</v>
      </c>
      <c r="E348" s="673">
        <v>4.9700000000000005E-4</v>
      </c>
      <c r="F348" s="1315"/>
      <c r="G348" s="1316"/>
      <c r="H348" s="626" t="str">
        <f t="shared" si="63"/>
        <v>A0110_(株)ジェイコム東京</v>
      </c>
      <c r="I348" s="626" t="str">
        <f t="shared" si="64"/>
        <v>A0110_(株)ジェイコム東京_メニューB(残差)</v>
      </c>
      <c r="K348" s="626" t="s">
        <v>4857</v>
      </c>
      <c r="M348" s="626">
        <f t="shared" si="65"/>
        <v>4</v>
      </c>
    </row>
    <row r="349" spans="1:13" ht="20.100000000000001" customHeight="1">
      <c r="A349" s="666" t="str">
        <f t="shared" si="80"/>
        <v>A0110</v>
      </c>
      <c r="B349" s="667" t="str">
        <f t="shared" si="80"/>
        <v>(株)ジェイコム東京</v>
      </c>
      <c r="C349" s="671" t="s">
        <v>661</v>
      </c>
      <c r="D349" s="684">
        <v>4.3399999999999998E-4</v>
      </c>
      <c r="E349" s="665">
        <v>4.3399999999999998E-4</v>
      </c>
      <c r="F349" s="1315"/>
      <c r="G349" s="1316"/>
      <c r="H349" s="626" t="str">
        <f t="shared" si="63"/>
        <v>A0110_(株)ジェイコム東京</v>
      </c>
      <c r="I349" s="626" t="str">
        <f t="shared" si="64"/>
        <v>A0110_(株)ジェイコム東京_(参考値)事業者全体</v>
      </c>
      <c r="K349" s="626" t="s">
        <v>4858</v>
      </c>
      <c r="M349" s="626">
        <f t="shared" si="65"/>
        <v>1</v>
      </c>
    </row>
    <row r="350" spans="1:13" ht="20.100000000000001" customHeight="1">
      <c r="A350" s="666" t="s">
        <v>273</v>
      </c>
      <c r="B350" s="667" t="s">
        <v>1870</v>
      </c>
      <c r="C350" s="658" t="s">
        <v>229</v>
      </c>
      <c r="D350" s="830">
        <v>0</v>
      </c>
      <c r="E350" s="670">
        <v>0</v>
      </c>
      <c r="F350" s="1315">
        <v>85.486606267971027</v>
      </c>
      <c r="G350" s="1316" t="s">
        <v>4394</v>
      </c>
      <c r="H350" s="626" t="str">
        <f t="shared" si="63"/>
        <v>A0119_土浦ケーブルテレビ(株)</v>
      </c>
      <c r="I350" s="626" t="str">
        <f t="shared" si="64"/>
        <v>A0119_土浦ケーブルテレビ(株)_メニューA</v>
      </c>
      <c r="K350" s="626" t="s">
        <v>4859</v>
      </c>
      <c r="M350" s="626">
        <f t="shared" si="65"/>
        <v>3</v>
      </c>
    </row>
    <row r="351" spans="1:13" ht="20.100000000000001" customHeight="1">
      <c r="A351" s="666" t="str">
        <f t="shared" ref="A351:B352" si="81">A350</f>
        <v>A0119</v>
      </c>
      <c r="B351" s="667" t="str">
        <f t="shared" si="81"/>
        <v>土浦ケーブルテレビ(株)</v>
      </c>
      <c r="C351" s="683" t="s">
        <v>4395</v>
      </c>
      <c r="D351" s="672">
        <v>4.8799999999999999E-4</v>
      </c>
      <c r="E351" s="673">
        <v>4.8799999999999999E-4</v>
      </c>
      <c r="F351" s="1315"/>
      <c r="G351" s="1316"/>
      <c r="H351" s="626" t="str">
        <f t="shared" ref="H351:H414" si="82">A351&amp;"_"&amp;B351</f>
        <v>A0119_土浦ケーブルテレビ(株)</v>
      </c>
      <c r="I351" s="626" t="str">
        <f t="shared" ref="I351:I414" si="83">A351&amp;"_"&amp;B351&amp;"_"&amp;C351</f>
        <v>A0119_土浦ケーブルテレビ(株)_メニューB(残差)</v>
      </c>
      <c r="K351" s="626" t="s">
        <v>4860</v>
      </c>
      <c r="M351" s="626">
        <f t="shared" ref="M351:M414" si="84">COUNTIF($H$30:$H$3024,K351)</f>
        <v>4</v>
      </c>
    </row>
    <row r="352" spans="1:13" ht="20.100000000000001" customHeight="1">
      <c r="A352" s="666" t="str">
        <f t="shared" si="81"/>
        <v>A0119</v>
      </c>
      <c r="B352" s="667" t="str">
        <f t="shared" si="81"/>
        <v>土浦ケーブルテレビ(株)</v>
      </c>
      <c r="C352" s="674" t="s">
        <v>661</v>
      </c>
      <c r="D352" s="684">
        <v>4.8200000000000001E-4</v>
      </c>
      <c r="E352" s="831">
        <v>4.8200000000000001E-4</v>
      </c>
      <c r="F352" s="1315"/>
      <c r="G352" s="1316"/>
      <c r="H352" s="626" t="str">
        <f t="shared" si="82"/>
        <v>A0119_土浦ケーブルテレビ(株)</v>
      </c>
      <c r="I352" s="626" t="str">
        <f t="shared" si="83"/>
        <v>A0119_土浦ケーブルテレビ(株)_(参考値)事業者全体</v>
      </c>
      <c r="K352" s="626" t="s">
        <v>4861</v>
      </c>
      <c r="M352" s="626">
        <f t="shared" si="84"/>
        <v>1</v>
      </c>
    </row>
    <row r="353" spans="1:13" ht="20.100000000000001" customHeight="1">
      <c r="A353" s="656" t="s">
        <v>274</v>
      </c>
      <c r="B353" s="657" t="s">
        <v>1871</v>
      </c>
      <c r="C353" s="663"/>
      <c r="D353" s="664">
        <v>4.6200000000000001E-4</v>
      </c>
      <c r="E353" s="802">
        <v>4.6200000000000001E-4</v>
      </c>
      <c r="F353" s="661">
        <v>100</v>
      </c>
      <c r="G353" s="662"/>
      <c r="H353" s="626" t="str">
        <f t="shared" si="82"/>
        <v>A0120_鹿児島電力(株)</v>
      </c>
      <c r="I353" s="626" t="str">
        <f t="shared" si="83"/>
        <v>A0120_鹿児島電力(株)_</v>
      </c>
      <c r="K353" s="626" t="s">
        <v>4862</v>
      </c>
      <c r="M353" s="626">
        <f t="shared" si="84"/>
        <v>1</v>
      </c>
    </row>
    <row r="354" spans="1:13" ht="20.100000000000001" customHeight="1">
      <c r="A354" s="656" t="s">
        <v>275</v>
      </c>
      <c r="B354" s="657" t="s">
        <v>1872</v>
      </c>
      <c r="C354" s="745"/>
      <c r="D354" s="659">
        <v>4.7600000000000002E-4</v>
      </c>
      <c r="E354" s="660">
        <v>4.7600000000000002E-4</v>
      </c>
      <c r="F354" s="661">
        <v>69.387328361329907</v>
      </c>
      <c r="G354" s="662" t="s">
        <v>4429</v>
      </c>
      <c r="H354" s="626" t="str">
        <f t="shared" si="82"/>
        <v>A0121_太陽ガス(株)</v>
      </c>
      <c r="I354" s="626" t="str">
        <f t="shared" si="83"/>
        <v>A0121_太陽ガス(株)_</v>
      </c>
      <c r="K354" s="626" t="s">
        <v>4863</v>
      </c>
      <c r="M354" s="626">
        <f t="shared" si="84"/>
        <v>1</v>
      </c>
    </row>
    <row r="355" spans="1:13" ht="20.100000000000001" customHeight="1">
      <c r="A355" s="834" t="s">
        <v>276</v>
      </c>
      <c r="B355" s="667" t="s">
        <v>1873</v>
      </c>
      <c r="C355" s="671" t="s">
        <v>229</v>
      </c>
      <c r="D355" s="669">
        <v>0</v>
      </c>
      <c r="E355" s="670">
        <v>0</v>
      </c>
      <c r="F355" s="1317">
        <v>99.402779866377372</v>
      </c>
      <c r="G355" s="1316" t="s">
        <v>4394</v>
      </c>
      <c r="H355" s="626" t="str">
        <f t="shared" si="82"/>
        <v>A0122_アーバンエナジー(株)</v>
      </c>
      <c r="I355" s="626" t="str">
        <f t="shared" si="83"/>
        <v>A0122_アーバンエナジー(株)_メニューA</v>
      </c>
      <c r="K355" s="626" t="s">
        <v>4864</v>
      </c>
      <c r="M355" s="626">
        <f t="shared" si="84"/>
        <v>3</v>
      </c>
    </row>
    <row r="356" spans="1:13" ht="20.100000000000001" customHeight="1">
      <c r="A356" s="834" t="str">
        <f t="shared" ref="A356:B362" si="85">A355</f>
        <v>A0122</v>
      </c>
      <c r="B356" s="667" t="str">
        <f t="shared" si="85"/>
        <v>アーバンエナジー(株)</v>
      </c>
      <c r="C356" s="707" t="s">
        <v>307</v>
      </c>
      <c r="D356" s="672">
        <v>2.92E-4</v>
      </c>
      <c r="E356" s="673">
        <v>2.92E-4</v>
      </c>
      <c r="F356" s="1317"/>
      <c r="G356" s="1316"/>
      <c r="H356" s="626" t="str">
        <f t="shared" si="82"/>
        <v>A0122_アーバンエナジー(株)</v>
      </c>
      <c r="I356" s="626" t="str">
        <f t="shared" si="83"/>
        <v>A0122_アーバンエナジー(株)_メニューB</v>
      </c>
      <c r="K356" s="626" t="s">
        <v>4865</v>
      </c>
      <c r="M356" s="626">
        <f t="shared" si="84"/>
        <v>2</v>
      </c>
    </row>
    <row r="357" spans="1:13" ht="20.100000000000001" customHeight="1">
      <c r="A357" s="834" t="str">
        <f t="shared" si="85"/>
        <v>A0122</v>
      </c>
      <c r="B357" s="667" t="str">
        <f t="shared" si="85"/>
        <v>アーバンエナジー(株)</v>
      </c>
      <c r="C357" s="671" t="s">
        <v>480</v>
      </c>
      <c r="D357" s="672">
        <v>3.1300000000000002E-4</v>
      </c>
      <c r="E357" s="673">
        <v>3.1300000000000002E-4</v>
      </c>
      <c r="F357" s="1317"/>
      <c r="G357" s="1316"/>
      <c r="H357" s="626" t="str">
        <f t="shared" si="82"/>
        <v>A0122_アーバンエナジー(株)</v>
      </c>
      <c r="I357" s="626" t="str">
        <f t="shared" si="83"/>
        <v>A0122_アーバンエナジー(株)_メニューC</v>
      </c>
      <c r="K357" s="626" t="s">
        <v>4866</v>
      </c>
      <c r="M357" s="626">
        <f t="shared" si="84"/>
        <v>1</v>
      </c>
    </row>
    <row r="358" spans="1:13" ht="20.100000000000001" customHeight="1">
      <c r="A358" s="834" t="str">
        <f t="shared" si="85"/>
        <v>A0122</v>
      </c>
      <c r="B358" s="667" t="str">
        <f t="shared" si="85"/>
        <v>アーバンエナジー(株)</v>
      </c>
      <c r="C358" s="683" t="s">
        <v>481</v>
      </c>
      <c r="D358" s="672">
        <v>2.5000000000000001E-4</v>
      </c>
      <c r="E358" s="673">
        <v>2.5000000000000001E-4</v>
      </c>
      <c r="F358" s="1317"/>
      <c r="G358" s="1316"/>
      <c r="H358" s="626" t="str">
        <f t="shared" si="82"/>
        <v>A0122_アーバンエナジー(株)</v>
      </c>
      <c r="I358" s="626" t="str">
        <f t="shared" si="83"/>
        <v>A0122_アーバンエナジー(株)_メニューD</v>
      </c>
      <c r="K358" s="626" t="s">
        <v>4867</v>
      </c>
      <c r="M358" s="626">
        <f t="shared" si="84"/>
        <v>1</v>
      </c>
    </row>
    <row r="359" spans="1:13" ht="20.100000000000001" customHeight="1">
      <c r="A359" s="834" t="str">
        <f t="shared" si="85"/>
        <v>A0122</v>
      </c>
      <c r="B359" s="667" t="str">
        <f t="shared" si="85"/>
        <v>アーバンエナジー(株)</v>
      </c>
      <c r="C359" s="683" t="s">
        <v>482</v>
      </c>
      <c r="D359" s="672">
        <v>3.86E-4</v>
      </c>
      <c r="E359" s="673">
        <v>3.86E-4</v>
      </c>
      <c r="F359" s="1317"/>
      <c r="G359" s="1316"/>
      <c r="H359" s="626" t="str">
        <f t="shared" si="82"/>
        <v>A0122_アーバンエナジー(株)</v>
      </c>
      <c r="I359" s="626" t="str">
        <f t="shared" si="83"/>
        <v>A0122_アーバンエナジー(株)_メニューE</v>
      </c>
      <c r="K359" s="626" t="s">
        <v>4868</v>
      </c>
      <c r="M359" s="626">
        <f t="shared" si="84"/>
        <v>3</v>
      </c>
    </row>
    <row r="360" spans="1:13" ht="20.100000000000001" customHeight="1">
      <c r="A360" s="834" t="str">
        <f t="shared" si="85"/>
        <v>A0122</v>
      </c>
      <c r="B360" s="667" t="str">
        <f t="shared" si="85"/>
        <v>アーバンエナジー(株)</v>
      </c>
      <c r="C360" s="707" t="s">
        <v>483</v>
      </c>
      <c r="D360" s="672">
        <v>3.6600000000000001E-4</v>
      </c>
      <c r="E360" s="673">
        <v>3.6600000000000001E-4</v>
      </c>
      <c r="F360" s="1317"/>
      <c r="G360" s="1316"/>
      <c r="H360" s="626" t="str">
        <f t="shared" si="82"/>
        <v>A0122_アーバンエナジー(株)</v>
      </c>
      <c r="I360" s="626" t="str">
        <f t="shared" si="83"/>
        <v>A0122_アーバンエナジー(株)_メニューF</v>
      </c>
      <c r="K360" s="626" t="s">
        <v>4869</v>
      </c>
      <c r="M360" s="626">
        <f t="shared" si="84"/>
        <v>11</v>
      </c>
    </row>
    <row r="361" spans="1:13" ht="20.100000000000001" customHeight="1">
      <c r="A361" s="834" t="str">
        <f t="shared" si="85"/>
        <v>A0122</v>
      </c>
      <c r="B361" s="667" t="str">
        <f t="shared" si="85"/>
        <v>アーバンエナジー(株)</v>
      </c>
      <c r="C361" s="671" t="s">
        <v>1783</v>
      </c>
      <c r="D361" s="672">
        <v>3.9199999999999999E-4</v>
      </c>
      <c r="E361" s="673">
        <v>3.9199999999999999E-4</v>
      </c>
      <c r="F361" s="1317"/>
      <c r="G361" s="1316"/>
      <c r="H361" s="626" t="str">
        <f t="shared" si="82"/>
        <v>A0122_アーバンエナジー(株)</v>
      </c>
      <c r="I361" s="626" t="str">
        <f t="shared" si="83"/>
        <v>A0122_アーバンエナジー(株)_メニューG(残差)</v>
      </c>
      <c r="K361" s="626" t="s">
        <v>4870</v>
      </c>
      <c r="M361" s="626">
        <f t="shared" si="84"/>
        <v>3</v>
      </c>
    </row>
    <row r="362" spans="1:13" ht="20.100000000000001" customHeight="1">
      <c r="A362" s="834" t="str">
        <f t="shared" si="85"/>
        <v>A0122</v>
      </c>
      <c r="B362" s="667" t="str">
        <f t="shared" si="85"/>
        <v>アーバンエナジー(株)</v>
      </c>
      <c r="C362" s="674" t="s">
        <v>661</v>
      </c>
      <c r="D362" s="675">
        <v>2.7599999999999999E-4</v>
      </c>
      <c r="E362" s="676">
        <v>2.7599999999999999E-4</v>
      </c>
      <c r="F362" s="1317"/>
      <c r="G362" s="1316"/>
      <c r="H362" s="626" t="str">
        <f t="shared" si="82"/>
        <v>A0122_アーバンエナジー(株)</v>
      </c>
      <c r="I362" s="626" t="str">
        <f t="shared" si="83"/>
        <v>A0122_アーバンエナジー(株)_(参考値)事業者全体</v>
      </c>
      <c r="K362" s="626" t="s">
        <v>4871</v>
      </c>
      <c r="M362" s="626">
        <f t="shared" si="84"/>
        <v>1</v>
      </c>
    </row>
    <row r="363" spans="1:13" ht="20.100000000000001" customHeight="1">
      <c r="A363" s="656" t="s">
        <v>277</v>
      </c>
      <c r="B363" s="657" t="s">
        <v>1874</v>
      </c>
      <c r="C363" s="663"/>
      <c r="D363" s="664">
        <v>4.2900000000000002E-4</v>
      </c>
      <c r="E363" s="665">
        <v>4.2900000000000002E-4</v>
      </c>
      <c r="F363" s="661" t="s">
        <v>4384</v>
      </c>
      <c r="G363" s="662"/>
      <c r="H363" s="626" t="str">
        <f t="shared" si="82"/>
        <v>A0123_パワーネクスト(株)</v>
      </c>
      <c r="I363" s="626" t="str">
        <f t="shared" si="83"/>
        <v>A0123_パワーネクスト(株)_</v>
      </c>
      <c r="K363" s="626" t="s">
        <v>4872</v>
      </c>
      <c r="M363" s="626">
        <f t="shared" si="84"/>
        <v>1</v>
      </c>
    </row>
    <row r="364" spans="1:13" ht="20.100000000000001" customHeight="1">
      <c r="A364" s="656" t="s">
        <v>278</v>
      </c>
      <c r="B364" s="657" t="s">
        <v>1875</v>
      </c>
      <c r="C364" s="663"/>
      <c r="D364" s="664">
        <v>4.46E-4</v>
      </c>
      <c r="E364" s="665">
        <v>4.46E-4</v>
      </c>
      <c r="F364" s="661">
        <v>100</v>
      </c>
      <c r="G364" s="662"/>
      <c r="H364" s="626" t="str">
        <f t="shared" si="82"/>
        <v>A0124_合同会社北上新電力</v>
      </c>
      <c r="I364" s="626" t="str">
        <f t="shared" si="83"/>
        <v>A0124_合同会社北上新電力_</v>
      </c>
      <c r="K364" s="626" t="s">
        <v>4873</v>
      </c>
      <c r="M364" s="626">
        <f t="shared" si="84"/>
        <v>1</v>
      </c>
    </row>
    <row r="365" spans="1:13" ht="20.100000000000001" customHeight="1">
      <c r="A365" s="666" t="s">
        <v>279</v>
      </c>
      <c r="B365" s="667" t="s">
        <v>1876</v>
      </c>
      <c r="C365" s="671" t="s">
        <v>229</v>
      </c>
      <c r="D365" s="835">
        <v>0</v>
      </c>
      <c r="E365" s="836">
        <v>0</v>
      </c>
      <c r="F365" s="1317">
        <v>100</v>
      </c>
      <c r="G365" s="1331"/>
      <c r="H365" s="626" t="str">
        <f t="shared" si="82"/>
        <v>A0126_(株)タクマエナジー</v>
      </c>
      <c r="I365" s="626" t="str">
        <f t="shared" si="83"/>
        <v>A0126_(株)タクマエナジー_メニューA</v>
      </c>
      <c r="K365" s="626" t="s">
        <v>4874</v>
      </c>
      <c r="M365" s="626">
        <f t="shared" si="84"/>
        <v>1</v>
      </c>
    </row>
    <row r="366" spans="1:13" ht="20.100000000000001" customHeight="1">
      <c r="A366" s="666" t="str">
        <f t="shared" ref="A366:B373" si="86">A365</f>
        <v>A0126</v>
      </c>
      <c r="B366" s="667" t="str">
        <f t="shared" si="86"/>
        <v>(株)タクマエナジー</v>
      </c>
      <c r="C366" s="683" t="s">
        <v>307</v>
      </c>
      <c r="D366" s="672">
        <v>0</v>
      </c>
      <c r="E366" s="673">
        <v>0</v>
      </c>
      <c r="F366" s="1317"/>
      <c r="G366" s="1331"/>
      <c r="H366" s="626" t="str">
        <f t="shared" si="82"/>
        <v>A0126_(株)タクマエナジー</v>
      </c>
      <c r="I366" s="626" t="str">
        <f t="shared" si="83"/>
        <v>A0126_(株)タクマエナジー_メニューB</v>
      </c>
      <c r="K366" s="626" t="s">
        <v>4875</v>
      </c>
      <c r="M366" s="626">
        <f t="shared" si="84"/>
        <v>3</v>
      </c>
    </row>
    <row r="367" spans="1:13" ht="20.100000000000001" customHeight="1">
      <c r="A367" s="666" t="str">
        <f t="shared" si="86"/>
        <v>A0126</v>
      </c>
      <c r="B367" s="667" t="str">
        <f t="shared" si="86"/>
        <v>(株)タクマエナジー</v>
      </c>
      <c r="C367" s="683" t="s">
        <v>480</v>
      </c>
      <c r="D367" s="672">
        <v>0</v>
      </c>
      <c r="E367" s="673">
        <v>0</v>
      </c>
      <c r="F367" s="1317"/>
      <c r="G367" s="1331"/>
      <c r="H367" s="626" t="str">
        <f t="shared" si="82"/>
        <v>A0126_(株)タクマエナジー</v>
      </c>
      <c r="I367" s="626" t="str">
        <f t="shared" si="83"/>
        <v>A0126_(株)タクマエナジー_メニューC</v>
      </c>
      <c r="K367" s="626" t="s">
        <v>4876</v>
      </c>
      <c r="M367" s="626">
        <f t="shared" si="84"/>
        <v>3</v>
      </c>
    </row>
    <row r="368" spans="1:13" ht="20.100000000000001" customHeight="1">
      <c r="A368" s="666" t="str">
        <f t="shared" si="86"/>
        <v>A0126</v>
      </c>
      <c r="B368" s="667" t="str">
        <f t="shared" si="86"/>
        <v>(株)タクマエナジー</v>
      </c>
      <c r="C368" s="707" t="s">
        <v>481</v>
      </c>
      <c r="D368" s="672">
        <v>1.3200000000000001E-4</v>
      </c>
      <c r="E368" s="673">
        <v>1.3200000000000001E-4</v>
      </c>
      <c r="F368" s="1317"/>
      <c r="G368" s="1331"/>
      <c r="H368" s="626" t="str">
        <f t="shared" si="82"/>
        <v>A0126_(株)タクマエナジー</v>
      </c>
      <c r="I368" s="626" t="str">
        <f t="shared" si="83"/>
        <v>A0126_(株)タクマエナジー_メニューD</v>
      </c>
      <c r="K368" s="626" t="s">
        <v>4877</v>
      </c>
      <c r="M368" s="626">
        <f t="shared" si="84"/>
        <v>1</v>
      </c>
    </row>
    <row r="369" spans="1:13" ht="20.100000000000001" customHeight="1">
      <c r="A369" s="666" t="str">
        <f t="shared" si="86"/>
        <v>A0126</v>
      </c>
      <c r="B369" s="667" t="str">
        <f t="shared" si="86"/>
        <v>(株)タクマエナジー</v>
      </c>
      <c r="C369" s="671" t="s">
        <v>482</v>
      </c>
      <c r="D369" s="672">
        <v>0</v>
      </c>
      <c r="E369" s="673">
        <v>0</v>
      </c>
      <c r="F369" s="1317"/>
      <c r="G369" s="1331"/>
      <c r="H369" s="626" t="str">
        <f t="shared" si="82"/>
        <v>A0126_(株)タクマエナジー</v>
      </c>
      <c r="I369" s="626" t="str">
        <f t="shared" si="83"/>
        <v>A0126_(株)タクマエナジー_メニューE</v>
      </c>
      <c r="K369" s="626" t="s">
        <v>4878</v>
      </c>
      <c r="M369" s="626">
        <f t="shared" si="84"/>
        <v>1</v>
      </c>
    </row>
    <row r="370" spans="1:13" ht="20.100000000000001" customHeight="1">
      <c r="A370" s="666" t="str">
        <f t="shared" si="86"/>
        <v>A0126</v>
      </c>
      <c r="B370" s="667" t="str">
        <f t="shared" si="86"/>
        <v>(株)タクマエナジー</v>
      </c>
      <c r="C370" s="683" t="s">
        <v>483</v>
      </c>
      <c r="D370" s="672">
        <v>0</v>
      </c>
      <c r="E370" s="673">
        <v>0</v>
      </c>
      <c r="F370" s="1317"/>
      <c r="G370" s="1331"/>
      <c r="H370" s="626" t="str">
        <f t="shared" si="82"/>
        <v>A0126_(株)タクマエナジー</v>
      </c>
      <c r="I370" s="626" t="str">
        <f t="shared" si="83"/>
        <v>A0126_(株)タクマエナジー_メニューF</v>
      </c>
      <c r="K370" s="626" t="s">
        <v>4879</v>
      </c>
      <c r="M370" s="626">
        <f t="shared" si="84"/>
        <v>7</v>
      </c>
    </row>
    <row r="371" spans="1:13" ht="20.100000000000001" customHeight="1">
      <c r="A371" s="666" t="str">
        <f t="shared" si="86"/>
        <v>A0126</v>
      </c>
      <c r="B371" s="667" t="str">
        <f t="shared" si="86"/>
        <v>(株)タクマエナジー</v>
      </c>
      <c r="C371" s="707" t="s">
        <v>484</v>
      </c>
      <c r="D371" s="672">
        <v>0</v>
      </c>
      <c r="E371" s="673">
        <v>0</v>
      </c>
      <c r="F371" s="1317"/>
      <c r="G371" s="1331"/>
      <c r="H371" s="626" t="str">
        <f t="shared" si="82"/>
        <v>A0126_(株)タクマエナジー</v>
      </c>
      <c r="I371" s="626" t="str">
        <f t="shared" si="83"/>
        <v>A0126_(株)タクマエナジー_メニューG</v>
      </c>
      <c r="K371" s="626" t="s">
        <v>4880</v>
      </c>
      <c r="M371" s="626">
        <f t="shared" si="84"/>
        <v>1</v>
      </c>
    </row>
    <row r="372" spans="1:13" ht="20.100000000000001" customHeight="1">
      <c r="A372" s="666" t="str">
        <f t="shared" si="86"/>
        <v>A0126</v>
      </c>
      <c r="B372" s="667" t="str">
        <f t="shared" si="86"/>
        <v>(株)タクマエナジー</v>
      </c>
      <c r="C372" s="707" t="s">
        <v>1784</v>
      </c>
      <c r="D372" s="672">
        <v>2.1800000000000001E-4</v>
      </c>
      <c r="E372" s="673">
        <v>2.1800000000000001E-4</v>
      </c>
      <c r="F372" s="1317"/>
      <c r="G372" s="1331"/>
      <c r="H372" s="626" t="str">
        <f t="shared" si="82"/>
        <v>A0126_(株)タクマエナジー</v>
      </c>
      <c r="I372" s="626" t="str">
        <f t="shared" si="83"/>
        <v>A0126_(株)タクマエナジー_メニューH(残差)</v>
      </c>
      <c r="K372" s="626" t="s">
        <v>4881</v>
      </c>
      <c r="M372" s="626">
        <f t="shared" si="84"/>
        <v>4</v>
      </c>
    </row>
    <row r="373" spans="1:13" ht="20.100000000000001" customHeight="1">
      <c r="A373" s="666" t="str">
        <f t="shared" si="86"/>
        <v>A0126</v>
      </c>
      <c r="B373" s="667" t="str">
        <f t="shared" si="86"/>
        <v>(株)タクマエナジー</v>
      </c>
      <c r="C373" s="745" t="s">
        <v>661</v>
      </c>
      <c r="D373" s="749">
        <v>1.6200000000000001E-4</v>
      </c>
      <c r="E373" s="837">
        <v>1.6200000000000001E-4</v>
      </c>
      <c r="F373" s="1317"/>
      <c r="G373" s="1331"/>
      <c r="H373" s="626" t="str">
        <f t="shared" si="82"/>
        <v>A0126_(株)タクマエナジー</v>
      </c>
      <c r="I373" s="626" t="str">
        <f t="shared" si="83"/>
        <v>A0126_(株)タクマエナジー_(参考値)事業者全体</v>
      </c>
      <c r="K373" s="626" t="s">
        <v>4882</v>
      </c>
      <c r="M373" s="626">
        <f t="shared" si="84"/>
        <v>1</v>
      </c>
    </row>
    <row r="374" spans="1:13" ht="20.100000000000001" customHeight="1">
      <c r="A374" s="656" t="s">
        <v>280</v>
      </c>
      <c r="B374" s="657" t="s">
        <v>1877</v>
      </c>
      <c r="C374" s="658"/>
      <c r="D374" s="781">
        <v>5.4299999999999997E-4</v>
      </c>
      <c r="E374" s="838">
        <v>5.4299999999999997E-4</v>
      </c>
      <c r="F374" s="661" t="s">
        <v>4384</v>
      </c>
      <c r="G374" s="662"/>
      <c r="H374" s="626" t="str">
        <f t="shared" si="82"/>
        <v>A0127_(株)スマートテック</v>
      </c>
      <c r="I374" s="626" t="str">
        <f t="shared" si="83"/>
        <v>A0127_(株)スマートテック_</v>
      </c>
      <c r="K374" s="626" t="s">
        <v>4883</v>
      </c>
      <c r="M374" s="626">
        <f t="shared" si="84"/>
        <v>4</v>
      </c>
    </row>
    <row r="375" spans="1:13" ht="20.100000000000001" customHeight="1">
      <c r="A375" s="656" t="s">
        <v>281</v>
      </c>
      <c r="B375" s="657" t="s">
        <v>1878</v>
      </c>
      <c r="C375" s="663"/>
      <c r="D375" s="664">
        <v>5.6599999999999999E-4</v>
      </c>
      <c r="E375" s="712">
        <v>5.6599999999999999E-4</v>
      </c>
      <c r="F375" s="661">
        <v>99.300838993208146</v>
      </c>
      <c r="G375" s="662" t="s">
        <v>4430</v>
      </c>
      <c r="H375" s="626" t="str">
        <f t="shared" si="82"/>
        <v>A0128_水戸電力(株)</v>
      </c>
      <c r="I375" s="626" t="str">
        <f t="shared" si="83"/>
        <v>A0128_水戸電力(株)_</v>
      </c>
      <c r="K375" s="626" t="s">
        <v>4884</v>
      </c>
      <c r="M375" s="626">
        <f t="shared" si="84"/>
        <v>1</v>
      </c>
    </row>
    <row r="376" spans="1:13" ht="20.100000000000001" customHeight="1">
      <c r="A376" s="666" t="s">
        <v>282</v>
      </c>
      <c r="B376" s="667" t="s">
        <v>1879</v>
      </c>
      <c r="C376" s="658" t="s">
        <v>229</v>
      </c>
      <c r="D376" s="839">
        <v>0</v>
      </c>
      <c r="E376" s="840">
        <v>0</v>
      </c>
      <c r="F376" s="1315">
        <v>100</v>
      </c>
      <c r="G376" s="1316"/>
      <c r="H376" s="626" t="str">
        <f t="shared" si="82"/>
        <v>A0130_丸紅新電力(株)</v>
      </c>
      <c r="I376" s="626" t="str">
        <f t="shared" si="83"/>
        <v>A0130_丸紅新電力(株)_メニューA</v>
      </c>
      <c r="K376" s="626" t="s">
        <v>4885</v>
      </c>
      <c r="M376" s="626">
        <f t="shared" si="84"/>
        <v>4</v>
      </c>
    </row>
    <row r="377" spans="1:13" ht="20.100000000000001" customHeight="1">
      <c r="A377" s="666" t="str">
        <f t="shared" ref="A377:A387" si="87">A376</f>
        <v>A0130</v>
      </c>
      <c r="B377" s="667" t="str">
        <f t="shared" ref="B377:B387" si="88">B376</f>
        <v>丸紅新電力(株)</v>
      </c>
      <c r="C377" s="707" t="s">
        <v>307</v>
      </c>
      <c r="D377" s="841">
        <v>1.5699999999999999E-4</v>
      </c>
      <c r="E377" s="842">
        <v>1.5699999999999999E-4</v>
      </c>
      <c r="F377" s="1315"/>
      <c r="G377" s="1316"/>
      <c r="H377" s="626" t="str">
        <f t="shared" si="82"/>
        <v>A0130_丸紅新電力(株)</v>
      </c>
      <c r="I377" s="626" t="str">
        <f t="shared" si="83"/>
        <v>A0130_丸紅新電力(株)_メニューB</v>
      </c>
      <c r="K377" s="626" t="s">
        <v>4886</v>
      </c>
      <c r="M377" s="626">
        <f t="shared" si="84"/>
        <v>1</v>
      </c>
    </row>
    <row r="378" spans="1:13" ht="20.100000000000001" customHeight="1">
      <c r="A378" s="666" t="str">
        <f t="shared" si="87"/>
        <v>A0130</v>
      </c>
      <c r="B378" s="667" t="str">
        <f t="shared" si="88"/>
        <v>丸紅新電力(株)</v>
      </c>
      <c r="C378" s="671" t="s">
        <v>480</v>
      </c>
      <c r="D378" s="841">
        <v>2.6899999999999998E-4</v>
      </c>
      <c r="E378" s="842">
        <v>2.6899999999999998E-4</v>
      </c>
      <c r="F378" s="1315"/>
      <c r="G378" s="1316"/>
      <c r="H378" s="626" t="str">
        <f t="shared" si="82"/>
        <v>A0130_丸紅新電力(株)</v>
      </c>
      <c r="I378" s="626" t="str">
        <f t="shared" si="83"/>
        <v>A0130_丸紅新電力(株)_メニューC</v>
      </c>
      <c r="K378" s="626" t="s">
        <v>4887</v>
      </c>
      <c r="M378" s="626">
        <f t="shared" si="84"/>
        <v>1</v>
      </c>
    </row>
    <row r="379" spans="1:13" ht="20.100000000000001" customHeight="1">
      <c r="A379" s="666" t="str">
        <f t="shared" si="87"/>
        <v>A0130</v>
      </c>
      <c r="B379" s="667" t="str">
        <f t="shared" si="88"/>
        <v>丸紅新電力(株)</v>
      </c>
      <c r="C379" s="683" t="s">
        <v>481</v>
      </c>
      <c r="D379" s="841">
        <v>2.9100000000000003E-4</v>
      </c>
      <c r="E379" s="842">
        <v>2.9100000000000003E-4</v>
      </c>
      <c r="F379" s="1315"/>
      <c r="G379" s="1316"/>
      <c r="H379" s="626" t="str">
        <f t="shared" si="82"/>
        <v>A0130_丸紅新電力(株)</v>
      </c>
      <c r="I379" s="626" t="str">
        <f t="shared" si="83"/>
        <v>A0130_丸紅新電力(株)_メニューD</v>
      </c>
      <c r="K379" s="626" t="s">
        <v>4888</v>
      </c>
      <c r="M379" s="626">
        <f t="shared" si="84"/>
        <v>1</v>
      </c>
    </row>
    <row r="380" spans="1:13" ht="20.100000000000001" customHeight="1">
      <c r="A380" s="666" t="str">
        <f t="shared" si="87"/>
        <v>A0130</v>
      </c>
      <c r="B380" s="667" t="str">
        <f t="shared" si="88"/>
        <v>丸紅新電力(株)</v>
      </c>
      <c r="C380" s="683" t="s">
        <v>482</v>
      </c>
      <c r="D380" s="841">
        <v>3.3599999999999998E-4</v>
      </c>
      <c r="E380" s="842">
        <v>3.3599999999999998E-4</v>
      </c>
      <c r="F380" s="1315"/>
      <c r="G380" s="1316"/>
      <c r="H380" s="626" t="str">
        <f t="shared" si="82"/>
        <v>A0130_丸紅新電力(株)</v>
      </c>
      <c r="I380" s="626" t="str">
        <f t="shared" si="83"/>
        <v>A0130_丸紅新電力(株)_メニューE</v>
      </c>
      <c r="K380" s="626" t="s">
        <v>4889</v>
      </c>
      <c r="M380" s="626">
        <f t="shared" si="84"/>
        <v>1</v>
      </c>
    </row>
    <row r="381" spans="1:13" ht="20.100000000000001" customHeight="1">
      <c r="A381" s="666" t="str">
        <f t="shared" si="87"/>
        <v>A0130</v>
      </c>
      <c r="B381" s="667" t="str">
        <f t="shared" si="88"/>
        <v>丸紅新電力(株)</v>
      </c>
      <c r="C381" s="683" t="s">
        <v>483</v>
      </c>
      <c r="D381" s="841">
        <v>3.86E-4</v>
      </c>
      <c r="E381" s="842">
        <v>3.86E-4</v>
      </c>
      <c r="F381" s="1315"/>
      <c r="G381" s="1316"/>
      <c r="H381" s="626" t="str">
        <f t="shared" si="82"/>
        <v>A0130_丸紅新電力(株)</v>
      </c>
      <c r="I381" s="626" t="str">
        <f t="shared" si="83"/>
        <v>A0130_丸紅新電力(株)_メニューF</v>
      </c>
      <c r="K381" s="626" t="s">
        <v>4890</v>
      </c>
      <c r="M381" s="626">
        <f t="shared" si="84"/>
        <v>1</v>
      </c>
    </row>
    <row r="382" spans="1:13" ht="20.100000000000001" customHeight="1">
      <c r="A382" s="666" t="str">
        <f t="shared" si="87"/>
        <v>A0130</v>
      </c>
      <c r="B382" s="667" t="str">
        <f t="shared" si="88"/>
        <v>丸紅新電力(株)</v>
      </c>
      <c r="C382" s="683" t="s">
        <v>484</v>
      </c>
      <c r="D382" s="841">
        <v>0</v>
      </c>
      <c r="E382" s="842">
        <v>0</v>
      </c>
      <c r="F382" s="1315"/>
      <c r="G382" s="1316"/>
      <c r="H382" s="626" t="str">
        <f t="shared" si="82"/>
        <v>A0130_丸紅新電力(株)</v>
      </c>
      <c r="I382" s="626" t="str">
        <f t="shared" si="83"/>
        <v>A0130_丸紅新電力(株)_メニューG</v>
      </c>
      <c r="K382" s="626" t="s">
        <v>4891</v>
      </c>
      <c r="M382" s="626">
        <f t="shared" si="84"/>
        <v>1</v>
      </c>
    </row>
    <row r="383" spans="1:13" ht="20.100000000000001" customHeight="1">
      <c r="A383" s="666" t="str">
        <f t="shared" si="87"/>
        <v>A0130</v>
      </c>
      <c r="B383" s="667" t="str">
        <f t="shared" si="88"/>
        <v>丸紅新電力(株)</v>
      </c>
      <c r="C383" s="707" t="s">
        <v>485</v>
      </c>
      <c r="D383" s="841">
        <v>0</v>
      </c>
      <c r="E383" s="842">
        <v>0</v>
      </c>
      <c r="F383" s="1315"/>
      <c r="G383" s="1316"/>
      <c r="H383" s="626" t="str">
        <f t="shared" si="82"/>
        <v>A0130_丸紅新電力(株)</v>
      </c>
      <c r="I383" s="626" t="str">
        <f t="shared" si="83"/>
        <v>A0130_丸紅新電力(株)_メニューH</v>
      </c>
      <c r="K383" s="626" t="s">
        <v>4892</v>
      </c>
      <c r="M383" s="626">
        <f t="shared" si="84"/>
        <v>1</v>
      </c>
    </row>
    <row r="384" spans="1:13" ht="20.100000000000001" customHeight="1">
      <c r="A384" s="666" t="str">
        <f t="shared" si="87"/>
        <v>A0130</v>
      </c>
      <c r="B384" s="667" t="str">
        <f t="shared" si="88"/>
        <v>丸紅新電力(株)</v>
      </c>
      <c r="C384" s="671" t="s">
        <v>4398</v>
      </c>
      <c r="D384" s="841">
        <v>3.2299999999999999E-4</v>
      </c>
      <c r="E384" s="842">
        <v>3.2299999999999999E-4</v>
      </c>
      <c r="F384" s="1315"/>
      <c r="G384" s="1316"/>
      <c r="H384" s="626" t="str">
        <f t="shared" si="82"/>
        <v>A0130_丸紅新電力(株)</v>
      </c>
      <c r="I384" s="626" t="str">
        <f t="shared" si="83"/>
        <v>A0130_丸紅新電力(株)_メニューI</v>
      </c>
      <c r="K384" s="626" t="s">
        <v>4893</v>
      </c>
      <c r="M384" s="626">
        <f t="shared" si="84"/>
        <v>1</v>
      </c>
    </row>
    <row r="385" spans="1:13" ht="20.100000000000001" customHeight="1">
      <c r="A385" s="666" t="str">
        <f t="shared" si="87"/>
        <v>A0130</v>
      </c>
      <c r="B385" s="667" t="str">
        <f t="shared" si="88"/>
        <v>丸紅新電力(株)</v>
      </c>
      <c r="C385" s="683" t="s">
        <v>1767</v>
      </c>
      <c r="D385" s="841">
        <v>0</v>
      </c>
      <c r="E385" s="842">
        <v>0</v>
      </c>
      <c r="F385" s="1315"/>
      <c r="G385" s="1316"/>
      <c r="H385" s="626" t="str">
        <f t="shared" si="82"/>
        <v>A0130_丸紅新電力(株)</v>
      </c>
      <c r="I385" s="626" t="str">
        <f t="shared" si="83"/>
        <v>A0130_丸紅新電力(株)_メニューJ</v>
      </c>
      <c r="K385" s="626" t="s">
        <v>4894</v>
      </c>
      <c r="M385" s="626">
        <f t="shared" si="84"/>
        <v>2</v>
      </c>
    </row>
    <row r="386" spans="1:13" ht="20.100000000000001" customHeight="1">
      <c r="A386" s="666" t="str">
        <f t="shared" si="87"/>
        <v>A0130</v>
      </c>
      <c r="B386" s="667" t="str">
        <f t="shared" si="88"/>
        <v>丸紅新電力(株)</v>
      </c>
      <c r="C386" s="683" t="s">
        <v>1786</v>
      </c>
      <c r="D386" s="841">
        <v>5.7700000000000004E-4</v>
      </c>
      <c r="E386" s="842">
        <v>5.7700000000000004E-4</v>
      </c>
      <c r="F386" s="1315"/>
      <c r="G386" s="1316"/>
      <c r="H386" s="626" t="str">
        <f t="shared" si="82"/>
        <v>A0130_丸紅新電力(株)</v>
      </c>
      <c r="I386" s="626" t="str">
        <f t="shared" si="83"/>
        <v>A0130_丸紅新電力(株)_メニューK(残差)</v>
      </c>
      <c r="K386" s="626" t="s">
        <v>4895</v>
      </c>
      <c r="M386" s="626">
        <f t="shared" si="84"/>
        <v>1</v>
      </c>
    </row>
    <row r="387" spans="1:13" ht="20.100000000000001" customHeight="1">
      <c r="A387" s="666" t="str">
        <f t="shared" si="87"/>
        <v>A0130</v>
      </c>
      <c r="B387" s="667" t="str">
        <f t="shared" si="88"/>
        <v>丸紅新電力(株)</v>
      </c>
      <c r="C387" s="674" t="s">
        <v>661</v>
      </c>
      <c r="D387" s="749">
        <v>4.5199999999999998E-4</v>
      </c>
      <c r="E387" s="843">
        <v>4.5199999999999998E-4</v>
      </c>
      <c r="F387" s="1315"/>
      <c r="G387" s="1316"/>
      <c r="H387" s="626" t="str">
        <f t="shared" si="82"/>
        <v>A0130_丸紅新電力(株)</v>
      </c>
      <c r="I387" s="626" t="str">
        <f t="shared" si="83"/>
        <v>A0130_丸紅新電力(株)_(参考値)事業者全体</v>
      </c>
      <c r="K387" s="626" t="s">
        <v>4896</v>
      </c>
      <c r="M387" s="626">
        <f t="shared" si="84"/>
        <v>4</v>
      </c>
    </row>
    <row r="388" spans="1:13" ht="20.100000000000001" customHeight="1">
      <c r="A388" s="656" t="s">
        <v>283</v>
      </c>
      <c r="B388" s="657" t="s">
        <v>1880</v>
      </c>
      <c r="C388" s="663"/>
      <c r="D388" s="664">
        <v>5.6899999999999995E-4</v>
      </c>
      <c r="E388" s="660">
        <v>5.6899999999999995E-4</v>
      </c>
      <c r="F388" s="661">
        <v>100</v>
      </c>
      <c r="G388" s="662"/>
      <c r="H388" s="626" t="str">
        <f t="shared" si="82"/>
        <v>A0133_奈良電力(株)</v>
      </c>
      <c r="I388" s="626" t="str">
        <f t="shared" si="83"/>
        <v>A0133_奈良電力(株)_</v>
      </c>
      <c r="K388" s="626" t="s">
        <v>4897</v>
      </c>
      <c r="M388" s="626">
        <f t="shared" si="84"/>
        <v>1</v>
      </c>
    </row>
    <row r="389" spans="1:13" ht="20.100000000000001" customHeight="1">
      <c r="A389" s="666" t="s">
        <v>284</v>
      </c>
      <c r="B389" s="666" t="s">
        <v>1881</v>
      </c>
      <c r="C389" s="668" t="s">
        <v>229</v>
      </c>
      <c r="D389" s="669">
        <v>0</v>
      </c>
      <c r="E389" s="670">
        <v>0</v>
      </c>
      <c r="F389" s="1317">
        <v>100</v>
      </c>
      <c r="G389" s="1316"/>
      <c r="H389" s="626" t="str">
        <f t="shared" si="82"/>
        <v>A0134_日立造船(株)</v>
      </c>
      <c r="I389" s="626" t="str">
        <f t="shared" si="83"/>
        <v>A0134_日立造船(株)_メニューA</v>
      </c>
      <c r="K389" s="626" t="s">
        <v>4898</v>
      </c>
      <c r="M389" s="626">
        <f t="shared" si="84"/>
        <v>3</v>
      </c>
    </row>
    <row r="390" spans="1:13" ht="20.100000000000001" customHeight="1">
      <c r="A390" s="666" t="str">
        <f t="shared" ref="A390:B392" si="89">A389</f>
        <v>A0134</v>
      </c>
      <c r="B390" s="667" t="str">
        <f t="shared" si="89"/>
        <v>日立造船(株)</v>
      </c>
      <c r="C390" s="671" t="s">
        <v>307</v>
      </c>
      <c r="D390" s="672">
        <v>0</v>
      </c>
      <c r="E390" s="673">
        <v>0</v>
      </c>
      <c r="F390" s="1317"/>
      <c r="G390" s="1316"/>
      <c r="H390" s="626" t="str">
        <f t="shared" si="82"/>
        <v>A0134_日立造船(株)</v>
      </c>
      <c r="I390" s="626" t="str">
        <f t="shared" si="83"/>
        <v>A0134_日立造船(株)_メニューB</v>
      </c>
      <c r="K390" s="626" t="s">
        <v>4899</v>
      </c>
      <c r="M390" s="626">
        <f t="shared" si="84"/>
        <v>1</v>
      </c>
    </row>
    <row r="391" spans="1:13" ht="20.100000000000001" customHeight="1">
      <c r="A391" s="666" t="str">
        <f t="shared" si="89"/>
        <v>A0134</v>
      </c>
      <c r="B391" s="667" t="str">
        <f t="shared" si="89"/>
        <v>日立造船(株)</v>
      </c>
      <c r="C391" s="707" t="s">
        <v>4403</v>
      </c>
      <c r="D391" s="672">
        <v>2.1000000000000001E-4</v>
      </c>
      <c r="E391" s="673">
        <v>2.0000000000000001E-4</v>
      </c>
      <c r="F391" s="1317"/>
      <c r="G391" s="1316"/>
      <c r="H391" s="626" t="str">
        <f t="shared" si="82"/>
        <v>A0134_日立造船(株)</v>
      </c>
      <c r="I391" s="626" t="str">
        <f t="shared" si="83"/>
        <v>A0134_日立造船(株)_メニューC(残差)</v>
      </c>
      <c r="K391" s="626" t="s">
        <v>4900</v>
      </c>
      <c r="M391" s="626">
        <f t="shared" si="84"/>
        <v>1</v>
      </c>
    </row>
    <row r="392" spans="1:13" ht="20.100000000000001" customHeight="1">
      <c r="A392" s="666" t="str">
        <f t="shared" si="89"/>
        <v>A0134</v>
      </c>
      <c r="B392" s="667" t="str">
        <f t="shared" si="89"/>
        <v>日立造船(株)</v>
      </c>
      <c r="C392" s="674" t="s">
        <v>661</v>
      </c>
      <c r="D392" s="675">
        <v>1.55E-4</v>
      </c>
      <c r="E392" s="676">
        <v>1.47E-4</v>
      </c>
      <c r="F392" s="1317"/>
      <c r="G392" s="1316"/>
      <c r="H392" s="626" t="str">
        <f t="shared" si="82"/>
        <v>A0134_日立造船(株)</v>
      </c>
      <c r="I392" s="626" t="str">
        <f t="shared" si="83"/>
        <v>A0134_日立造船(株)_(参考値)事業者全体</v>
      </c>
      <c r="K392" s="626" t="s">
        <v>4901</v>
      </c>
      <c r="M392" s="626">
        <f t="shared" si="84"/>
        <v>1</v>
      </c>
    </row>
    <row r="393" spans="1:13" ht="20.100000000000001" customHeight="1">
      <c r="A393" s="666" t="s">
        <v>285</v>
      </c>
      <c r="B393" s="667" t="s">
        <v>1882</v>
      </c>
      <c r="C393" s="658" t="s">
        <v>229</v>
      </c>
      <c r="D393" s="669">
        <v>0</v>
      </c>
      <c r="E393" s="670">
        <v>0</v>
      </c>
      <c r="F393" s="1315">
        <v>100</v>
      </c>
      <c r="G393" s="1316"/>
      <c r="H393" s="626" t="str">
        <f t="shared" si="82"/>
        <v>A0135_大東ガス(株)</v>
      </c>
      <c r="I393" s="626" t="str">
        <f t="shared" si="83"/>
        <v>A0135_大東ガス(株)_メニューA</v>
      </c>
      <c r="K393" s="626" t="s">
        <v>4902</v>
      </c>
      <c r="M393" s="626">
        <f t="shared" si="84"/>
        <v>1</v>
      </c>
    </row>
    <row r="394" spans="1:13" ht="20.100000000000001" customHeight="1">
      <c r="A394" s="666" t="str">
        <f t="shared" ref="A394:B395" si="90">A393</f>
        <v>A0135</v>
      </c>
      <c r="B394" s="667" t="str">
        <f t="shared" si="90"/>
        <v>大東ガス(株)</v>
      </c>
      <c r="C394" s="683" t="s">
        <v>4395</v>
      </c>
      <c r="D394" s="672">
        <v>3.4099999999999999E-4</v>
      </c>
      <c r="E394" s="673">
        <v>3.4099999999999999E-4</v>
      </c>
      <c r="F394" s="1315"/>
      <c r="G394" s="1316"/>
      <c r="H394" s="626" t="str">
        <f t="shared" si="82"/>
        <v>A0135_大東ガス(株)</v>
      </c>
      <c r="I394" s="626" t="str">
        <f t="shared" si="83"/>
        <v>A0135_大東ガス(株)_メニューB(残差)</v>
      </c>
      <c r="K394" s="626" t="s">
        <v>4903</v>
      </c>
      <c r="M394" s="626">
        <f t="shared" si="84"/>
        <v>1</v>
      </c>
    </row>
    <row r="395" spans="1:13" ht="20.100000000000001" customHeight="1">
      <c r="A395" s="666" t="str">
        <f t="shared" si="90"/>
        <v>A0135</v>
      </c>
      <c r="B395" s="667" t="str">
        <f t="shared" si="90"/>
        <v>大東ガス(株)</v>
      </c>
      <c r="C395" s="741" t="s">
        <v>661</v>
      </c>
      <c r="D395" s="675">
        <v>3.39E-4</v>
      </c>
      <c r="E395" s="676">
        <v>3.39E-4</v>
      </c>
      <c r="F395" s="1315"/>
      <c r="G395" s="1316"/>
      <c r="H395" s="626" t="str">
        <f t="shared" si="82"/>
        <v>A0135_大東ガス(株)</v>
      </c>
      <c r="I395" s="626" t="str">
        <f t="shared" si="83"/>
        <v>A0135_大東ガス(株)_(参考値)事業者全体</v>
      </c>
      <c r="K395" s="626" t="s">
        <v>4904</v>
      </c>
      <c r="M395" s="626">
        <f t="shared" si="84"/>
        <v>1</v>
      </c>
    </row>
    <row r="396" spans="1:13" ht="20.100000000000001" customHeight="1">
      <c r="A396" s="666" t="s">
        <v>286</v>
      </c>
      <c r="B396" s="667" t="s">
        <v>4431</v>
      </c>
      <c r="C396" s="696" t="s">
        <v>229</v>
      </c>
      <c r="D396" s="669">
        <v>0</v>
      </c>
      <c r="E396" s="670">
        <v>0</v>
      </c>
      <c r="F396" s="1315" t="s">
        <v>4384</v>
      </c>
      <c r="G396" s="1316"/>
      <c r="H396" s="626" t="str">
        <f t="shared" si="82"/>
        <v>A0136_パナソニックオペレーショナルエクセレンス(株)</v>
      </c>
      <c r="I396" s="626" t="str">
        <f t="shared" si="83"/>
        <v>A0136_パナソニックオペレーショナルエクセレンス(株)_メニューA</v>
      </c>
      <c r="K396" s="626" t="s">
        <v>4905</v>
      </c>
      <c r="M396" s="626">
        <f t="shared" si="84"/>
        <v>1</v>
      </c>
    </row>
    <row r="397" spans="1:13" ht="20.100000000000001" customHeight="1">
      <c r="A397" s="666" t="str">
        <f t="shared" ref="A397:B399" si="91">A396</f>
        <v>A0136</v>
      </c>
      <c r="B397" s="667" t="str">
        <f t="shared" si="91"/>
        <v>パナソニックオペレーショナルエクセレンス(株)</v>
      </c>
      <c r="C397" s="699" t="s">
        <v>307</v>
      </c>
      <c r="D397" s="705">
        <v>0</v>
      </c>
      <c r="E397" s="706">
        <v>0</v>
      </c>
      <c r="F397" s="1315"/>
      <c r="G397" s="1316"/>
      <c r="H397" s="626" t="str">
        <f t="shared" si="82"/>
        <v>A0136_パナソニックオペレーショナルエクセレンス(株)</v>
      </c>
      <c r="I397" s="626" t="str">
        <f t="shared" si="83"/>
        <v>A0136_パナソニックオペレーショナルエクセレンス(株)_メニューB</v>
      </c>
      <c r="K397" s="626" t="s">
        <v>4906</v>
      </c>
      <c r="M397" s="626">
        <f t="shared" si="84"/>
        <v>1</v>
      </c>
    </row>
    <row r="398" spans="1:13" ht="20.100000000000001" customHeight="1">
      <c r="A398" s="666" t="str">
        <f t="shared" si="91"/>
        <v>A0136</v>
      </c>
      <c r="B398" s="667" t="str">
        <f t="shared" si="91"/>
        <v>パナソニックオペレーショナルエクセレンス(株)</v>
      </c>
      <c r="C398" s="699" t="s">
        <v>4403</v>
      </c>
      <c r="D398" s="672">
        <v>7.7300000000000003E-4</v>
      </c>
      <c r="E398" s="673">
        <v>7.7300000000000003E-4</v>
      </c>
      <c r="F398" s="1315"/>
      <c r="G398" s="1316"/>
      <c r="H398" s="626" t="str">
        <f t="shared" si="82"/>
        <v>A0136_パナソニックオペレーショナルエクセレンス(株)</v>
      </c>
      <c r="I398" s="626" t="str">
        <f t="shared" si="83"/>
        <v>A0136_パナソニックオペレーショナルエクセレンス(株)_メニューC(残差)</v>
      </c>
      <c r="K398" s="626" t="s">
        <v>4907</v>
      </c>
      <c r="M398" s="626">
        <f t="shared" si="84"/>
        <v>4</v>
      </c>
    </row>
    <row r="399" spans="1:13" ht="20.100000000000001" customHeight="1">
      <c r="A399" s="844" t="str">
        <f t="shared" si="91"/>
        <v>A0136</v>
      </c>
      <c r="B399" s="725" t="str">
        <f t="shared" si="91"/>
        <v>パナソニックオペレーショナルエクセレンス(株)</v>
      </c>
      <c r="C399" s="770" t="s">
        <v>661</v>
      </c>
      <c r="D399" s="763">
        <v>3.8900000000000002E-4</v>
      </c>
      <c r="E399" s="685">
        <v>3.8900000000000002E-4</v>
      </c>
      <c r="F399" s="1318"/>
      <c r="G399" s="1319"/>
      <c r="H399" s="626" t="str">
        <f t="shared" si="82"/>
        <v>A0136_パナソニックオペレーショナルエクセレンス(株)</v>
      </c>
      <c r="I399" s="626" t="str">
        <f t="shared" si="83"/>
        <v>A0136_パナソニックオペレーショナルエクセレンス(株)_(参考値)事業者全体</v>
      </c>
      <c r="K399" s="626" t="s">
        <v>4908</v>
      </c>
      <c r="M399" s="626">
        <f t="shared" si="84"/>
        <v>1</v>
      </c>
    </row>
    <row r="400" spans="1:13" ht="20.100000000000001" customHeight="1">
      <c r="A400" s="845" t="s">
        <v>287</v>
      </c>
      <c r="B400" s="846" t="s">
        <v>1883</v>
      </c>
      <c r="C400" s="847"/>
      <c r="D400" s="664">
        <v>6.0400000000000004E-4</v>
      </c>
      <c r="E400" s="848">
        <v>6.0400000000000004E-4</v>
      </c>
      <c r="F400" s="849">
        <v>43.40317227667795</v>
      </c>
      <c r="G400" s="850" t="s">
        <v>4396</v>
      </c>
      <c r="H400" s="626" t="str">
        <f t="shared" si="82"/>
        <v>A0137_アストモスエネルギー(株)</v>
      </c>
      <c r="I400" s="626" t="str">
        <f t="shared" si="83"/>
        <v>A0137_アストモスエネルギー(株)_</v>
      </c>
      <c r="K400" s="626" t="s">
        <v>4909</v>
      </c>
      <c r="M400" s="626">
        <f t="shared" si="84"/>
        <v>1</v>
      </c>
    </row>
    <row r="401" spans="1:13" ht="20.100000000000001" customHeight="1">
      <c r="A401" s="851" t="s">
        <v>288</v>
      </c>
      <c r="B401" s="852" t="s">
        <v>1884</v>
      </c>
      <c r="C401" s="728" t="s">
        <v>229</v>
      </c>
      <c r="D401" s="705">
        <v>0</v>
      </c>
      <c r="E401" s="706">
        <v>0</v>
      </c>
      <c r="F401" s="1332">
        <v>100</v>
      </c>
      <c r="G401" s="1333"/>
      <c r="H401" s="626" t="str">
        <f t="shared" si="82"/>
        <v>A0138_(株)関電エネルギーソリューション</v>
      </c>
      <c r="I401" s="626" t="str">
        <f t="shared" si="83"/>
        <v>A0138_(株)関電エネルギーソリューション_メニューA</v>
      </c>
      <c r="K401" s="626" t="s">
        <v>4910</v>
      </c>
      <c r="M401" s="626">
        <f t="shared" si="84"/>
        <v>3</v>
      </c>
    </row>
    <row r="402" spans="1:13" ht="20.100000000000001" customHeight="1">
      <c r="A402" s="726" t="str">
        <f t="shared" ref="A402:B403" si="92">A401</f>
        <v>A0138</v>
      </c>
      <c r="B402" s="729" t="str">
        <f t="shared" si="92"/>
        <v>(株)関電エネルギーソリューション</v>
      </c>
      <c r="C402" s="853" t="s">
        <v>4395</v>
      </c>
      <c r="D402" s="672">
        <v>6.3000000000000003E-4</v>
      </c>
      <c r="E402" s="673">
        <v>6.3000000000000003E-4</v>
      </c>
      <c r="F402" s="1317"/>
      <c r="G402" s="1323"/>
      <c r="H402" s="626" t="str">
        <f t="shared" si="82"/>
        <v>A0138_(株)関電エネルギーソリューション</v>
      </c>
      <c r="I402" s="626" t="str">
        <f t="shared" si="83"/>
        <v>A0138_(株)関電エネルギーソリューション_メニューB(残差)</v>
      </c>
      <c r="K402" s="626" t="s">
        <v>4911</v>
      </c>
      <c r="M402" s="626">
        <f t="shared" si="84"/>
        <v>1</v>
      </c>
    </row>
    <row r="403" spans="1:13" ht="20.100000000000001" customHeight="1">
      <c r="A403" s="726" t="str">
        <f t="shared" si="92"/>
        <v>A0138</v>
      </c>
      <c r="B403" s="732" t="str">
        <f t="shared" si="92"/>
        <v>(株)関電エネルギーソリューション</v>
      </c>
      <c r="C403" s="854" t="s">
        <v>661</v>
      </c>
      <c r="D403" s="675">
        <v>6.0400000000000004E-4</v>
      </c>
      <c r="E403" s="676">
        <v>6.0400000000000004E-4</v>
      </c>
      <c r="F403" s="1327"/>
      <c r="G403" s="1324"/>
      <c r="H403" s="626" t="str">
        <f t="shared" si="82"/>
        <v>A0138_(株)関電エネルギーソリューション</v>
      </c>
      <c r="I403" s="626" t="str">
        <f t="shared" si="83"/>
        <v>A0138_(株)関電エネルギーソリューション_(参考値)事業者全体</v>
      </c>
      <c r="K403" s="626" t="s">
        <v>4912</v>
      </c>
      <c r="M403" s="626">
        <f t="shared" si="84"/>
        <v>4</v>
      </c>
    </row>
    <row r="404" spans="1:13" ht="20.100000000000001" customHeight="1">
      <c r="A404" s="666" t="s">
        <v>289</v>
      </c>
      <c r="B404" s="739" t="s">
        <v>4432</v>
      </c>
      <c r="C404" s="680" t="s">
        <v>229</v>
      </c>
      <c r="D404" s="705">
        <v>0</v>
      </c>
      <c r="E404" s="706">
        <v>0</v>
      </c>
      <c r="F404" s="1328">
        <v>100</v>
      </c>
      <c r="G404" s="1329"/>
      <c r="H404" s="626" t="str">
        <f t="shared" si="82"/>
        <v>A0140_MCリテールエナジー(株)</v>
      </c>
      <c r="I404" s="626" t="str">
        <f t="shared" si="83"/>
        <v>A0140_MCリテールエナジー(株)_メニューA</v>
      </c>
      <c r="K404" s="626" t="s">
        <v>4913</v>
      </c>
      <c r="M404" s="626">
        <f t="shared" si="84"/>
        <v>3</v>
      </c>
    </row>
    <row r="405" spans="1:13" ht="20.100000000000001" customHeight="1">
      <c r="A405" s="666" t="str">
        <f t="shared" ref="A405:B407" si="93">A404</f>
        <v>A0140</v>
      </c>
      <c r="B405" s="667" t="str">
        <f t="shared" si="93"/>
        <v>MCリテールエナジー(株)</v>
      </c>
      <c r="C405" s="679" t="s">
        <v>307</v>
      </c>
      <c r="D405" s="672">
        <v>0</v>
      </c>
      <c r="E405" s="673">
        <v>0</v>
      </c>
      <c r="F405" s="1315"/>
      <c r="G405" s="1316"/>
      <c r="H405" s="626" t="str">
        <f t="shared" si="82"/>
        <v>A0140_MCリテールエナジー(株)</v>
      </c>
      <c r="I405" s="626" t="str">
        <f t="shared" si="83"/>
        <v>A0140_MCリテールエナジー(株)_メニューB</v>
      </c>
      <c r="K405" s="626" t="s">
        <v>4914</v>
      </c>
      <c r="M405" s="626">
        <f t="shared" si="84"/>
        <v>3</v>
      </c>
    </row>
    <row r="406" spans="1:13" ht="20.100000000000001" customHeight="1">
      <c r="A406" s="666" t="str">
        <f t="shared" si="93"/>
        <v>A0140</v>
      </c>
      <c r="B406" s="667" t="str">
        <f t="shared" si="93"/>
        <v>MCリテールエナジー(株)</v>
      </c>
      <c r="C406" s="680" t="s">
        <v>4403</v>
      </c>
      <c r="D406" s="672">
        <v>4.9299999999999995E-4</v>
      </c>
      <c r="E406" s="673">
        <v>4.9299999999999995E-4</v>
      </c>
      <c r="F406" s="1315"/>
      <c r="G406" s="1316"/>
      <c r="H406" s="626" t="str">
        <f t="shared" si="82"/>
        <v>A0140_MCリテールエナジー(株)</v>
      </c>
      <c r="I406" s="626" t="str">
        <f t="shared" si="83"/>
        <v>A0140_MCリテールエナジー(株)_メニューC(残差)</v>
      </c>
      <c r="K406" s="626" t="s">
        <v>4915</v>
      </c>
      <c r="M406" s="626">
        <f t="shared" si="84"/>
        <v>1</v>
      </c>
    </row>
    <row r="407" spans="1:13" ht="20.100000000000001" customHeight="1">
      <c r="A407" s="666" t="str">
        <f t="shared" si="93"/>
        <v>A0140</v>
      </c>
      <c r="B407" s="667" t="str">
        <f t="shared" si="93"/>
        <v>MCリテールエナジー(株)</v>
      </c>
      <c r="C407" s="741" t="s">
        <v>661</v>
      </c>
      <c r="D407" s="681">
        <v>4.8799999999999999E-4</v>
      </c>
      <c r="E407" s="676">
        <v>4.8799999999999999E-4</v>
      </c>
      <c r="F407" s="1315"/>
      <c r="G407" s="1316"/>
      <c r="H407" s="626" t="str">
        <f t="shared" si="82"/>
        <v>A0140_MCリテールエナジー(株)</v>
      </c>
      <c r="I407" s="626" t="str">
        <f t="shared" si="83"/>
        <v>A0140_MCリテールエナジー(株)_(参考値)事業者全体</v>
      </c>
      <c r="K407" s="626" t="s">
        <v>4916</v>
      </c>
      <c r="M407" s="626">
        <f t="shared" si="84"/>
        <v>1</v>
      </c>
    </row>
    <row r="408" spans="1:13" ht="20.100000000000001" customHeight="1">
      <c r="A408" s="666" t="s">
        <v>290</v>
      </c>
      <c r="B408" s="667" t="s">
        <v>1885</v>
      </c>
      <c r="C408" s="677" t="s">
        <v>229</v>
      </c>
      <c r="D408" s="669">
        <v>0</v>
      </c>
      <c r="E408" s="670">
        <v>0</v>
      </c>
      <c r="F408" s="1315">
        <v>100</v>
      </c>
      <c r="G408" s="1316"/>
      <c r="H408" s="626" t="str">
        <f t="shared" si="82"/>
        <v>A0141_(株)北九州パワー</v>
      </c>
      <c r="I408" s="626" t="str">
        <f t="shared" si="83"/>
        <v>A0141_(株)北九州パワー_メニューA</v>
      </c>
      <c r="K408" s="626" t="s">
        <v>4917</v>
      </c>
      <c r="M408" s="626">
        <f t="shared" si="84"/>
        <v>1</v>
      </c>
    </row>
    <row r="409" spans="1:13" ht="20.100000000000001" customHeight="1">
      <c r="A409" s="666" t="str">
        <f t="shared" ref="A409:B411" si="94">A408</f>
        <v>A0141</v>
      </c>
      <c r="B409" s="667" t="str">
        <f t="shared" si="94"/>
        <v>(株)北九州パワー</v>
      </c>
      <c r="C409" s="683" t="s">
        <v>307</v>
      </c>
      <c r="D409" s="705">
        <v>0</v>
      </c>
      <c r="E409" s="706">
        <v>0</v>
      </c>
      <c r="F409" s="1315"/>
      <c r="G409" s="1316"/>
      <c r="H409" s="626" t="str">
        <f t="shared" si="82"/>
        <v>A0141_(株)北九州パワー</v>
      </c>
      <c r="I409" s="626" t="str">
        <f t="shared" si="83"/>
        <v>A0141_(株)北九州パワー_メニューB</v>
      </c>
      <c r="K409" s="626" t="s">
        <v>4918</v>
      </c>
      <c r="M409" s="626">
        <f t="shared" si="84"/>
        <v>1</v>
      </c>
    </row>
    <row r="410" spans="1:13" ht="20.100000000000001" customHeight="1">
      <c r="A410" s="666" t="str">
        <f t="shared" si="94"/>
        <v>A0141</v>
      </c>
      <c r="B410" s="667" t="str">
        <f t="shared" si="94"/>
        <v>(株)北九州パワー</v>
      </c>
      <c r="C410" s="707" t="s">
        <v>4403</v>
      </c>
      <c r="D410" s="672">
        <v>3.1100000000000002E-4</v>
      </c>
      <c r="E410" s="673">
        <v>3.1100000000000002E-4</v>
      </c>
      <c r="F410" s="1315"/>
      <c r="G410" s="1316"/>
      <c r="H410" s="626" t="str">
        <f t="shared" si="82"/>
        <v>A0141_(株)北九州パワー</v>
      </c>
      <c r="I410" s="626" t="str">
        <f t="shared" si="83"/>
        <v>A0141_(株)北九州パワー_メニューC(残差)</v>
      </c>
      <c r="K410" s="626" t="s">
        <v>4919</v>
      </c>
      <c r="M410" s="626">
        <f t="shared" si="84"/>
        <v>4</v>
      </c>
    </row>
    <row r="411" spans="1:13" ht="20.100000000000001" customHeight="1">
      <c r="A411" s="666" t="str">
        <f t="shared" si="94"/>
        <v>A0141</v>
      </c>
      <c r="B411" s="667" t="str">
        <f t="shared" si="94"/>
        <v>(株)北九州パワー</v>
      </c>
      <c r="C411" s="671" t="s">
        <v>661</v>
      </c>
      <c r="D411" s="675">
        <v>2.1599999999999999E-4</v>
      </c>
      <c r="E411" s="676">
        <v>2.1599999999999999E-4</v>
      </c>
      <c r="F411" s="1315"/>
      <c r="G411" s="1316"/>
      <c r="H411" s="626" t="str">
        <f t="shared" si="82"/>
        <v>A0141_(株)北九州パワー</v>
      </c>
      <c r="I411" s="626" t="str">
        <f t="shared" si="83"/>
        <v>A0141_(株)北九州パワー_(参考値)事業者全体</v>
      </c>
      <c r="K411" s="626" t="s">
        <v>4920</v>
      </c>
      <c r="M411" s="626">
        <f t="shared" si="84"/>
        <v>1</v>
      </c>
    </row>
    <row r="412" spans="1:13" ht="20.100000000000001" customHeight="1">
      <c r="A412" s="666" t="s">
        <v>291</v>
      </c>
      <c r="B412" s="667" t="s">
        <v>1886</v>
      </c>
      <c r="C412" s="668" t="s">
        <v>229</v>
      </c>
      <c r="D412" s="669">
        <v>0</v>
      </c>
      <c r="E412" s="670">
        <v>0</v>
      </c>
      <c r="F412" s="1315">
        <v>100</v>
      </c>
      <c r="G412" s="1316"/>
      <c r="H412" s="626" t="str">
        <f t="shared" si="82"/>
        <v>A0142_武州瓦斯(株)</v>
      </c>
      <c r="I412" s="626" t="str">
        <f t="shared" si="83"/>
        <v>A0142_武州瓦斯(株)_メニューA</v>
      </c>
      <c r="K412" s="626" t="s">
        <v>4921</v>
      </c>
      <c r="M412" s="626">
        <f t="shared" si="84"/>
        <v>1</v>
      </c>
    </row>
    <row r="413" spans="1:13" ht="20.100000000000001" customHeight="1">
      <c r="A413" s="666" t="str">
        <f t="shared" ref="A413:B414" si="95">A412</f>
        <v>A0142</v>
      </c>
      <c r="B413" s="667" t="str">
        <f t="shared" si="95"/>
        <v>武州瓦斯(株)</v>
      </c>
      <c r="C413" s="671" t="s">
        <v>4395</v>
      </c>
      <c r="D413" s="672">
        <v>3.4099999999999999E-4</v>
      </c>
      <c r="E413" s="673">
        <v>3.4099999999999999E-4</v>
      </c>
      <c r="F413" s="1315"/>
      <c r="G413" s="1316"/>
      <c r="H413" s="626" t="str">
        <f t="shared" si="82"/>
        <v>A0142_武州瓦斯(株)</v>
      </c>
      <c r="I413" s="626" t="str">
        <f t="shared" si="83"/>
        <v>A0142_武州瓦斯(株)_メニューB(残差)</v>
      </c>
      <c r="K413" s="626" t="s">
        <v>4922</v>
      </c>
      <c r="M413" s="626">
        <f t="shared" si="84"/>
        <v>5</v>
      </c>
    </row>
    <row r="414" spans="1:13" ht="20.100000000000001" customHeight="1">
      <c r="A414" s="666" t="str">
        <f t="shared" si="95"/>
        <v>A0142</v>
      </c>
      <c r="B414" s="667" t="str">
        <f t="shared" si="95"/>
        <v>武州瓦斯(株)</v>
      </c>
      <c r="C414" s="741" t="s">
        <v>661</v>
      </c>
      <c r="D414" s="675">
        <v>3.39E-4</v>
      </c>
      <c r="E414" s="676">
        <v>3.39E-4</v>
      </c>
      <c r="F414" s="1315"/>
      <c r="G414" s="1316"/>
      <c r="H414" s="626" t="str">
        <f t="shared" si="82"/>
        <v>A0142_武州瓦斯(株)</v>
      </c>
      <c r="I414" s="626" t="str">
        <f t="shared" si="83"/>
        <v>A0142_武州瓦斯(株)_(参考値)事業者全体</v>
      </c>
      <c r="K414" s="626" t="s">
        <v>4923</v>
      </c>
      <c r="M414" s="626">
        <f t="shared" si="84"/>
        <v>1</v>
      </c>
    </row>
    <row r="415" spans="1:13" ht="20.100000000000001" customHeight="1">
      <c r="A415" s="666" t="s">
        <v>292</v>
      </c>
      <c r="B415" s="667" t="s">
        <v>4433</v>
      </c>
      <c r="C415" s="696" t="s">
        <v>229</v>
      </c>
      <c r="D415" s="669">
        <v>0</v>
      </c>
      <c r="E415" s="670">
        <v>0</v>
      </c>
      <c r="F415" s="1315" t="s">
        <v>4384</v>
      </c>
      <c r="G415" s="1316"/>
      <c r="H415" s="626" t="str">
        <f t="shared" ref="H415:H478" si="96">A415&amp;"_"&amp;B415</f>
        <v>A0143_リニューアブル・ジャパン(株)</v>
      </c>
      <c r="I415" s="626" t="str">
        <f t="shared" ref="I415:I478" si="97">A415&amp;"_"&amp;B415&amp;"_"&amp;C415</f>
        <v>A0143_リニューアブル・ジャパン(株)_メニューA</v>
      </c>
      <c r="K415" s="626" t="s">
        <v>4924</v>
      </c>
      <c r="M415" s="626">
        <f t="shared" ref="M415:M478" si="98">COUNTIF($H$30:$H$3024,K415)</f>
        <v>1</v>
      </c>
    </row>
    <row r="416" spans="1:13" ht="20.100000000000001" customHeight="1">
      <c r="A416" s="666" t="str">
        <f t="shared" ref="A416:B417" si="99">A415</f>
        <v>A0143</v>
      </c>
      <c r="B416" s="667" t="str">
        <f t="shared" si="99"/>
        <v>リニューアブル・ジャパン(株)</v>
      </c>
      <c r="C416" s="699" t="s">
        <v>4395</v>
      </c>
      <c r="D416" s="672">
        <v>7.36E-4</v>
      </c>
      <c r="E416" s="673">
        <v>7.36E-4</v>
      </c>
      <c r="F416" s="1315"/>
      <c r="G416" s="1316"/>
      <c r="H416" s="626" t="str">
        <f t="shared" si="96"/>
        <v>A0143_リニューアブル・ジャパン(株)</v>
      </c>
      <c r="I416" s="626" t="str">
        <f t="shared" si="97"/>
        <v>A0143_リニューアブル・ジャパン(株)_メニューB(残差)</v>
      </c>
      <c r="K416" s="626" t="s">
        <v>4925</v>
      </c>
      <c r="M416" s="626">
        <f t="shared" si="98"/>
        <v>1</v>
      </c>
    </row>
    <row r="417" spans="1:13" ht="20.100000000000001" customHeight="1">
      <c r="A417" s="666" t="str">
        <f t="shared" si="99"/>
        <v>A0143</v>
      </c>
      <c r="B417" s="667" t="str">
        <f t="shared" si="99"/>
        <v>リニューアブル・ジャパン(株)</v>
      </c>
      <c r="C417" s="742" t="s">
        <v>661</v>
      </c>
      <c r="D417" s="681">
        <v>0</v>
      </c>
      <c r="E417" s="676">
        <v>0</v>
      </c>
      <c r="F417" s="1315"/>
      <c r="G417" s="1316"/>
      <c r="H417" s="626" t="str">
        <f t="shared" si="96"/>
        <v>A0143_リニューアブル・ジャパン(株)</v>
      </c>
      <c r="I417" s="626" t="str">
        <f t="shared" si="97"/>
        <v>A0143_リニューアブル・ジャパン(株)_(参考値)事業者全体</v>
      </c>
      <c r="K417" s="626" t="s">
        <v>4926</v>
      </c>
      <c r="M417" s="626">
        <f t="shared" si="98"/>
        <v>5</v>
      </c>
    </row>
    <row r="418" spans="1:13" ht="20.100000000000001" customHeight="1">
      <c r="A418" s="656" t="s">
        <v>293</v>
      </c>
      <c r="B418" s="657" t="s">
        <v>1887</v>
      </c>
      <c r="C418" s="745"/>
      <c r="D418" s="664">
        <v>3.4099999999999999E-4</v>
      </c>
      <c r="E418" s="665">
        <v>3.4099999999999999E-4</v>
      </c>
      <c r="F418" s="661">
        <v>100</v>
      </c>
      <c r="G418" s="662"/>
      <c r="H418" s="626" t="str">
        <f t="shared" si="96"/>
        <v>A0144_大垣ガス(株)</v>
      </c>
      <c r="I418" s="626" t="str">
        <f t="shared" si="97"/>
        <v>A0144_大垣ガス(株)_</v>
      </c>
      <c r="K418" s="626" t="s">
        <v>4927</v>
      </c>
      <c r="M418" s="626">
        <f t="shared" si="98"/>
        <v>1</v>
      </c>
    </row>
    <row r="419" spans="1:13" ht="20.100000000000001" customHeight="1">
      <c r="A419" s="666" t="s">
        <v>294</v>
      </c>
      <c r="B419" s="667" t="s">
        <v>1888</v>
      </c>
      <c r="C419" s="668" t="s">
        <v>229</v>
      </c>
      <c r="D419" s="669">
        <v>0</v>
      </c>
      <c r="E419" s="670">
        <v>0</v>
      </c>
      <c r="F419" s="1315">
        <v>78.561547278691975</v>
      </c>
      <c r="G419" s="1316" t="s">
        <v>4434</v>
      </c>
      <c r="H419" s="626" t="str">
        <f t="shared" si="96"/>
        <v>A0145_(株)藤田商店</v>
      </c>
      <c r="I419" s="626" t="str">
        <f t="shared" si="97"/>
        <v>A0145_(株)藤田商店_メニューA</v>
      </c>
      <c r="K419" s="626" t="s">
        <v>4928</v>
      </c>
      <c r="M419" s="626">
        <f t="shared" si="98"/>
        <v>1</v>
      </c>
    </row>
    <row r="420" spans="1:13" ht="20.100000000000001" customHeight="1">
      <c r="A420" s="666" t="str">
        <f t="shared" ref="A420:B422" si="100">A419</f>
        <v>A0145</v>
      </c>
      <c r="B420" s="667" t="str">
        <f t="shared" si="100"/>
        <v>(株)藤田商店</v>
      </c>
      <c r="C420" s="671" t="s">
        <v>4389</v>
      </c>
      <c r="D420" s="705">
        <v>2.61E-4</v>
      </c>
      <c r="E420" s="706">
        <v>2.61E-4</v>
      </c>
      <c r="F420" s="1315"/>
      <c r="G420" s="1316"/>
      <c r="H420" s="626" t="str">
        <f t="shared" si="96"/>
        <v>A0145_(株)藤田商店</v>
      </c>
      <c r="I420" s="626" t="str">
        <f t="shared" si="97"/>
        <v>A0145_(株)藤田商店_メニューB</v>
      </c>
      <c r="K420" s="626" t="s">
        <v>4929</v>
      </c>
      <c r="M420" s="626">
        <f t="shared" si="98"/>
        <v>5</v>
      </c>
    </row>
    <row r="421" spans="1:13" ht="20.100000000000001" customHeight="1">
      <c r="A421" s="666" t="str">
        <f t="shared" si="100"/>
        <v>A0145</v>
      </c>
      <c r="B421" s="667" t="str">
        <f t="shared" si="100"/>
        <v>(株)藤田商店</v>
      </c>
      <c r="C421" s="683" t="s">
        <v>4403</v>
      </c>
      <c r="D421" s="672">
        <v>5.2400000000000005E-4</v>
      </c>
      <c r="E421" s="673">
        <v>5.2400000000000005E-4</v>
      </c>
      <c r="F421" s="1315"/>
      <c r="G421" s="1316"/>
      <c r="H421" s="626" t="str">
        <f t="shared" si="96"/>
        <v>A0145_(株)藤田商店</v>
      </c>
      <c r="I421" s="626" t="str">
        <f t="shared" si="97"/>
        <v>A0145_(株)藤田商店_メニューC(残差)</v>
      </c>
      <c r="K421" s="626" t="s">
        <v>4930</v>
      </c>
      <c r="M421" s="626">
        <f t="shared" si="98"/>
        <v>1</v>
      </c>
    </row>
    <row r="422" spans="1:13" ht="20.100000000000001" customHeight="1">
      <c r="A422" s="666" t="str">
        <f t="shared" si="100"/>
        <v>A0145</v>
      </c>
      <c r="B422" s="667" t="str">
        <f t="shared" si="100"/>
        <v>(株)藤田商店</v>
      </c>
      <c r="C422" s="674" t="s">
        <v>661</v>
      </c>
      <c r="D422" s="675">
        <v>5.1099999999999995E-4</v>
      </c>
      <c r="E422" s="676">
        <v>5.1099999999999995E-4</v>
      </c>
      <c r="F422" s="1315"/>
      <c r="G422" s="1316"/>
      <c r="H422" s="626" t="str">
        <f t="shared" si="96"/>
        <v>A0145_(株)藤田商店</v>
      </c>
      <c r="I422" s="626" t="str">
        <f t="shared" si="97"/>
        <v>A0145_(株)藤田商店_(参考値)事業者全体</v>
      </c>
      <c r="K422" s="626" t="s">
        <v>4931</v>
      </c>
      <c r="M422" s="626">
        <f t="shared" si="98"/>
        <v>4</v>
      </c>
    </row>
    <row r="423" spans="1:13" ht="20.100000000000001" customHeight="1">
      <c r="A423" s="666" t="s">
        <v>295</v>
      </c>
      <c r="B423" s="667" t="s">
        <v>1889</v>
      </c>
      <c r="C423" s="658" t="s">
        <v>229</v>
      </c>
      <c r="D423" s="830">
        <v>0</v>
      </c>
      <c r="E423" s="670">
        <v>0</v>
      </c>
      <c r="F423" s="1315">
        <v>100</v>
      </c>
      <c r="G423" s="1316"/>
      <c r="H423" s="626" t="str">
        <f t="shared" si="96"/>
        <v>A0146_(株)ケーブルネット下関</v>
      </c>
      <c r="I423" s="626" t="str">
        <f t="shared" si="97"/>
        <v>A0146_(株)ケーブルネット下関_メニューA</v>
      </c>
      <c r="K423" s="626" t="s">
        <v>4932</v>
      </c>
      <c r="M423" s="626">
        <f t="shared" si="98"/>
        <v>3</v>
      </c>
    </row>
    <row r="424" spans="1:13" ht="20.100000000000001" customHeight="1">
      <c r="A424" s="666" t="str">
        <f t="shared" ref="A424:B425" si="101">A423</f>
        <v>A0146</v>
      </c>
      <c r="B424" s="667" t="str">
        <f t="shared" si="101"/>
        <v>(株)ケーブルネット下関</v>
      </c>
      <c r="C424" s="707" t="s">
        <v>4395</v>
      </c>
      <c r="D424" s="672">
        <v>4.8999999999999998E-4</v>
      </c>
      <c r="E424" s="673">
        <v>4.8999999999999998E-4</v>
      </c>
      <c r="F424" s="1315"/>
      <c r="G424" s="1316"/>
      <c r="H424" s="626" t="str">
        <f t="shared" si="96"/>
        <v>A0146_(株)ケーブルネット下関</v>
      </c>
      <c r="I424" s="626" t="str">
        <f t="shared" si="97"/>
        <v>A0146_(株)ケーブルネット下関_メニューB(残差)</v>
      </c>
      <c r="K424" s="626" t="s">
        <v>4933</v>
      </c>
      <c r="M424" s="626">
        <f t="shared" si="98"/>
        <v>1</v>
      </c>
    </row>
    <row r="425" spans="1:13" ht="20.100000000000001" customHeight="1">
      <c r="A425" s="666" t="str">
        <f t="shared" si="101"/>
        <v>A0146</v>
      </c>
      <c r="B425" s="667" t="str">
        <f t="shared" si="101"/>
        <v>(株)ケーブルネット下関</v>
      </c>
      <c r="C425" s="671" t="s">
        <v>661</v>
      </c>
      <c r="D425" s="675">
        <v>4.8799999999999999E-4</v>
      </c>
      <c r="E425" s="676">
        <v>4.8799999999999999E-4</v>
      </c>
      <c r="F425" s="1315"/>
      <c r="G425" s="1316"/>
      <c r="H425" s="626" t="str">
        <f t="shared" si="96"/>
        <v>A0146_(株)ケーブルネット下関</v>
      </c>
      <c r="I425" s="626" t="str">
        <f t="shared" si="97"/>
        <v>A0146_(株)ケーブルネット下関_(参考値)事業者全体</v>
      </c>
      <c r="K425" s="626" t="s">
        <v>4934</v>
      </c>
      <c r="M425" s="626">
        <f t="shared" si="98"/>
        <v>1</v>
      </c>
    </row>
    <row r="426" spans="1:13" ht="20.100000000000001" customHeight="1">
      <c r="A426" s="666" t="s">
        <v>296</v>
      </c>
      <c r="B426" s="667" t="s">
        <v>1890</v>
      </c>
      <c r="C426" s="668" t="s">
        <v>229</v>
      </c>
      <c r="D426" s="830">
        <v>0</v>
      </c>
      <c r="E426" s="670">
        <v>0</v>
      </c>
      <c r="F426" s="1315">
        <v>100</v>
      </c>
      <c r="G426" s="1316"/>
      <c r="H426" s="626" t="str">
        <f t="shared" si="96"/>
        <v>A0147_(株)ジェイコム九州</v>
      </c>
      <c r="I426" s="626" t="str">
        <f t="shared" si="97"/>
        <v>A0147_(株)ジェイコム九州_メニューA</v>
      </c>
      <c r="K426" s="626" t="s">
        <v>4935</v>
      </c>
      <c r="M426" s="626">
        <f t="shared" si="98"/>
        <v>3</v>
      </c>
    </row>
    <row r="427" spans="1:13" ht="20.100000000000001" customHeight="1">
      <c r="A427" s="666" t="str">
        <f t="shared" ref="A427:B428" si="102">A426</f>
        <v>A0147</v>
      </c>
      <c r="B427" s="667" t="str">
        <f t="shared" si="102"/>
        <v>(株)ジェイコム九州</v>
      </c>
      <c r="C427" s="671" t="s">
        <v>4395</v>
      </c>
      <c r="D427" s="672">
        <v>4.6200000000000001E-4</v>
      </c>
      <c r="E427" s="673">
        <v>4.6200000000000001E-4</v>
      </c>
      <c r="F427" s="1315"/>
      <c r="G427" s="1316"/>
      <c r="H427" s="626" t="str">
        <f t="shared" si="96"/>
        <v>A0147_(株)ジェイコム九州</v>
      </c>
      <c r="I427" s="626" t="str">
        <f t="shared" si="97"/>
        <v>A0147_(株)ジェイコム九州_メニューB(残差)</v>
      </c>
      <c r="K427" s="626" t="s">
        <v>4936</v>
      </c>
      <c r="M427" s="626">
        <f t="shared" si="98"/>
        <v>3</v>
      </c>
    </row>
    <row r="428" spans="1:13" ht="20.100000000000001" customHeight="1">
      <c r="A428" s="666" t="str">
        <f t="shared" si="102"/>
        <v>A0147</v>
      </c>
      <c r="B428" s="667" t="str">
        <f t="shared" si="102"/>
        <v>(株)ジェイコム九州</v>
      </c>
      <c r="C428" s="741" t="s">
        <v>661</v>
      </c>
      <c r="D428" s="675">
        <v>4.57E-4</v>
      </c>
      <c r="E428" s="676">
        <v>4.57E-4</v>
      </c>
      <c r="F428" s="1315"/>
      <c r="G428" s="1316"/>
      <c r="H428" s="626" t="str">
        <f t="shared" si="96"/>
        <v>A0147_(株)ジェイコム九州</v>
      </c>
      <c r="I428" s="626" t="str">
        <f t="shared" si="97"/>
        <v>A0147_(株)ジェイコム九州_(参考値)事業者全体</v>
      </c>
      <c r="K428" s="626" t="s">
        <v>4937</v>
      </c>
      <c r="M428" s="626">
        <f t="shared" si="98"/>
        <v>2</v>
      </c>
    </row>
    <row r="429" spans="1:13" ht="20.100000000000001" customHeight="1">
      <c r="A429" s="666" t="s">
        <v>1891</v>
      </c>
      <c r="B429" s="667" t="s">
        <v>1892</v>
      </c>
      <c r="C429" s="682" t="s">
        <v>229</v>
      </c>
      <c r="D429" s="764">
        <v>0</v>
      </c>
      <c r="E429" s="765">
        <v>0</v>
      </c>
      <c r="F429" s="1315">
        <v>84.19</v>
      </c>
      <c r="G429" s="1316" t="s">
        <v>4435</v>
      </c>
      <c r="H429" s="626" t="str">
        <f t="shared" si="96"/>
        <v>A0149_(株)グローバルエンジニアリング</v>
      </c>
      <c r="I429" s="626" t="str">
        <f t="shared" si="97"/>
        <v>A0149_(株)グローバルエンジニアリング_メニューA</v>
      </c>
      <c r="K429" s="626" t="s">
        <v>4938</v>
      </c>
      <c r="M429" s="626">
        <f t="shared" si="98"/>
        <v>1</v>
      </c>
    </row>
    <row r="430" spans="1:13" ht="20.100000000000001" customHeight="1">
      <c r="A430" s="666" t="str">
        <f t="shared" ref="A430:B432" si="103">A429</f>
        <v>A0149</v>
      </c>
      <c r="B430" s="667" t="str">
        <f t="shared" si="103"/>
        <v>(株)グローバルエンジニアリング</v>
      </c>
      <c r="C430" s="707" t="s">
        <v>4389</v>
      </c>
      <c r="D430" s="672">
        <v>3.86E-4</v>
      </c>
      <c r="E430" s="673">
        <v>0</v>
      </c>
      <c r="F430" s="1315"/>
      <c r="G430" s="1316"/>
      <c r="H430" s="626" t="str">
        <f t="shared" si="96"/>
        <v>A0149_(株)グローバルエンジニアリング</v>
      </c>
      <c r="I430" s="626" t="str">
        <f t="shared" si="97"/>
        <v>A0149_(株)グローバルエンジニアリング_メニューB</v>
      </c>
      <c r="K430" s="626" t="s">
        <v>4939</v>
      </c>
      <c r="M430" s="626">
        <f t="shared" si="98"/>
        <v>1</v>
      </c>
    </row>
    <row r="431" spans="1:13" ht="20.100000000000001" customHeight="1">
      <c r="A431" s="666" t="str">
        <f t="shared" si="103"/>
        <v>A0149</v>
      </c>
      <c r="B431" s="667" t="str">
        <f t="shared" si="103"/>
        <v>(株)グローバルエンジニアリング</v>
      </c>
      <c r="C431" s="671" t="s">
        <v>4426</v>
      </c>
      <c r="D431" s="672">
        <v>5.9199999999999997E-4</v>
      </c>
      <c r="E431" s="673">
        <v>5.9199999999999997E-4</v>
      </c>
      <c r="F431" s="1315"/>
      <c r="G431" s="1316"/>
      <c r="H431" s="626" t="str">
        <f t="shared" si="96"/>
        <v>A0149_(株)グローバルエンジニアリング</v>
      </c>
      <c r="I431" s="626" t="str">
        <f t="shared" si="97"/>
        <v>A0149_(株)グローバルエンジニアリング_メニューC(残差)</v>
      </c>
      <c r="K431" s="626" t="s">
        <v>4940</v>
      </c>
      <c r="M431" s="626">
        <f t="shared" si="98"/>
        <v>1</v>
      </c>
    </row>
    <row r="432" spans="1:13" ht="20.100000000000001" customHeight="1">
      <c r="A432" s="666" t="str">
        <f t="shared" si="103"/>
        <v>A0149</v>
      </c>
      <c r="B432" s="667" t="str">
        <f t="shared" si="103"/>
        <v>(株)グローバルエンジニアリング</v>
      </c>
      <c r="C432" s="741" t="s">
        <v>661</v>
      </c>
      <c r="D432" s="767">
        <v>5.7799999999999995E-4</v>
      </c>
      <c r="E432" s="768">
        <v>5.7700000000000004E-4</v>
      </c>
      <c r="F432" s="1315"/>
      <c r="G432" s="1316"/>
      <c r="H432" s="626" t="str">
        <f t="shared" si="96"/>
        <v>A0149_(株)グローバルエンジニアリング</v>
      </c>
      <c r="I432" s="626" t="str">
        <f t="shared" si="97"/>
        <v>A0149_(株)グローバルエンジニアリング_(参考値)事業者全体</v>
      </c>
      <c r="K432" s="626" t="s">
        <v>4941</v>
      </c>
      <c r="M432" s="626">
        <f t="shared" si="98"/>
        <v>1</v>
      </c>
    </row>
    <row r="433" spans="1:13" ht="20.100000000000001" customHeight="1">
      <c r="A433" s="666" t="s">
        <v>297</v>
      </c>
      <c r="B433" s="667" t="s">
        <v>1893</v>
      </c>
      <c r="C433" s="671" t="s">
        <v>229</v>
      </c>
      <c r="D433" s="705">
        <v>0</v>
      </c>
      <c r="E433" s="706">
        <v>0</v>
      </c>
      <c r="F433" s="1315">
        <v>100</v>
      </c>
      <c r="G433" s="1316"/>
      <c r="H433" s="626" t="str">
        <f t="shared" si="96"/>
        <v>A0150_九州エナジー(株)</v>
      </c>
      <c r="I433" s="626" t="str">
        <f t="shared" si="97"/>
        <v>A0150_九州エナジー(株)_メニューA</v>
      </c>
      <c r="K433" s="626" t="s">
        <v>4942</v>
      </c>
      <c r="M433" s="626">
        <f t="shared" si="98"/>
        <v>1</v>
      </c>
    </row>
    <row r="434" spans="1:13" ht="20.100000000000001" customHeight="1">
      <c r="A434" s="666" t="str">
        <f t="shared" ref="A434:B435" si="104">A433</f>
        <v>A0150</v>
      </c>
      <c r="B434" s="667" t="str">
        <f t="shared" si="104"/>
        <v>九州エナジー(株)</v>
      </c>
      <c r="C434" s="683" t="s">
        <v>4395</v>
      </c>
      <c r="D434" s="672">
        <v>3.8499999999999998E-4</v>
      </c>
      <c r="E434" s="673">
        <v>3.8499999999999998E-4</v>
      </c>
      <c r="F434" s="1315"/>
      <c r="G434" s="1316"/>
      <c r="H434" s="626" t="str">
        <f t="shared" si="96"/>
        <v>A0150_九州エナジー(株)</v>
      </c>
      <c r="I434" s="626" t="str">
        <f t="shared" si="97"/>
        <v>A0150_九州エナジー(株)_メニューB(残差)</v>
      </c>
      <c r="K434" s="626" t="s">
        <v>4943</v>
      </c>
      <c r="M434" s="626">
        <f t="shared" si="98"/>
        <v>5</v>
      </c>
    </row>
    <row r="435" spans="1:13" ht="20.100000000000001" customHeight="1">
      <c r="A435" s="666" t="str">
        <f t="shared" si="104"/>
        <v>A0150</v>
      </c>
      <c r="B435" s="667" t="str">
        <f t="shared" si="104"/>
        <v>九州エナジー(株)</v>
      </c>
      <c r="C435" s="674" t="s">
        <v>661</v>
      </c>
      <c r="D435" s="675">
        <v>3.8299999999999999E-4</v>
      </c>
      <c r="E435" s="676">
        <v>3.8299999999999999E-4</v>
      </c>
      <c r="F435" s="1315"/>
      <c r="G435" s="1316"/>
      <c r="H435" s="626" t="str">
        <f t="shared" si="96"/>
        <v>A0150_九州エナジー(株)</v>
      </c>
      <c r="I435" s="626" t="str">
        <f t="shared" si="97"/>
        <v>A0150_九州エナジー(株)_(参考値)事業者全体</v>
      </c>
      <c r="K435" s="626" t="s">
        <v>4944</v>
      </c>
      <c r="M435" s="626">
        <f t="shared" si="98"/>
        <v>1</v>
      </c>
    </row>
    <row r="436" spans="1:13" ht="20.100000000000001" customHeight="1">
      <c r="A436" s="666" t="s">
        <v>298</v>
      </c>
      <c r="B436" s="667" t="s">
        <v>1894</v>
      </c>
      <c r="C436" s="658" t="s">
        <v>229</v>
      </c>
      <c r="D436" s="669">
        <v>0</v>
      </c>
      <c r="E436" s="670">
        <v>0</v>
      </c>
      <c r="F436" s="1315">
        <v>80.53208324624525</v>
      </c>
      <c r="G436" s="1316" t="s">
        <v>4394</v>
      </c>
      <c r="H436" s="626" t="str">
        <f t="shared" si="96"/>
        <v>A0151_(株)トヨタエナジーソリューションズ</v>
      </c>
      <c r="I436" s="626" t="str">
        <f t="shared" si="97"/>
        <v>A0151_(株)トヨタエナジーソリューションズ_メニューA</v>
      </c>
      <c r="K436" s="626" t="s">
        <v>4945</v>
      </c>
      <c r="M436" s="626">
        <f t="shared" si="98"/>
        <v>1</v>
      </c>
    </row>
    <row r="437" spans="1:13" ht="20.100000000000001" customHeight="1">
      <c r="A437" s="666" t="str">
        <f t="shared" ref="A437:B438" si="105">A436</f>
        <v>A0151</v>
      </c>
      <c r="B437" s="667" t="str">
        <f t="shared" si="105"/>
        <v>(株)トヨタエナジーソリューションズ</v>
      </c>
      <c r="C437" s="683" t="s">
        <v>4395</v>
      </c>
      <c r="D437" s="672">
        <v>4.6900000000000002E-4</v>
      </c>
      <c r="E437" s="673">
        <v>4.6900000000000002E-4</v>
      </c>
      <c r="F437" s="1315"/>
      <c r="G437" s="1316"/>
      <c r="H437" s="626" t="str">
        <f t="shared" si="96"/>
        <v>A0151_(株)トヨタエナジーソリューションズ</v>
      </c>
      <c r="I437" s="626" t="str">
        <f t="shared" si="97"/>
        <v>A0151_(株)トヨタエナジーソリューションズ_メニューB(残差)</v>
      </c>
      <c r="K437" s="626" t="s">
        <v>4946</v>
      </c>
      <c r="M437" s="626">
        <f t="shared" si="98"/>
        <v>1</v>
      </c>
    </row>
    <row r="438" spans="1:13" ht="20.100000000000001" customHeight="1">
      <c r="A438" s="666" t="str">
        <f t="shared" si="105"/>
        <v>A0151</v>
      </c>
      <c r="B438" s="667" t="str">
        <f t="shared" si="105"/>
        <v>(株)トヨタエナジーソリューションズ</v>
      </c>
      <c r="C438" s="674" t="s">
        <v>661</v>
      </c>
      <c r="D438" s="675">
        <v>4.64E-4</v>
      </c>
      <c r="E438" s="665">
        <v>4.64E-4</v>
      </c>
      <c r="F438" s="1315"/>
      <c r="G438" s="1316"/>
      <c r="H438" s="626" t="str">
        <f t="shared" si="96"/>
        <v>A0151_(株)トヨタエナジーソリューションズ</v>
      </c>
      <c r="I438" s="626" t="str">
        <f t="shared" si="97"/>
        <v>A0151_(株)トヨタエナジーソリューションズ_(参考値)事業者全体</v>
      </c>
      <c r="K438" s="626" t="s">
        <v>4947</v>
      </c>
      <c r="M438" s="626">
        <f t="shared" si="98"/>
        <v>3</v>
      </c>
    </row>
    <row r="439" spans="1:13" ht="20.100000000000001" customHeight="1">
      <c r="A439" s="666" t="s">
        <v>299</v>
      </c>
      <c r="B439" s="667" t="s">
        <v>1895</v>
      </c>
      <c r="C439" s="658" t="s">
        <v>229</v>
      </c>
      <c r="D439" s="669">
        <v>0</v>
      </c>
      <c r="E439" s="670">
        <v>0</v>
      </c>
      <c r="F439" s="1315">
        <v>86.04</v>
      </c>
      <c r="G439" s="1316" t="s">
        <v>4436</v>
      </c>
      <c r="H439" s="626" t="str">
        <f t="shared" si="96"/>
        <v>A0153_(株)エナリス・パワー・マーケティング</v>
      </c>
      <c r="I439" s="626" t="str">
        <f t="shared" si="97"/>
        <v>A0153_(株)エナリス・パワー・マーケティング_メニューA</v>
      </c>
      <c r="K439" s="626" t="s">
        <v>4948</v>
      </c>
      <c r="M439" s="626">
        <f t="shared" si="98"/>
        <v>3</v>
      </c>
    </row>
    <row r="440" spans="1:13" ht="20.100000000000001" customHeight="1">
      <c r="A440" s="666" t="str">
        <f t="shared" ref="A440:A450" si="106">A439</f>
        <v>A0153</v>
      </c>
      <c r="B440" s="667" t="str">
        <f t="shared" ref="B440:B450" si="107">B439</f>
        <v>(株)エナリス・パワー・マーケティング</v>
      </c>
      <c r="C440" s="683" t="s">
        <v>307</v>
      </c>
      <c r="D440" s="672">
        <v>0</v>
      </c>
      <c r="E440" s="673">
        <v>0</v>
      </c>
      <c r="F440" s="1315"/>
      <c r="G440" s="1316"/>
      <c r="H440" s="626" t="str">
        <f t="shared" si="96"/>
        <v>A0153_(株)エナリス・パワー・マーケティング</v>
      </c>
      <c r="I440" s="626" t="str">
        <f t="shared" si="97"/>
        <v>A0153_(株)エナリス・パワー・マーケティング_メニューB</v>
      </c>
      <c r="K440" s="626" t="s">
        <v>4949</v>
      </c>
      <c r="M440" s="626">
        <f t="shared" si="98"/>
        <v>1</v>
      </c>
    </row>
    <row r="441" spans="1:13" ht="20.100000000000001" customHeight="1">
      <c r="A441" s="666" t="str">
        <f t="shared" si="106"/>
        <v>A0153</v>
      </c>
      <c r="B441" s="667" t="str">
        <f t="shared" si="107"/>
        <v>(株)エナリス・パワー・マーケティング</v>
      </c>
      <c r="C441" s="683" t="s">
        <v>480</v>
      </c>
      <c r="D441" s="672">
        <v>0</v>
      </c>
      <c r="E441" s="673">
        <v>0</v>
      </c>
      <c r="F441" s="1315"/>
      <c r="G441" s="1316"/>
      <c r="H441" s="626" t="str">
        <f t="shared" si="96"/>
        <v>A0153_(株)エナリス・パワー・マーケティング</v>
      </c>
      <c r="I441" s="626" t="str">
        <f t="shared" si="97"/>
        <v>A0153_(株)エナリス・パワー・マーケティング_メニューC</v>
      </c>
      <c r="K441" s="626" t="s">
        <v>4950</v>
      </c>
      <c r="M441" s="626">
        <f t="shared" si="98"/>
        <v>1</v>
      </c>
    </row>
    <row r="442" spans="1:13" ht="20.100000000000001" customHeight="1">
      <c r="A442" s="666" t="str">
        <f t="shared" si="106"/>
        <v>A0153</v>
      </c>
      <c r="B442" s="667" t="str">
        <f t="shared" si="107"/>
        <v>(株)エナリス・パワー・マーケティング</v>
      </c>
      <c r="C442" s="683" t="s">
        <v>481</v>
      </c>
      <c r="D442" s="672">
        <v>0</v>
      </c>
      <c r="E442" s="673">
        <v>0</v>
      </c>
      <c r="F442" s="1315"/>
      <c r="G442" s="1316"/>
      <c r="H442" s="626" t="str">
        <f t="shared" si="96"/>
        <v>A0153_(株)エナリス・パワー・マーケティング</v>
      </c>
      <c r="I442" s="626" t="str">
        <f t="shared" si="97"/>
        <v>A0153_(株)エナリス・パワー・マーケティング_メニューD</v>
      </c>
      <c r="K442" s="626" t="s">
        <v>4951</v>
      </c>
      <c r="M442" s="626">
        <f t="shared" si="98"/>
        <v>5</v>
      </c>
    </row>
    <row r="443" spans="1:13" ht="20.100000000000001" customHeight="1">
      <c r="A443" s="666" t="str">
        <f t="shared" si="106"/>
        <v>A0153</v>
      </c>
      <c r="B443" s="667" t="str">
        <f t="shared" si="107"/>
        <v>(株)エナリス・パワー・マーケティング</v>
      </c>
      <c r="C443" s="707" t="s">
        <v>482</v>
      </c>
      <c r="D443" s="672">
        <v>4.0000000000000002E-4</v>
      </c>
      <c r="E443" s="673">
        <v>4.0000000000000002E-4</v>
      </c>
      <c r="F443" s="1315"/>
      <c r="G443" s="1316"/>
      <c r="H443" s="626" t="str">
        <f t="shared" si="96"/>
        <v>A0153_(株)エナリス・パワー・マーケティング</v>
      </c>
      <c r="I443" s="626" t="str">
        <f t="shared" si="97"/>
        <v>A0153_(株)エナリス・パワー・マーケティング_メニューE</v>
      </c>
      <c r="K443" s="626" t="s">
        <v>4952</v>
      </c>
      <c r="M443" s="626">
        <f t="shared" si="98"/>
        <v>1</v>
      </c>
    </row>
    <row r="444" spans="1:13" ht="20.100000000000001" customHeight="1">
      <c r="A444" s="666" t="str">
        <f t="shared" si="106"/>
        <v>A0153</v>
      </c>
      <c r="B444" s="667" t="str">
        <f t="shared" si="107"/>
        <v>(株)エナリス・パワー・マーケティング</v>
      </c>
      <c r="C444" s="671" t="s">
        <v>483</v>
      </c>
      <c r="D444" s="672">
        <v>4.0000000000000002E-4</v>
      </c>
      <c r="E444" s="673">
        <v>4.0000000000000002E-4</v>
      </c>
      <c r="F444" s="1315"/>
      <c r="G444" s="1316"/>
      <c r="H444" s="626" t="str">
        <f t="shared" si="96"/>
        <v>A0153_(株)エナリス・パワー・マーケティング</v>
      </c>
      <c r="I444" s="626" t="str">
        <f t="shared" si="97"/>
        <v>A0153_(株)エナリス・パワー・マーケティング_メニューF</v>
      </c>
      <c r="K444" s="626" t="s">
        <v>4953</v>
      </c>
      <c r="M444" s="626">
        <f t="shared" si="98"/>
        <v>1</v>
      </c>
    </row>
    <row r="445" spans="1:13" ht="20.100000000000001" customHeight="1">
      <c r="A445" s="666" t="str">
        <f t="shared" si="106"/>
        <v>A0153</v>
      </c>
      <c r="B445" s="667" t="str">
        <f t="shared" si="107"/>
        <v>(株)エナリス・パワー・マーケティング</v>
      </c>
      <c r="C445" s="683" t="s">
        <v>484</v>
      </c>
      <c r="D445" s="672">
        <v>2.9999999999999997E-4</v>
      </c>
      <c r="E445" s="673">
        <v>2.9999999999999997E-4</v>
      </c>
      <c r="F445" s="1315"/>
      <c r="G445" s="1316"/>
      <c r="H445" s="626" t="str">
        <f t="shared" si="96"/>
        <v>A0153_(株)エナリス・パワー・マーケティング</v>
      </c>
      <c r="I445" s="626" t="str">
        <f t="shared" si="97"/>
        <v>A0153_(株)エナリス・パワー・マーケティング_メニューG</v>
      </c>
      <c r="K445" s="626" t="s">
        <v>4954</v>
      </c>
      <c r="M445" s="626">
        <f t="shared" si="98"/>
        <v>1</v>
      </c>
    </row>
    <row r="446" spans="1:13" ht="20.100000000000001" customHeight="1">
      <c r="A446" s="666" t="str">
        <f t="shared" si="106"/>
        <v>A0153</v>
      </c>
      <c r="B446" s="667" t="str">
        <f t="shared" si="107"/>
        <v>(株)エナリス・パワー・マーケティング</v>
      </c>
      <c r="C446" s="707" t="s">
        <v>485</v>
      </c>
      <c r="D446" s="672">
        <v>0</v>
      </c>
      <c r="E446" s="673">
        <v>0</v>
      </c>
      <c r="F446" s="1315"/>
      <c r="G446" s="1316"/>
      <c r="H446" s="626" t="str">
        <f t="shared" si="96"/>
        <v>A0153_(株)エナリス・パワー・マーケティング</v>
      </c>
      <c r="I446" s="626" t="str">
        <f t="shared" si="97"/>
        <v>A0153_(株)エナリス・パワー・マーケティング_メニューH</v>
      </c>
      <c r="K446" s="626" t="s">
        <v>4955</v>
      </c>
      <c r="M446" s="626">
        <f t="shared" si="98"/>
        <v>9</v>
      </c>
    </row>
    <row r="447" spans="1:13" ht="20.100000000000001" customHeight="1">
      <c r="A447" s="666" t="str">
        <f t="shared" si="106"/>
        <v>A0153</v>
      </c>
      <c r="B447" s="667" t="str">
        <f t="shared" si="107"/>
        <v>(株)エナリス・パワー・マーケティング</v>
      </c>
      <c r="C447" s="671" t="s">
        <v>4398</v>
      </c>
      <c r="D447" s="672">
        <v>4.15E-4</v>
      </c>
      <c r="E447" s="673">
        <v>0</v>
      </c>
      <c r="F447" s="1315"/>
      <c r="G447" s="1316"/>
      <c r="H447" s="626" t="str">
        <f t="shared" si="96"/>
        <v>A0153_(株)エナリス・パワー・マーケティング</v>
      </c>
      <c r="I447" s="626" t="str">
        <f t="shared" si="97"/>
        <v>A0153_(株)エナリス・パワー・マーケティング_メニューI</v>
      </c>
      <c r="K447" s="626" t="s">
        <v>4956</v>
      </c>
      <c r="M447" s="626">
        <f t="shared" si="98"/>
        <v>3</v>
      </c>
    </row>
    <row r="448" spans="1:13" ht="20.100000000000001" customHeight="1">
      <c r="A448" s="666" t="str">
        <f t="shared" si="106"/>
        <v>A0153</v>
      </c>
      <c r="B448" s="667" t="str">
        <f t="shared" si="107"/>
        <v>(株)エナリス・パワー・マーケティング</v>
      </c>
      <c r="C448" s="683" t="s">
        <v>1767</v>
      </c>
      <c r="D448" s="672">
        <v>0</v>
      </c>
      <c r="E448" s="673">
        <v>0</v>
      </c>
      <c r="F448" s="1315"/>
      <c r="G448" s="1316"/>
      <c r="H448" s="626" t="str">
        <f t="shared" si="96"/>
        <v>A0153_(株)エナリス・パワー・マーケティング</v>
      </c>
      <c r="I448" s="626" t="str">
        <f t="shared" si="97"/>
        <v>A0153_(株)エナリス・パワー・マーケティング_メニューJ</v>
      </c>
      <c r="K448" s="626" t="s">
        <v>4957</v>
      </c>
      <c r="M448" s="626">
        <f t="shared" si="98"/>
        <v>3</v>
      </c>
    </row>
    <row r="449" spans="1:13" ht="20.100000000000001" customHeight="1">
      <c r="A449" s="666" t="str">
        <f t="shared" si="106"/>
        <v>A0153</v>
      </c>
      <c r="B449" s="667" t="str">
        <f t="shared" si="107"/>
        <v>(株)エナリス・パワー・マーケティング</v>
      </c>
      <c r="C449" s="683" t="s">
        <v>1786</v>
      </c>
      <c r="D449" s="672">
        <v>7.0500000000000001E-4</v>
      </c>
      <c r="E449" s="673">
        <v>7.0500000000000001E-4</v>
      </c>
      <c r="F449" s="1315"/>
      <c r="G449" s="1316"/>
      <c r="H449" s="626" t="str">
        <f t="shared" si="96"/>
        <v>A0153_(株)エナリス・パワー・マーケティング</v>
      </c>
      <c r="I449" s="626" t="str">
        <f t="shared" si="97"/>
        <v>A0153_(株)エナリス・パワー・マーケティング_メニューK(残差)</v>
      </c>
      <c r="K449" s="626" t="s">
        <v>4958</v>
      </c>
      <c r="M449" s="626">
        <f t="shared" si="98"/>
        <v>3</v>
      </c>
    </row>
    <row r="450" spans="1:13" ht="20.100000000000001" customHeight="1">
      <c r="A450" s="666" t="str">
        <f t="shared" si="106"/>
        <v>A0153</v>
      </c>
      <c r="B450" s="667" t="str">
        <f t="shared" si="107"/>
        <v>(株)エナリス・パワー・マーケティング</v>
      </c>
      <c r="C450" s="674" t="s">
        <v>661</v>
      </c>
      <c r="D450" s="675">
        <v>4.1599999999999997E-4</v>
      </c>
      <c r="E450" s="676">
        <v>4.1599999999999997E-4</v>
      </c>
      <c r="F450" s="1315"/>
      <c r="G450" s="1316"/>
      <c r="H450" s="626" t="str">
        <f t="shared" si="96"/>
        <v>A0153_(株)エナリス・パワー・マーケティング</v>
      </c>
      <c r="I450" s="626" t="str">
        <f t="shared" si="97"/>
        <v>A0153_(株)エナリス・パワー・マーケティング_(参考値)事業者全体</v>
      </c>
      <c r="K450" s="626" t="s">
        <v>4959</v>
      </c>
      <c r="M450" s="626">
        <f t="shared" si="98"/>
        <v>1</v>
      </c>
    </row>
    <row r="451" spans="1:13" ht="20.100000000000001" customHeight="1">
      <c r="A451" s="656" t="s">
        <v>300</v>
      </c>
      <c r="B451" s="657" t="s">
        <v>1896</v>
      </c>
      <c r="C451" s="658"/>
      <c r="D451" s="664">
        <v>5.6700000000000001E-4</v>
      </c>
      <c r="E451" s="802">
        <v>5.6700000000000001E-4</v>
      </c>
      <c r="F451" s="661">
        <v>100</v>
      </c>
      <c r="G451" s="662"/>
      <c r="H451" s="626" t="str">
        <f t="shared" si="96"/>
        <v>A0154_歌舞伎エナジー(株)</v>
      </c>
      <c r="I451" s="626" t="str">
        <f t="shared" si="97"/>
        <v>A0154_歌舞伎エナジー(株)_</v>
      </c>
      <c r="K451" s="626" t="s">
        <v>4960</v>
      </c>
      <c r="M451" s="626">
        <f t="shared" si="98"/>
        <v>1</v>
      </c>
    </row>
    <row r="452" spans="1:13" ht="20.100000000000001" customHeight="1">
      <c r="A452" s="666" t="s">
        <v>301</v>
      </c>
      <c r="B452" s="667" t="s">
        <v>1897</v>
      </c>
      <c r="C452" s="696" t="s">
        <v>229</v>
      </c>
      <c r="D452" s="670">
        <v>0</v>
      </c>
      <c r="E452" s="670">
        <v>0</v>
      </c>
      <c r="F452" s="1315">
        <v>98.963669551904843</v>
      </c>
      <c r="G452" s="1316" t="s">
        <v>4394</v>
      </c>
      <c r="H452" s="626" t="str">
        <f t="shared" si="96"/>
        <v>A0155_みやまスマートエネルギー(株)</v>
      </c>
      <c r="I452" s="626" t="str">
        <f t="shared" si="97"/>
        <v>A0155_みやまスマートエネルギー(株)_メニューA</v>
      </c>
      <c r="K452" s="626" t="s">
        <v>4961</v>
      </c>
      <c r="M452" s="626">
        <f t="shared" si="98"/>
        <v>1</v>
      </c>
    </row>
    <row r="453" spans="1:13" ht="20.100000000000001" customHeight="1">
      <c r="A453" s="666" t="str">
        <f t="shared" ref="A453:B454" si="108">A452</f>
        <v>A0155</v>
      </c>
      <c r="B453" s="667" t="str">
        <f t="shared" si="108"/>
        <v>みやまスマートエネルギー(株)</v>
      </c>
      <c r="C453" s="699" t="s">
        <v>4395</v>
      </c>
      <c r="D453" s="673">
        <v>5.8100000000000003E-4</v>
      </c>
      <c r="E453" s="673">
        <v>5.8100000000000003E-4</v>
      </c>
      <c r="F453" s="1315"/>
      <c r="G453" s="1316"/>
      <c r="H453" s="626" t="str">
        <f t="shared" si="96"/>
        <v>A0155_みやまスマートエネルギー(株)</v>
      </c>
      <c r="I453" s="626" t="str">
        <f t="shared" si="97"/>
        <v>A0155_みやまスマートエネルギー(株)_メニューB(残差)</v>
      </c>
      <c r="K453" s="626" t="s">
        <v>4962</v>
      </c>
      <c r="M453" s="626">
        <f t="shared" si="98"/>
        <v>1</v>
      </c>
    </row>
    <row r="454" spans="1:13" ht="20.100000000000001" customHeight="1">
      <c r="A454" s="666" t="str">
        <f t="shared" si="108"/>
        <v>A0155</v>
      </c>
      <c r="B454" s="667" t="str">
        <f t="shared" si="108"/>
        <v>みやまスマートエネルギー(株)</v>
      </c>
      <c r="C454" s="742" t="s">
        <v>661</v>
      </c>
      <c r="D454" s="780">
        <v>5.71E-4</v>
      </c>
      <c r="E454" s="768">
        <v>5.71E-4</v>
      </c>
      <c r="F454" s="1315"/>
      <c r="G454" s="1316"/>
      <c r="H454" s="626" t="str">
        <f t="shared" si="96"/>
        <v>A0155_みやまスマートエネルギー(株)</v>
      </c>
      <c r="I454" s="626" t="str">
        <f t="shared" si="97"/>
        <v>A0155_みやまスマートエネルギー(株)_(参考値)事業者全体</v>
      </c>
      <c r="K454" s="626" t="s">
        <v>4963</v>
      </c>
      <c r="M454" s="626">
        <f t="shared" si="98"/>
        <v>1</v>
      </c>
    </row>
    <row r="455" spans="1:13" ht="20.100000000000001" customHeight="1">
      <c r="A455" s="656" t="s">
        <v>302</v>
      </c>
      <c r="B455" s="657" t="s">
        <v>1898</v>
      </c>
      <c r="C455" s="745"/>
      <c r="D455" s="855">
        <v>4.2900000000000002E-4</v>
      </c>
      <c r="E455" s="660">
        <v>4.2900000000000002E-4</v>
      </c>
      <c r="F455" s="661" t="s">
        <v>4384</v>
      </c>
      <c r="G455" s="662"/>
      <c r="H455" s="626" t="str">
        <f t="shared" si="96"/>
        <v>A0156_エフィシエント(株)</v>
      </c>
      <c r="I455" s="626" t="str">
        <f t="shared" si="97"/>
        <v>A0156_エフィシエント(株)_</v>
      </c>
      <c r="K455" s="626" t="s">
        <v>4964</v>
      </c>
      <c r="M455" s="626">
        <f t="shared" si="98"/>
        <v>1</v>
      </c>
    </row>
    <row r="456" spans="1:13" ht="20.100000000000001" customHeight="1">
      <c r="A456" s="666" t="s">
        <v>303</v>
      </c>
      <c r="B456" s="667" t="s">
        <v>1899</v>
      </c>
      <c r="C456" s="668" t="s">
        <v>229</v>
      </c>
      <c r="D456" s="669">
        <v>2.5999999999999998E-4</v>
      </c>
      <c r="E456" s="670">
        <v>2.5999999999999998E-4</v>
      </c>
      <c r="F456" s="1315">
        <v>100</v>
      </c>
      <c r="G456" s="1316"/>
      <c r="H456" s="626" t="str">
        <f t="shared" si="96"/>
        <v>A0157_(株)生活クラブエナジー</v>
      </c>
      <c r="I456" s="626" t="str">
        <f t="shared" si="97"/>
        <v>A0157_(株)生活クラブエナジー_メニューA</v>
      </c>
      <c r="K456" s="626" t="s">
        <v>4965</v>
      </c>
      <c r="M456" s="626">
        <f t="shared" si="98"/>
        <v>1</v>
      </c>
    </row>
    <row r="457" spans="1:13" ht="20.100000000000001" customHeight="1">
      <c r="A457" s="666" t="str">
        <f t="shared" ref="A457:B459" si="109">A456</f>
        <v>A0157</v>
      </c>
      <c r="B457" s="667" t="str">
        <f t="shared" si="109"/>
        <v>(株)生活クラブエナジー</v>
      </c>
      <c r="C457" s="707" t="s">
        <v>307</v>
      </c>
      <c r="D457" s="672">
        <v>0</v>
      </c>
      <c r="E457" s="673">
        <v>0</v>
      </c>
      <c r="F457" s="1315"/>
      <c r="G457" s="1316"/>
      <c r="H457" s="626" t="str">
        <f t="shared" si="96"/>
        <v>A0157_(株)生活クラブエナジー</v>
      </c>
      <c r="I457" s="626" t="str">
        <f t="shared" si="97"/>
        <v>A0157_(株)生活クラブエナジー_メニューB</v>
      </c>
      <c r="K457" s="626" t="s">
        <v>4966</v>
      </c>
      <c r="M457" s="626">
        <f t="shared" si="98"/>
        <v>1</v>
      </c>
    </row>
    <row r="458" spans="1:13" ht="20.100000000000001" customHeight="1">
      <c r="A458" s="666" t="str">
        <f t="shared" si="109"/>
        <v>A0157</v>
      </c>
      <c r="B458" s="667" t="str">
        <f t="shared" si="109"/>
        <v>(株)生活クラブエナジー</v>
      </c>
      <c r="C458" s="671" t="s">
        <v>4403</v>
      </c>
      <c r="D458" s="672">
        <v>4.3800000000000002E-4</v>
      </c>
      <c r="E458" s="673">
        <v>4.3800000000000002E-4</v>
      </c>
      <c r="F458" s="1315"/>
      <c r="G458" s="1316"/>
      <c r="H458" s="626" t="str">
        <f t="shared" si="96"/>
        <v>A0157_(株)生活クラブエナジー</v>
      </c>
      <c r="I458" s="626" t="str">
        <f t="shared" si="97"/>
        <v>A0157_(株)生活クラブエナジー_メニューC(残差)</v>
      </c>
      <c r="K458" s="626" t="s">
        <v>4967</v>
      </c>
      <c r="M458" s="626">
        <f t="shared" si="98"/>
        <v>1</v>
      </c>
    </row>
    <row r="459" spans="1:13" ht="20.100000000000001" customHeight="1">
      <c r="A459" s="666" t="str">
        <f t="shared" si="109"/>
        <v>A0157</v>
      </c>
      <c r="B459" s="667" t="str">
        <f t="shared" si="109"/>
        <v>(株)生活クラブエナジー</v>
      </c>
      <c r="C459" s="674" t="s">
        <v>661</v>
      </c>
      <c r="D459" s="684">
        <v>4.1800000000000002E-4</v>
      </c>
      <c r="E459" s="685">
        <v>4.1800000000000002E-4</v>
      </c>
      <c r="F459" s="1315"/>
      <c r="G459" s="1316"/>
      <c r="H459" s="626" t="str">
        <f t="shared" si="96"/>
        <v>A0157_(株)生活クラブエナジー</v>
      </c>
      <c r="I459" s="626" t="str">
        <f t="shared" si="97"/>
        <v>A0157_(株)生活クラブエナジー_(参考値)事業者全体</v>
      </c>
      <c r="K459" s="626" t="s">
        <v>4968</v>
      </c>
      <c r="M459" s="626">
        <f t="shared" si="98"/>
        <v>3</v>
      </c>
    </row>
    <row r="460" spans="1:13" ht="20.100000000000001" customHeight="1">
      <c r="A460" s="666" t="s">
        <v>304</v>
      </c>
      <c r="B460" s="667" t="s">
        <v>1900</v>
      </c>
      <c r="C460" s="668" t="s">
        <v>229</v>
      </c>
      <c r="D460" s="856">
        <v>4.3800000000000002E-4</v>
      </c>
      <c r="E460" s="857">
        <v>4.3800000000000002E-4</v>
      </c>
      <c r="F460" s="1315">
        <v>100</v>
      </c>
      <c r="G460" s="1316"/>
      <c r="H460" s="626" t="str">
        <f t="shared" si="96"/>
        <v>A0158_生活協同組合コープこうべ</v>
      </c>
      <c r="I460" s="626" t="str">
        <f t="shared" si="97"/>
        <v>A0158_生活協同組合コープこうべ_メニューA</v>
      </c>
      <c r="K460" s="626" t="s">
        <v>4969</v>
      </c>
      <c r="M460" s="626">
        <f t="shared" si="98"/>
        <v>1</v>
      </c>
    </row>
    <row r="461" spans="1:13" ht="20.100000000000001" customHeight="1">
      <c r="A461" s="666" t="str">
        <f t="shared" ref="A461:B463" si="110">A460</f>
        <v>A0158</v>
      </c>
      <c r="B461" s="667" t="str">
        <f t="shared" si="110"/>
        <v>生活協同組合コープこうべ</v>
      </c>
      <c r="C461" s="671" t="s">
        <v>307</v>
      </c>
      <c r="D461" s="858">
        <v>3.7500000000000001E-4</v>
      </c>
      <c r="E461" s="712">
        <v>3.7500000000000001E-4</v>
      </c>
      <c r="F461" s="1315"/>
      <c r="G461" s="1316"/>
      <c r="H461" s="626" t="str">
        <f t="shared" si="96"/>
        <v>A0158_生活協同組合コープこうべ</v>
      </c>
      <c r="I461" s="626" t="str">
        <f t="shared" si="97"/>
        <v>A0158_生活協同組合コープこうべ_メニューB</v>
      </c>
      <c r="K461" s="626" t="s">
        <v>4970</v>
      </c>
      <c r="M461" s="626">
        <f t="shared" si="98"/>
        <v>7</v>
      </c>
    </row>
    <row r="462" spans="1:13" ht="20.100000000000001" customHeight="1">
      <c r="A462" s="666" t="str">
        <f t="shared" si="110"/>
        <v>A0158</v>
      </c>
      <c r="B462" s="667" t="str">
        <f t="shared" si="110"/>
        <v>生活協同組合コープこうべ</v>
      </c>
      <c r="C462" s="707" t="s">
        <v>4403</v>
      </c>
      <c r="D462" s="672">
        <v>3.7599999999999998E-4</v>
      </c>
      <c r="E462" s="673">
        <v>3.7599999999999998E-4</v>
      </c>
      <c r="F462" s="1315"/>
      <c r="G462" s="1316"/>
      <c r="H462" s="626" t="str">
        <f t="shared" si="96"/>
        <v>A0158_生活協同組合コープこうべ</v>
      </c>
      <c r="I462" s="626" t="str">
        <f t="shared" si="97"/>
        <v>A0158_生活協同組合コープこうべ_メニューC(残差)</v>
      </c>
      <c r="K462" s="626" t="s">
        <v>4971</v>
      </c>
      <c r="M462" s="626">
        <f t="shared" si="98"/>
        <v>1</v>
      </c>
    </row>
    <row r="463" spans="1:13" ht="20.100000000000001" customHeight="1">
      <c r="A463" s="666" t="str">
        <f t="shared" si="110"/>
        <v>A0158</v>
      </c>
      <c r="B463" s="667" t="str">
        <f t="shared" si="110"/>
        <v>生活協同組合コープこうべ</v>
      </c>
      <c r="C463" s="745" t="s">
        <v>661</v>
      </c>
      <c r="D463" s="675">
        <v>3.8000000000000002E-4</v>
      </c>
      <c r="E463" s="660">
        <v>3.8000000000000002E-4</v>
      </c>
      <c r="F463" s="1315"/>
      <c r="G463" s="1316"/>
      <c r="H463" s="626" t="str">
        <f t="shared" si="96"/>
        <v>A0158_生活協同組合コープこうべ</v>
      </c>
      <c r="I463" s="626" t="str">
        <f t="shared" si="97"/>
        <v>A0158_生活協同組合コープこうべ_(参考値)事業者全体</v>
      </c>
      <c r="K463" s="626" t="s">
        <v>4972</v>
      </c>
      <c r="M463" s="626">
        <f t="shared" si="98"/>
        <v>1</v>
      </c>
    </row>
    <row r="464" spans="1:13" ht="20.100000000000001" customHeight="1">
      <c r="A464" s="656" t="s">
        <v>305</v>
      </c>
      <c r="B464" s="657" t="s">
        <v>1901</v>
      </c>
      <c r="C464" s="745"/>
      <c r="D464" s="855">
        <v>3.4099999999999999E-4</v>
      </c>
      <c r="E464" s="660">
        <v>3.4099999999999999E-4</v>
      </c>
      <c r="F464" s="661">
        <v>100</v>
      </c>
      <c r="G464" s="662"/>
      <c r="H464" s="626" t="str">
        <f t="shared" si="96"/>
        <v>A0159_(株)シーエナジー</v>
      </c>
      <c r="I464" s="626" t="str">
        <f t="shared" si="97"/>
        <v>A0159_(株)シーエナジー_</v>
      </c>
      <c r="K464" s="626" t="s">
        <v>4973</v>
      </c>
      <c r="M464" s="626">
        <f t="shared" si="98"/>
        <v>1</v>
      </c>
    </row>
    <row r="465" spans="1:13" ht="20.100000000000001" customHeight="1">
      <c r="A465" s="656" t="s">
        <v>306</v>
      </c>
      <c r="B465" s="657" t="s">
        <v>1902</v>
      </c>
      <c r="C465" s="663"/>
      <c r="D465" s="664">
        <v>3.4099999999999999E-4</v>
      </c>
      <c r="E465" s="665">
        <v>3.4099999999999999E-4</v>
      </c>
      <c r="F465" s="661">
        <v>100</v>
      </c>
      <c r="G465" s="662"/>
      <c r="H465" s="626" t="str">
        <f t="shared" si="96"/>
        <v>A0160_角栄ガス(株)</v>
      </c>
      <c r="I465" s="626" t="str">
        <f t="shared" si="97"/>
        <v>A0160_角栄ガス(株)_</v>
      </c>
      <c r="K465" s="626" t="s">
        <v>4974</v>
      </c>
      <c r="M465" s="626">
        <f t="shared" si="98"/>
        <v>5</v>
      </c>
    </row>
    <row r="466" spans="1:13" ht="20.100000000000001" customHeight="1">
      <c r="A466" s="666" t="s">
        <v>1903</v>
      </c>
      <c r="B466" s="667" t="s">
        <v>1904</v>
      </c>
      <c r="C466" s="668" t="s">
        <v>229</v>
      </c>
      <c r="D466" s="669">
        <v>0</v>
      </c>
      <c r="E466" s="670">
        <v>0</v>
      </c>
      <c r="F466" s="1315">
        <v>100</v>
      </c>
      <c r="G466" s="1316"/>
      <c r="H466" s="626" t="str">
        <f t="shared" si="96"/>
        <v>A0161_京葉瓦斯(株)</v>
      </c>
      <c r="I466" s="626" t="str">
        <f t="shared" si="97"/>
        <v>A0161_京葉瓦斯(株)_メニューA</v>
      </c>
      <c r="K466" s="626" t="s">
        <v>4975</v>
      </c>
      <c r="M466" s="626">
        <f t="shared" si="98"/>
        <v>1</v>
      </c>
    </row>
    <row r="467" spans="1:13" ht="20.100000000000001" customHeight="1">
      <c r="A467" s="666" t="str">
        <f t="shared" ref="A467:B468" si="111">A466</f>
        <v>A0161</v>
      </c>
      <c r="B467" s="667" t="str">
        <f t="shared" si="111"/>
        <v>京葉瓦斯(株)</v>
      </c>
      <c r="C467" s="671" t="s">
        <v>4395</v>
      </c>
      <c r="D467" s="672">
        <v>4.26E-4</v>
      </c>
      <c r="E467" s="673">
        <v>4.26E-4</v>
      </c>
      <c r="F467" s="1315"/>
      <c r="G467" s="1316"/>
      <c r="H467" s="626" t="str">
        <f t="shared" si="96"/>
        <v>A0161_京葉瓦斯(株)</v>
      </c>
      <c r="I467" s="626" t="str">
        <f t="shared" si="97"/>
        <v>A0161_京葉瓦斯(株)_メニューB(残差)</v>
      </c>
      <c r="K467" s="626" t="s">
        <v>4976</v>
      </c>
      <c r="M467" s="626">
        <f t="shared" si="98"/>
        <v>1</v>
      </c>
    </row>
    <row r="468" spans="1:13" ht="20.100000000000001" customHeight="1">
      <c r="A468" s="666" t="str">
        <f t="shared" si="111"/>
        <v>A0161</v>
      </c>
      <c r="B468" s="667" t="str">
        <f t="shared" si="111"/>
        <v>京葉瓦斯(株)</v>
      </c>
      <c r="C468" s="674" t="s">
        <v>661</v>
      </c>
      <c r="D468" s="675">
        <v>4.2400000000000001E-4</v>
      </c>
      <c r="E468" s="676">
        <v>4.2400000000000001E-4</v>
      </c>
      <c r="F468" s="1315"/>
      <c r="G468" s="1316"/>
      <c r="H468" s="626" t="str">
        <f t="shared" si="96"/>
        <v>A0161_京葉瓦斯(株)</v>
      </c>
      <c r="I468" s="626" t="str">
        <f t="shared" si="97"/>
        <v>A0161_京葉瓦斯(株)_(参考値)事業者全体</v>
      </c>
      <c r="K468" s="626" t="s">
        <v>4977</v>
      </c>
      <c r="M468" s="626">
        <f t="shared" si="98"/>
        <v>1</v>
      </c>
    </row>
    <row r="469" spans="1:13" ht="20.100000000000001" customHeight="1">
      <c r="A469" s="666" t="s">
        <v>1905</v>
      </c>
      <c r="B469" s="666" t="s">
        <v>4437</v>
      </c>
      <c r="C469" s="859" t="s">
        <v>229</v>
      </c>
      <c r="D469" s="669">
        <v>2.7799999999999998E-4</v>
      </c>
      <c r="E469" s="670">
        <v>2.7799999999999998E-4</v>
      </c>
      <c r="F469" s="1315">
        <v>100</v>
      </c>
      <c r="G469" s="1316"/>
      <c r="H469" s="626" t="str">
        <f t="shared" si="96"/>
        <v>A0162_TOPPANホールディングス(株)（旧:凸版印刷(株)）</v>
      </c>
      <c r="I469" s="626" t="str">
        <f t="shared" si="97"/>
        <v>A0162_TOPPANホールディングス(株)（旧:凸版印刷(株)）_メニューA</v>
      </c>
      <c r="K469" s="626" t="s">
        <v>4978</v>
      </c>
      <c r="M469" s="626">
        <f t="shared" si="98"/>
        <v>1</v>
      </c>
    </row>
    <row r="470" spans="1:13" ht="20.100000000000001" customHeight="1">
      <c r="A470" s="666" t="str">
        <f t="shared" ref="A470:B473" si="112">A469</f>
        <v>A0162</v>
      </c>
      <c r="B470" s="667" t="str">
        <f t="shared" si="112"/>
        <v>TOPPANホールディングス(株)（旧:凸版印刷(株)）</v>
      </c>
      <c r="C470" s="860" t="s">
        <v>307</v>
      </c>
      <c r="D470" s="705">
        <v>4.6200000000000001E-4</v>
      </c>
      <c r="E470" s="706">
        <v>4.6200000000000001E-4</v>
      </c>
      <c r="F470" s="1315"/>
      <c r="G470" s="1316"/>
      <c r="H470" s="626" t="str">
        <f t="shared" si="96"/>
        <v>A0162_TOPPANホールディングス(株)（旧:凸版印刷(株)）</v>
      </c>
      <c r="I470" s="626" t="str">
        <f t="shared" si="97"/>
        <v>A0162_TOPPANホールディングス(株)（旧:凸版印刷(株)）_メニューB</v>
      </c>
      <c r="K470" s="626" t="s">
        <v>4979</v>
      </c>
      <c r="M470" s="626">
        <f t="shared" si="98"/>
        <v>1</v>
      </c>
    </row>
    <row r="471" spans="1:13" ht="20.100000000000001" customHeight="1">
      <c r="A471" s="666" t="str">
        <f t="shared" si="112"/>
        <v>A0162</v>
      </c>
      <c r="B471" s="667" t="str">
        <f t="shared" si="112"/>
        <v>TOPPANホールディングス(株)（旧:凸版印刷(株)）</v>
      </c>
      <c r="C471" s="861" t="s">
        <v>480</v>
      </c>
      <c r="D471" s="705">
        <v>4.7600000000000002E-4</v>
      </c>
      <c r="E471" s="706">
        <v>4.7600000000000002E-4</v>
      </c>
      <c r="F471" s="1315"/>
      <c r="G471" s="1316"/>
      <c r="H471" s="626" t="str">
        <f t="shared" si="96"/>
        <v>A0162_TOPPANホールディングス(株)（旧:凸版印刷(株)）</v>
      </c>
      <c r="I471" s="626" t="str">
        <f t="shared" si="97"/>
        <v>A0162_TOPPANホールディングス(株)（旧:凸版印刷(株)）_メニューC</v>
      </c>
      <c r="K471" s="626" t="s">
        <v>4980</v>
      </c>
      <c r="M471" s="626">
        <f t="shared" si="98"/>
        <v>1</v>
      </c>
    </row>
    <row r="472" spans="1:13" ht="20.100000000000001" customHeight="1">
      <c r="A472" s="666" t="str">
        <f t="shared" si="112"/>
        <v>A0162</v>
      </c>
      <c r="B472" s="667" t="str">
        <f t="shared" si="112"/>
        <v>TOPPANホールディングス(株)（旧:凸版印刷(株)）</v>
      </c>
      <c r="C472" s="860" t="s">
        <v>1780</v>
      </c>
      <c r="D472" s="672">
        <v>5.2999999999999998E-4</v>
      </c>
      <c r="E472" s="673">
        <v>5.2999999999999998E-4</v>
      </c>
      <c r="F472" s="1315"/>
      <c r="G472" s="1316"/>
      <c r="H472" s="626" t="str">
        <f t="shared" si="96"/>
        <v>A0162_TOPPANホールディングス(株)（旧:凸版印刷(株)）</v>
      </c>
      <c r="I472" s="626" t="str">
        <f t="shared" si="97"/>
        <v>A0162_TOPPANホールディングス(株)（旧:凸版印刷(株)）_メニューD(残差)</v>
      </c>
      <c r="K472" s="626" t="s">
        <v>4981</v>
      </c>
      <c r="M472" s="626">
        <f t="shared" si="98"/>
        <v>3</v>
      </c>
    </row>
    <row r="473" spans="1:13" ht="20.100000000000001" customHeight="1">
      <c r="A473" s="666" t="str">
        <f t="shared" si="112"/>
        <v>A0162</v>
      </c>
      <c r="B473" s="667" t="str">
        <f t="shared" si="112"/>
        <v>TOPPANホールディングス(株)（旧:凸版印刷(株)）</v>
      </c>
      <c r="C473" s="741" t="s">
        <v>661</v>
      </c>
      <c r="D473" s="684">
        <v>5.0500000000000002E-4</v>
      </c>
      <c r="E473" s="685">
        <v>5.0500000000000002E-4</v>
      </c>
      <c r="F473" s="1315"/>
      <c r="G473" s="1316"/>
      <c r="H473" s="626" t="str">
        <f t="shared" si="96"/>
        <v>A0162_TOPPANホールディングス(株)（旧:凸版印刷(株)）</v>
      </c>
      <c r="I473" s="626" t="str">
        <f t="shared" si="97"/>
        <v>A0162_TOPPANホールディングス(株)（旧:凸版印刷(株)）_(参考値)事業者全体</v>
      </c>
      <c r="K473" s="626" t="s">
        <v>4982</v>
      </c>
      <c r="M473" s="626">
        <f t="shared" si="98"/>
        <v>1</v>
      </c>
    </row>
    <row r="474" spans="1:13" ht="20.100000000000001" customHeight="1">
      <c r="A474" s="666" t="s">
        <v>308</v>
      </c>
      <c r="B474" s="667" t="s">
        <v>1906</v>
      </c>
      <c r="C474" s="862" t="s">
        <v>229</v>
      </c>
      <c r="D474" s="747">
        <v>0</v>
      </c>
      <c r="E474" s="787">
        <v>0</v>
      </c>
      <c r="F474" s="1315">
        <v>100</v>
      </c>
      <c r="G474" s="1334"/>
      <c r="H474" s="626" t="str">
        <f t="shared" si="96"/>
        <v>A0163_伊勢崎ガス(株)</v>
      </c>
      <c r="I474" s="626" t="str">
        <f t="shared" si="97"/>
        <v>A0163_伊勢崎ガス(株)_メニューA</v>
      </c>
      <c r="K474" s="626" t="s">
        <v>4983</v>
      </c>
      <c r="M474" s="626">
        <f t="shared" si="98"/>
        <v>1</v>
      </c>
    </row>
    <row r="475" spans="1:13" ht="20.100000000000001" customHeight="1">
      <c r="A475" s="666" t="str">
        <f t="shared" ref="A475:B476" si="113">A474</f>
        <v>A0163</v>
      </c>
      <c r="B475" s="667" t="str">
        <f t="shared" si="113"/>
        <v>伊勢崎ガス(株)</v>
      </c>
      <c r="C475" s="863" t="s">
        <v>4395</v>
      </c>
      <c r="D475" s="864">
        <v>3.4099999999999999E-4</v>
      </c>
      <c r="E475" s="797">
        <v>3.4099999999999999E-4</v>
      </c>
      <c r="F475" s="1315"/>
      <c r="G475" s="1334"/>
      <c r="H475" s="626" t="str">
        <f t="shared" si="96"/>
        <v>A0163_伊勢崎ガス(株)</v>
      </c>
      <c r="I475" s="626" t="str">
        <f t="shared" si="97"/>
        <v>A0163_伊勢崎ガス(株)_メニューB(残差)</v>
      </c>
      <c r="K475" s="626" t="s">
        <v>4984</v>
      </c>
      <c r="M475" s="626">
        <f t="shared" si="98"/>
        <v>1</v>
      </c>
    </row>
    <row r="476" spans="1:13" ht="20.100000000000001" customHeight="1">
      <c r="A476" s="666" t="str">
        <f t="shared" si="113"/>
        <v>A0163</v>
      </c>
      <c r="B476" s="667" t="str">
        <f t="shared" si="113"/>
        <v>伊勢崎ガス(株)</v>
      </c>
      <c r="C476" s="865" t="s">
        <v>661</v>
      </c>
      <c r="D476" s="866">
        <v>3.39E-4</v>
      </c>
      <c r="E476" s="703">
        <v>3.39E-4</v>
      </c>
      <c r="F476" s="1315"/>
      <c r="G476" s="1334"/>
      <c r="H476" s="626" t="str">
        <f t="shared" si="96"/>
        <v>A0163_伊勢崎ガス(株)</v>
      </c>
      <c r="I476" s="626" t="str">
        <f t="shared" si="97"/>
        <v>A0163_伊勢崎ガス(株)_(参考値)事業者全体</v>
      </c>
      <c r="K476" s="626" t="s">
        <v>4985</v>
      </c>
      <c r="M476" s="626">
        <f t="shared" si="98"/>
        <v>1</v>
      </c>
    </row>
    <row r="477" spans="1:13" ht="20.100000000000001" customHeight="1">
      <c r="A477" s="656" t="s">
        <v>309</v>
      </c>
      <c r="B477" s="657" t="s">
        <v>1907</v>
      </c>
      <c r="C477" s="671"/>
      <c r="D477" s="855">
        <v>3.4099999999999999E-4</v>
      </c>
      <c r="E477" s="660">
        <v>3.4099999999999999E-4</v>
      </c>
      <c r="F477" s="661">
        <v>100</v>
      </c>
      <c r="G477" s="662"/>
      <c r="H477" s="626" t="str">
        <f t="shared" si="96"/>
        <v>A0164_キヤノンマーケティングジャパン(株)</v>
      </c>
      <c r="I477" s="626" t="str">
        <f t="shared" si="97"/>
        <v>A0164_キヤノンマーケティングジャパン(株)_</v>
      </c>
      <c r="K477" s="626" t="s">
        <v>4986</v>
      </c>
      <c r="M477" s="626">
        <f t="shared" si="98"/>
        <v>1</v>
      </c>
    </row>
    <row r="478" spans="1:13" ht="20.100000000000001" customHeight="1">
      <c r="A478" s="666" t="s">
        <v>310</v>
      </c>
      <c r="B478" s="762" t="s">
        <v>1908</v>
      </c>
      <c r="C478" s="728" t="s">
        <v>229</v>
      </c>
      <c r="D478" s="714">
        <v>0</v>
      </c>
      <c r="E478" s="670">
        <v>0</v>
      </c>
      <c r="F478" s="1315">
        <v>82.305339265850947</v>
      </c>
      <c r="G478" s="1316" t="s">
        <v>4394</v>
      </c>
      <c r="H478" s="626" t="str">
        <f t="shared" si="96"/>
        <v>A0165_(株)とっとり市民電力</v>
      </c>
      <c r="I478" s="626" t="str">
        <f t="shared" si="97"/>
        <v>A0165_(株)とっとり市民電力_メニューA</v>
      </c>
      <c r="K478" s="626" t="s">
        <v>4987</v>
      </c>
      <c r="M478" s="626">
        <f t="shared" si="98"/>
        <v>1</v>
      </c>
    </row>
    <row r="479" spans="1:13" ht="20.100000000000001" customHeight="1">
      <c r="A479" s="666" t="str">
        <f t="shared" ref="A479:B480" si="114">A478</f>
        <v>A0165</v>
      </c>
      <c r="B479" s="762" t="str">
        <f t="shared" si="114"/>
        <v>(株)とっとり市民電力</v>
      </c>
      <c r="C479" s="730" t="s">
        <v>4395</v>
      </c>
      <c r="D479" s="717">
        <v>2.14E-4</v>
      </c>
      <c r="E479" s="673">
        <v>2.14E-4</v>
      </c>
      <c r="F479" s="1315"/>
      <c r="G479" s="1316"/>
      <c r="H479" s="626" t="str">
        <f t="shared" ref="H479:H542" si="115">A479&amp;"_"&amp;B479</f>
        <v>A0165_(株)とっとり市民電力</v>
      </c>
      <c r="I479" s="626" t="str">
        <f t="shared" ref="I479:I542" si="116">A479&amp;"_"&amp;B479&amp;"_"&amp;C479</f>
        <v>A0165_(株)とっとり市民電力_メニューB(残差)</v>
      </c>
      <c r="K479" s="626" t="s">
        <v>4988</v>
      </c>
      <c r="M479" s="626">
        <f t="shared" ref="M479:M542" si="117">COUNTIF($H$30:$H$3024,K479)</f>
        <v>3</v>
      </c>
    </row>
    <row r="480" spans="1:13" ht="20.100000000000001" customHeight="1">
      <c r="A480" s="666" t="str">
        <f t="shared" si="114"/>
        <v>A0165</v>
      </c>
      <c r="B480" s="762" t="str">
        <f t="shared" si="114"/>
        <v>(株)とっとり市民電力</v>
      </c>
      <c r="C480" s="733" t="s">
        <v>661</v>
      </c>
      <c r="D480" s="681">
        <v>2.12E-4</v>
      </c>
      <c r="E480" s="676">
        <v>2.12E-4</v>
      </c>
      <c r="F480" s="1315"/>
      <c r="G480" s="1316"/>
      <c r="H480" s="626" t="str">
        <f t="shared" si="115"/>
        <v>A0165_(株)とっとり市民電力</v>
      </c>
      <c r="I480" s="626" t="str">
        <f t="shared" si="116"/>
        <v>A0165_(株)とっとり市民電力_(参考値)事業者全体</v>
      </c>
      <c r="K480" s="626" t="s">
        <v>4989</v>
      </c>
      <c r="M480" s="626">
        <f t="shared" si="117"/>
        <v>1</v>
      </c>
    </row>
    <row r="481" spans="1:13" ht="20.100000000000001" customHeight="1">
      <c r="A481" s="867" t="s">
        <v>311</v>
      </c>
      <c r="B481" s="868" t="s">
        <v>1909</v>
      </c>
      <c r="C481" s="728"/>
      <c r="D481" s="869">
        <v>6.2799999999999998E-4</v>
      </c>
      <c r="E481" s="831">
        <v>6.2799999999999998E-4</v>
      </c>
      <c r="F481" s="870">
        <v>100</v>
      </c>
      <c r="G481" s="871"/>
      <c r="H481" s="626" t="str">
        <f t="shared" si="115"/>
        <v>A0166_(株)イーエムアイ</v>
      </c>
      <c r="I481" s="626" t="str">
        <f t="shared" si="116"/>
        <v>A0166_(株)イーエムアイ_</v>
      </c>
      <c r="K481" s="626" t="s">
        <v>4990</v>
      </c>
      <c r="M481" s="626">
        <f t="shared" si="117"/>
        <v>1</v>
      </c>
    </row>
    <row r="482" spans="1:13" ht="20.100000000000001" customHeight="1">
      <c r="A482" s="872" t="s">
        <v>312</v>
      </c>
      <c r="B482" s="873" t="s">
        <v>1910</v>
      </c>
      <c r="C482" s="658" t="s">
        <v>229</v>
      </c>
      <c r="D482" s="669">
        <v>0</v>
      </c>
      <c r="E482" s="670">
        <v>0</v>
      </c>
      <c r="F482" s="1320">
        <v>100</v>
      </c>
      <c r="G482" s="1322"/>
      <c r="H482" s="626" t="str">
        <f t="shared" si="115"/>
        <v>A0167_佐野瓦斯(株)</v>
      </c>
      <c r="I482" s="626" t="str">
        <f t="shared" si="116"/>
        <v>A0167_佐野瓦斯(株)_メニューA</v>
      </c>
      <c r="K482" s="626" t="s">
        <v>4991</v>
      </c>
      <c r="M482" s="626">
        <f t="shared" si="117"/>
        <v>1</v>
      </c>
    </row>
    <row r="483" spans="1:13" ht="20.100000000000001" customHeight="1">
      <c r="A483" s="874" t="str">
        <f t="shared" ref="A483:B484" si="118">A482</f>
        <v>A0167</v>
      </c>
      <c r="B483" s="875" t="str">
        <f t="shared" si="118"/>
        <v>佐野瓦斯(株)</v>
      </c>
      <c r="C483" s="707" t="s">
        <v>4395</v>
      </c>
      <c r="D483" s="858">
        <v>3.4000000000000002E-4</v>
      </c>
      <c r="E483" s="712">
        <v>3.4000000000000002E-4</v>
      </c>
      <c r="F483" s="1315"/>
      <c r="G483" s="1323"/>
      <c r="H483" s="626" t="str">
        <f t="shared" si="115"/>
        <v>A0167_佐野瓦斯(株)</v>
      </c>
      <c r="I483" s="626" t="str">
        <f t="shared" si="116"/>
        <v>A0167_佐野瓦斯(株)_メニューB(残差)</v>
      </c>
      <c r="K483" s="626" t="s">
        <v>4992</v>
      </c>
      <c r="M483" s="626">
        <f t="shared" si="117"/>
        <v>3</v>
      </c>
    </row>
    <row r="484" spans="1:13" ht="20.100000000000001" customHeight="1">
      <c r="A484" s="876" t="str">
        <f t="shared" si="118"/>
        <v>A0167</v>
      </c>
      <c r="B484" s="877" t="str">
        <f t="shared" si="118"/>
        <v>佐野瓦斯(株)</v>
      </c>
      <c r="C484" s="745" t="s">
        <v>661</v>
      </c>
      <c r="D484" s="675">
        <v>3.3100000000000002E-4</v>
      </c>
      <c r="E484" s="676">
        <v>3.3100000000000002E-4</v>
      </c>
      <c r="F484" s="1321"/>
      <c r="G484" s="1324"/>
      <c r="H484" s="626" t="str">
        <f t="shared" si="115"/>
        <v>A0167_佐野瓦斯(株)</v>
      </c>
      <c r="I484" s="626" t="str">
        <f t="shared" si="116"/>
        <v>A0167_佐野瓦斯(株)_(参考値)事業者全体</v>
      </c>
      <c r="K484" s="626" t="s">
        <v>4993</v>
      </c>
      <c r="M484" s="626">
        <f t="shared" si="117"/>
        <v>1</v>
      </c>
    </row>
    <row r="485" spans="1:13" ht="20.100000000000001" customHeight="1">
      <c r="A485" s="878" t="s">
        <v>313</v>
      </c>
      <c r="B485" s="846" t="s">
        <v>1911</v>
      </c>
      <c r="C485" s="847"/>
      <c r="D485" s="855">
        <v>3.4099999999999999E-4</v>
      </c>
      <c r="E485" s="848">
        <v>3.4099999999999999E-4</v>
      </c>
      <c r="F485" s="849">
        <v>100</v>
      </c>
      <c r="G485" s="850"/>
      <c r="H485" s="626" t="str">
        <f t="shared" si="115"/>
        <v>A0168_桐生瓦斯(株)</v>
      </c>
      <c r="I485" s="626" t="str">
        <f t="shared" si="116"/>
        <v>A0168_桐生瓦斯(株)_</v>
      </c>
      <c r="K485" s="626" t="s">
        <v>4994</v>
      </c>
      <c r="M485" s="626">
        <f t="shared" si="117"/>
        <v>1</v>
      </c>
    </row>
    <row r="486" spans="1:13" ht="20.100000000000001" customHeight="1">
      <c r="A486" s="726" t="s">
        <v>314</v>
      </c>
      <c r="B486" s="873" t="s">
        <v>1912</v>
      </c>
      <c r="C486" s="668" t="s">
        <v>229</v>
      </c>
      <c r="D486" s="669">
        <v>0</v>
      </c>
      <c r="E486" s="670">
        <v>0</v>
      </c>
      <c r="F486" s="1328" t="s">
        <v>4384</v>
      </c>
      <c r="G486" s="1329"/>
      <c r="H486" s="626" t="str">
        <f t="shared" si="115"/>
        <v>A0169_森の電力(株)</v>
      </c>
      <c r="I486" s="626" t="str">
        <f t="shared" si="116"/>
        <v>A0169_森の電力(株)_メニューA</v>
      </c>
      <c r="K486" s="626" t="s">
        <v>4995</v>
      </c>
      <c r="M486" s="626">
        <f t="shared" si="117"/>
        <v>1</v>
      </c>
    </row>
    <row r="487" spans="1:13" ht="20.100000000000001" customHeight="1">
      <c r="A487" s="726" t="str">
        <f t="shared" ref="A487:B488" si="119">A486</f>
        <v>A0169</v>
      </c>
      <c r="B487" s="875" t="str">
        <f t="shared" si="119"/>
        <v>森の電力(株)</v>
      </c>
      <c r="C487" s="671" t="s">
        <v>4395</v>
      </c>
      <c r="D487" s="672">
        <v>4.9399999999999997E-4</v>
      </c>
      <c r="E487" s="673">
        <v>4.9399999999999997E-4</v>
      </c>
      <c r="F487" s="1315"/>
      <c r="G487" s="1316"/>
      <c r="H487" s="626" t="str">
        <f t="shared" si="115"/>
        <v>A0169_森の電力(株)</v>
      </c>
      <c r="I487" s="626" t="str">
        <f t="shared" si="116"/>
        <v>A0169_森の電力(株)_メニューB(残差)</v>
      </c>
      <c r="K487" s="626" t="s">
        <v>4996</v>
      </c>
      <c r="M487" s="626">
        <f t="shared" si="117"/>
        <v>4</v>
      </c>
    </row>
    <row r="488" spans="1:13" ht="20.100000000000001" customHeight="1">
      <c r="A488" s="726" t="str">
        <f t="shared" si="119"/>
        <v>A0169</v>
      </c>
      <c r="B488" s="877" t="str">
        <f t="shared" si="119"/>
        <v>森の電力(株)</v>
      </c>
      <c r="C488" s="674" t="s">
        <v>661</v>
      </c>
      <c r="D488" s="675">
        <v>0</v>
      </c>
      <c r="E488" s="676">
        <v>0</v>
      </c>
      <c r="F488" s="1315"/>
      <c r="G488" s="1316"/>
      <c r="H488" s="626" t="str">
        <f t="shared" si="115"/>
        <v>A0169_森の電力(株)</v>
      </c>
      <c r="I488" s="626" t="str">
        <f t="shared" si="116"/>
        <v>A0169_森の電力(株)_(参考値)事業者全体</v>
      </c>
      <c r="K488" s="626" t="s">
        <v>4997</v>
      </c>
      <c r="M488" s="626">
        <f t="shared" si="117"/>
        <v>1</v>
      </c>
    </row>
    <row r="489" spans="1:13" ht="20.100000000000001" customHeight="1">
      <c r="A489" s="666" t="s">
        <v>315</v>
      </c>
      <c r="B489" s="739" t="s">
        <v>1913</v>
      </c>
      <c r="C489" s="658" t="s">
        <v>229</v>
      </c>
      <c r="D489" s="669">
        <v>0</v>
      </c>
      <c r="E489" s="670">
        <v>0</v>
      </c>
      <c r="F489" s="1317">
        <v>64.123814102644786</v>
      </c>
      <c r="G489" s="1316" t="s">
        <v>4394</v>
      </c>
      <c r="H489" s="626" t="str">
        <f t="shared" si="115"/>
        <v>A0170_大和ハウス工業(株)　</v>
      </c>
      <c r="I489" s="626" t="str">
        <f t="shared" si="116"/>
        <v>A0170_大和ハウス工業(株)　_メニューA</v>
      </c>
      <c r="K489" s="626" t="s">
        <v>4998</v>
      </c>
      <c r="M489" s="626">
        <f t="shared" si="117"/>
        <v>1</v>
      </c>
    </row>
    <row r="490" spans="1:13" ht="20.100000000000001" customHeight="1">
      <c r="A490" s="666" t="str">
        <f t="shared" ref="A490:B495" si="120">A489</f>
        <v>A0170</v>
      </c>
      <c r="B490" s="667" t="str">
        <f t="shared" si="120"/>
        <v>大和ハウス工業(株)　</v>
      </c>
      <c r="C490" s="707" t="s">
        <v>307</v>
      </c>
      <c r="D490" s="672">
        <v>2.1499999999999999E-4</v>
      </c>
      <c r="E490" s="673">
        <v>2.1499999999999999E-4</v>
      </c>
      <c r="F490" s="1317"/>
      <c r="G490" s="1316"/>
      <c r="H490" s="626" t="str">
        <f t="shared" si="115"/>
        <v>A0170_大和ハウス工業(株)　</v>
      </c>
      <c r="I490" s="626" t="str">
        <f t="shared" si="116"/>
        <v>A0170_大和ハウス工業(株)　_メニューB</v>
      </c>
      <c r="K490" s="626" t="s">
        <v>4999</v>
      </c>
      <c r="M490" s="626">
        <f t="shared" si="117"/>
        <v>1</v>
      </c>
    </row>
    <row r="491" spans="1:13" ht="20.100000000000001" customHeight="1">
      <c r="A491" s="666" t="str">
        <f t="shared" si="120"/>
        <v>A0170</v>
      </c>
      <c r="B491" s="667" t="str">
        <f t="shared" si="120"/>
        <v>大和ハウス工業(株)　</v>
      </c>
      <c r="C491" s="707" t="s">
        <v>480</v>
      </c>
      <c r="D491" s="672">
        <v>3.01E-4</v>
      </c>
      <c r="E491" s="673">
        <v>3.01E-4</v>
      </c>
      <c r="F491" s="1317"/>
      <c r="G491" s="1316"/>
      <c r="H491" s="626" t="str">
        <f t="shared" si="115"/>
        <v>A0170_大和ハウス工業(株)　</v>
      </c>
      <c r="I491" s="626" t="str">
        <f t="shared" si="116"/>
        <v>A0170_大和ハウス工業(株)　_メニューC</v>
      </c>
      <c r="K491" s="626" t="s">
        <v>5000</v>
      </c>
      <c r="M491" s="626">
        <f t="shared" si="117"/>
        <v>1</v>
      </c>
    </row>
    <row r="492" spans="1:13" ht="20.100000000000001" customHeight="1">
      <c r="A492" s="666" t="str">
        <f t="shared" si="120"/>
        <v>A0170</v>
      </c>
      <c r="B492" s="667" t="str">
        <f t="shared" si="120"/>
        <v>大和ハウス工業(株)　</v>
      </c>
      <c r="C492" s="707" t="s">
        <v>481</v>
      </c>
      <c r="D492" s="672">
        <v>3.1500000000000001E-4</v>
      </c>
      <c r="E492" s="673">
        <v>3.1500000000000001E-4</v>
      </c>
      <c r="F492" s="1317"/>
      <c r="G492" s="1316"/>
      <c r="H492" s="626" t="str">
        <f t="shared" si="115"/>
        <v>A0170_大和ハウス工業(株)　</v>
      </c>
      <c r="I492" s="626" t="str">
        <f t="shared" si="116"/>
        <v>A0170_大和ハウス工業(株)　_メニューD</v>
      </c>
      <c r="K492" s="626" t="s">
        <v>5001</v>
      </c>
      <c r="M492" s="626">
        <f t="shared" si="117"/>
        <v>1</v>
      </c>
    </row>
    <row r="493" spans="1:13" ht="20.100000000000001" customHeight="1">
      <c r="A493" s="666" t="str">
        <f t="shared" si="120"/>
        <v>A0170</v>
      </c>
      <c r="B493" s="667" t="str">
        <f t="shared" si="120"/>
        <v>大和ハウス工業(株)　</v>
      </c>
      <c r="C493" s="671" t="s">
        <v>482</v>
      </c>
      <c r="D493" s="672">
        <v>3.8699999999999997E-4</v>
      </c>
      <c r="E493" s="673">
        <v>3.8699999999999997E-4</v>
      </c>
      <c r="F493" s="1317"/>
      <c r="G493" s="1316"/>
      <c r="H493" s="626" t="str">
        <f t="shared" si="115"/>
        <v>A0170_大和ハウス工業(株)　</v>
      </c>
      <c r="I493" s="626" t="str">
        <f t="shared" si="116"/>
        <v>A0170_大和ハウス工業(株)　_メニューE</v>
      </c>
      <c r="K493" s="626" t="s">
        <v>5002</v>
      </c>
      <c r="M493" s="626">
        <f t="shared" si="117"/>
        <v>3</v>
      </c>
    </row>
    <row r="494" spans="1:13" ht="20.100000000000001" customHeight="1">
      <c r="A494" s="666" t="str">
        <f t="shared" si="120"/>
        <v>A0170</v>
      </c>
      <c r="B494" s="667" t="str">
        <f t="shared" si="120"/>
        <v>大和ハウス工業(株)　</v>
      </c>
      <c r="C494" s="683" t="s">
        <v>1782</v>
      </c>
      <c r="D494" s="672">
        <v>4.2000000000000002E-4</v>
      </c>
      <c r="E494" s="673">
        <v>4.2000000000000002E-4</v>
      </c>
      <c r="F494" s="1317"/>
      <c r="G494" s="1316"/>
      <c r="H494" s="626" t="str">
        <f t="shared" si="115"/>
        <v>A0170_大和ハウス工業(株)　</v>
      </c>
      <c r="I494" s="626" t="str">
        <f t="shared" si="116"/>
        <v>A0170_大和ハウス工業(株)　_メニューF(残差)</v>
      </c>
      <c r="K494" s="626" t="s">
        <v>5003</v>
      </c>
      <c r="M494" s="626">
        <f t="shared" si="117"/>
        <v>1</v>
      </c>
    </row>
    <row r="495" spans="1:13" ht="20.100000000000001" customHeight="1">
      <c r="A495" s="666" t="str">
        <f t="shared" si="120"/>
        <v>A0170</v>
      </c>
      <c r="B495" s="667" t="str">
        <f t="shared" si="120"/>
        <v>大和ハウス工業(株)　</v>
      </c>
      <c r="C495" s="674" t="s">
        <v>661</v>
      </c>
      <c r="D495" s="675">
        <v>4.0400000000000001E-4</v>
      </c>
      <c r="E495" s="676">
        <v>4.0400000000000001E-4</v>
      </c>
      <c r="F495" s="1317"/>
      <c r="G495" s="1316"/>
      <c r="H495" s="626" t="str">
        <f t="shared" si="115"/>
        <v>A0170_大和ハウス工業(株)　</v>
      </c>
      <c r="I495" s="626" t="str">
        <f t="shared" si="116"/>
        <v>A0170_大和ハウス工業(株)　_(参考値)事業者全体</v>
      </c>
      <c r="K495" s="626" t="s">
        <v>5004</v>
      </c>
      <c r="M495" s="626">
        <f t="shared" si="117"/>
        <v>1</v>
      </c>
    </row>
    <row r="496" spans="1:13" ht="20.100000000000001" customHeight="1">
      <c r="A496" s="666" t="s">
        <v>316</v>
      </c>
      <c r="B496" s="667" t="s">
        <v>4438</v>
      </c>
      <c r="C496" s="668" t="s">
        <v>229</v>
      </c>
      <c r="D496" s="669">
        <v>0</v>
      </c>
      <c r="E496" s="670">
        <v>0</v>
      </c>
      <c r="F496" s="1315">
        <v>0.2523955398674782</v>
      </c>
      <c r="G496" s="1316" t="s">
        <v>4439</v>
      </c>
      <c r="H496" s="626" t="str">
        <f t="shared" si="115"/>
        <v>A0172_HTBエナジー(株)</v>
      </c>
      <c r="I496" s="626" t="str">
        <f t="shared" si="116"/>
        <v>A0172_HTBエナジー(株)_メニューA</v>
      </c>
      <c r="K496" s="626" t="s">
        <v>5005</v>
      </c>
      <c r="M496" s="626">
        <f t="shared" si="117"/>
        <v>1</v>
      </c>
    </row>
    <row r="497" spans="1:13" ht="20.100000000000001" customHeight="1">
      <c r="A497" s="666" t="str">
        <f t="shared" ref="A497:B498" si="121">A496</f>
        <v>A0172</v>
      </c>
      <c r="B497" s="667" t="str">
        <f t="shared" si="121"/>
        <v>HTBエナジー(株)</v>
      </c>
      <c r="C497" s="704" t="s">
        <v>4395</v>
      </c>
      <c r="D497" s="672">
        <v>3.3599999999999998E-4</v>
      </c>
      <c r="E497" s="673">
        <v>3.3599999999999998E-4</v>
      </c>
      <c r="F497" s="1315"/>
      <c r="G497" s="1316"/>
      <c r="H497" s="626" t="str">
        <f t="shared" si="115"/>
        <v>A0172_HTBエナジー(株)</v>
      </c>
      <c r="I497" s="626" t="str">
        <f t="shared" si="116"/>
        <v>A0172_HTBエナジー(株)_メニューB(残差)</v>
      </c>
      <c r="K497" s="626" t="s">
        <v>5006</v>
      </c>
      <c r="M497" s="626">
        <f t="shared" si="117"/>
        <v>1</v>
      </c>
    </row>
    <row r="498" spans="1:13" ht="20.100000000000001" customHeight="1">
      <c r="A498" s="666" t="str">
        <f t="shared" si="121"/>
        <v>A0172</v>
      </c>
      <c r="B498" s="667" t="str">
        <f t="shared" si="121"/>
        <v>HTBエナジー(株)</v>
      </c>
      <c r="C498" s="671" t="s">
        <v>661</v>
      </c>
      <c r="D498" s="675">
        <v>3.2699999999999998E-4</v>
      </c>
      <c r="E498" s="676">
        <v>3.2699999999999998E-4</v>
      </c>
      <c r="F498" s="1315"/>
      <c r="G498" s="1316"/>
      <c r="H498" s="626" t="str">
        <f t="shared" si="115"/>
        <v>A0172_HTBエナジー(株)</v>
      </c>
      <c r="I498" s="626" t="str">
        <f t="shared" si="116"/>
        <v>A0172_HTBエナジー(株)_(参考値)事業者全体</v>
      </c>
      <c r="K498" s="626" t="s">
        <v>5007</v>
      </c>
      <c r="M498" s="626">
        <f t="shared" si="117"/>
        <v>3</v>
      </c>
    </row>
    <row r="499" spans="1:13" ht="20.100000000000001" customHeight="1">
      <c r="A499" s="656" t="s">
        <v>317</v>
      </c>
      <c r="B499" s="657" t="s">
        <v>1914</v>
      </c>
      <c r="C499" s="663"/>
      <c r="D499" s="664">
        <v>5.8299999999999997E-4</v>
      </c>
      <c r="E499" s="665">
        <v>5.8299999999999997E-4</v>
      </c>
      <c r="F499" s="661">
        <v>100</v>
      </c>
      <c r="G499" s="662"/>
      <c r="H499" s="626" t="str">
        <f t="shared" si="115"/>
        <v>A0173_(株)アシストワンエナジー</v>
      </c>
      <c r="I499" s="626" t="str">
        <f t="shared" si="116"/>
        <v>A0173_(株)アシストワンエナジー_</v>
      </c>
      <c r="K499" s="626" t="s">
        <v>5008</v>
      </c>
      <c r="M499" s="626">
        <f t="shared" si="117"/>
        <v>1</v>
      </c>
    </row>
    <row r="500" spans="1:13" ht="20.100000000000001" customHeight="1">
      <c r="A500" s="656" t="s">
        <v>318</v>
      </c>
      <c r="B500" s="657" t="s">
        <v>1915</v>
      </c>
      <c r="C500" s="663"/>
      <c r="D500" s="664">
        <v>6.0099999999999997E-4</v>
      </c>
      <c r="E500" s="665">
        <v>6.0099999999999997E-4</v>
      </c>
      <c r="F500" s="661">
        <v>100</v>
      </c>
      <c r="G500" s="662"/>
      <c r="H500" s="626" t="str">
        <f t="shared" si="115"/>
        <v>A0175_(株)フソウ・エナジー</v>
      </c>
      <c r="I500" s="626" t="str">
        <f t="shared" si="116"/>
        <v>A0175_(株)フソウ・エナジー_</v>
      </c>
      <c r="K500" s="626" t="s">
        <v>5009</v>
      </c>
      <c r="M500" s="626">
        <f t="shared" si="117"/>
        <v>1</v>
      </c>
    </row>
    <row r="501" spans="1:13" ht="20.100000000000001" customHeight="1">
      <c r="A501" s="666" t="s">
        <v>319</v>
      </c>
      <c r="B501" s="667" t="s">
        <v>1916</v>
      </c>
      <c r="C501" s="668" t="s">
        <v>229</v>
      </c>
      <c r="D501" s="669">
        <v>0</v>
      </c>
      <c r="E501" s="670">
        <v>0</v>
      </c>
      <c r="F501" s="1315">
        <v>100</v>
      </c>
      <c r="G501" s="1316"/>
      <c r="H501" s="626" t="str">
        <f t="shared" si="115"/>
        <v>A0177_湘南電力(株)</v>
      </c>
      <c r="I501" s="626" t="str">
        <f t="shared" si="116"/>
        <v>A0177_湘南電力(株)_メニューA</v>
      </c>
      <c r="K501" s="626" t="s">
        <v>5010</v>
      </c>
      <c r="M501" s="626">
        <f t="shared" si="117"/>
        <v>1</v>
      </c>
    </row>
    <row r="502" spans="1:13" ht="20.100000000000001" customHeight="1">
      <c r="A502" s="666" t="str">
        <f t="shared" ref="A502:B503" si="122">A501</f>
        <v>A0177</v>
      </c>
      <c r="B502" s="667" t="str">
        <f t="shared" si="122"/>
        <v>湘南電力(株)</v>
      </c>
      <c r="C502" s="671" t="s">
        <v>4395</v>
      </c>
      <c r="D502" s="672">
        <v>4.0999999999999999E-4</v>
      </c>
      <c r="E502" s="673">
        <v>4.0999999999999999E-4</v>
      </c>
      <c r="F502" s="1315"/>
      <c r="G502" s="1316"/>
      <c r="H502" s="626" t="str">
        <f t="shared" si="115"/>
        <v>A0177_湘南電力(株)</v>
      </c>
      <c r="I502" s="626" t="str">
        <f t="shared" si="116"/>
        <v>A0177_湘南電力(株)_メニューB(残差)</v>
      </c>
      <c r="K502" s="626" t="s">
        <v>5011</v>
      </c>
      <c r="M502" s="626">
        <f t="shared" si="117"/>
        <v>1</v>
      </c>
    </row>
    <row r="503" spans="1:13" ht="20.100000000000001" customHeight="1">
      <c r="A503" s="666" t="str">
        <f t="shared" si="122"/>
        <v>A0177</v>
      </c>
      <c r="B503" s="667" t="str">
        <f t="shared" si="122"/>
        <v>湘南電力(株)</v>
      </c>
      <c r="C503" s="674" t="s">
        <v>661</v>
      </c>
      <c r="D503" s="675">
        <v>3.8999999999999999E-4</v>
      </c>
      <c r="E503" s="676">
        <v>3.8999999999999999E-4</v>
      </c>
      <c r="F503" s="1315"/>
      <c r="G503" s="1316"/>
      <c r="H503" s="626" t="str">
        <f t="shared" si="115"/>
        <v>A0177_湘南電力(株)</v>
      </c>
      <c r="I503" s="626" t="str">
        <f t="shared" si="116"/>
        <v>A0177_湘南電力(株)_(参考値)事業者全体</v>
      </c>
      <c r="K503" s="626" t="s">
        <v>5012</v>
      </c>
      <c r="M503" s="626">
        <f t="shared" si="117"/>
        <v>1</v>
      </c>
    </row>
    <row r="504" spans="1:13" ht="20.100000000000001" customHeight="1">
      <c r="A504" s="656" t="s">
        <v>320</v>
      </c>
      <c r="B504" s="657" t="s">
        <v>1917</v>
      </c>
      <c r="C504" s="663"/>
      <c r="D504" s="664">
        <v>5.8600000000000004E-4</v>
      </c>
      <c r="E504" s="665">
        <v>5.8600000000000004E-4</v>
      </c>
      <c r="F504" s="661">
        <v>100</v>
      </c>
      <c r="G504" s="662"/>
      <c r="H504" s="626" t="str">
        <f t="shared" si="115"/>
        <v>A0178_大東建託パートナーズ(株)</v>
      </c>
      <c r="I504" s="626" t="str">
        <f t="shared" si="116"/>
        <v>A0178_大東建託パートナーズ(株)_</v>
      </c>
      <c r="K504" s="626" t="s">
        <v>5013</v>
      </c>
      <c r="M504" s="626">
        <f t="shared" si="117"/>
        <v>1</v>
      </c>
    </row>
    <row r="505" spans="1:13" ht="20.100000000000001" customHeight="1">
      <c r="A505" s="666" t="s">
        <v>321</v>
      </c>
      <c r="B505" s="667" t="s">
        <v>5114</v>
      </c>
      <c r="C505" s="658" t="s">
        <v>229</v>
      </c>
      <c r="D505" s="669">
        <v>0</v>
      </c>
      <c r="E505" s="670">
        <v>0</v>
      </c>
      <c r="F505" s="1315">
        <v>0</v>
      </c>
      <c r="G505" s="1316" t="s">
        <v>4440</v>
      </c>
      <c r="H505" s="626" t="str">
        <f t="shared" si="115"/>
        <v>A0179_Japan電力(株)</v>
      </c>
      <c r="I505" s="626" t="str">
        <f t="shared" si="116"/>
        <v>A0179_Japan電力(株)_メニューA</v>
      </c>
      <c r="K505" s="626" t="s">
        <v>5014</v>
      </c>
      <c r="M505" s="626">
        <f t="shared" si="117"/>
        <v>1</v>
      </c>
    </row>
    <row r="506" spans="1:13" ht="20.100000000000001" customHeight="1">
      <c r="A506" s="666" t="str">
        <f t="shared" ref="A506:B507" si="123">A505</f>
        <v>A0179</v>
      </c>
      <c r="B506" s="667" t="str">
        <f t="shared" si="123"/>
        <v>Japan電力(株)</v>
      </c>
      <c r="C506" s="707" t="s">
        <v>4395</v>
      </c>
      <c r="D506" s="672">
        <v>3.7300000000000001E-4</v>
      </c>
      <c r="E506" s="673">
        <v>3.7300000000000001E-4</v>
      </c>
      <c r="F506" s="1315"/>
      <c r="G506" s="1316"/>
      <c r="H506" s="626" t="str">
        <f t="shared" si="115"/>
        <v>A0179_Japan電力(株)</v>
      </c>
      <c r="I506" s="626" t="str">
        <f t="shared" si="116"/>
        <v>A0179_Japan電力(株)_メニューB(残差)</v>
      </c>
      <c r="K506" s="626" t="s">
        <v>5015</v>
      </c>
      <c r="M506" s="626">
        <f t="shared" si="117"/>
        <v>1</v>
      </c>
    </row>
    <row r="507" spans="1:13" ht="20.100000000000001" customHeight="1">
      <c r="A507" s="666" t="str">
        <f t="shared" si="123"/>
        <v>A0179</v>
      </c>
      <c r="B507" s="667" t="str">
        <f t="shared" si="123"/>
        <v>Japan電力(株)</v>
      </c>
      <c r="C507" s="674" t="s">
        <v>661</v>
      </c>
      <c r="D507" s="684">
        <v>3.4600000000000001E-4</v>
      </c>
      <c r="E507" s="685">
        <v>3.4600000000000001E-4</v>
      </c>
      <c r="F507" s="1315"/>
      <c r="G507" s="1316"/>
      <c r="H507" s="626" t="str">
        <f t="shared" si="115"/>
        <v>A0179_Japan電力(株)</v>
      </c>
      <c r="I507" s="626" t="str">
        <f t="shared" si="116"/>
        <v>A0179_Japan電力(株)_(参考値)事業者全体</v>
      </c>
      <c r="K507" s="626" t="s">
        <v>5016</v>
      </c>
      <c r="M507" s="626">
        <f t="shared" si="117"/>
        <v>1</v>
      </c>
    </row>
    <row r="508" spans="1:13" ht="20.100000000000001" customHeight="1">
      <c r="A508" s="666" t="s">
        <v>322</v>
      </c>
      <c r="B508" s="667" t="s">
        <v>1918</v>
      </c>
      <c r="C508" s="668" t="s">
        <v>229</v>
      </c>
      <c r="D508" s="710">
        <v>4.2900000000000002E-4</v>
      </c>
      <c r="E508" s="711">
        <v>4.2900000000000002E-4</v>
      </c>
      <c r="F508" s="1315" t="s">
        <v>4384</v>
      </c>
      <c r="G508" s="1316"/>
      <c r="H508" s="626" t="str">
        <f t="shared" si="115"/>
        <v>A0180_電源開発(株)</v>
      </c>
      <c r="I508" s="626" t="str">
        <f t="shared" si="116"/>
        <v>A0180_電源開発(株)_メニューA</v>
      </c>
      <c r="K508" s="626" t="s">
        <v>5017</v>
      </c>
      <c r="M508" s="626">
        <f t="shared" si="117"/>
        <v>1</v>
      </c>
    </row>
    <row r="509" spans="1:13" ht="20.100000000000001" customHeight="1">
      <c r="A509" s="666" t="str">
        <f t="shared" ref="A509:B509" si="124">A508</f>
        <v>A0180</v>
      </c>
      <c r="B509" s="667" t="str">
        <f t="shared" si="124"/>
        <v>電源開発(株)</v>
      </c>
      <c r="C509" s="745" t="s">
        <v>661</v>
      </c>
      <c r="D509" s="879">
        <v>4.2900000000000002E-4</v>
      </c>
      <c r="E509" s="676">
        <v>4.2900000000000002E-4</v>
      </c>
      <c r="F509" s="1315"/>
      <c r="G509" s="1316"/>
      <c r="H509" s="626" t="str">
        <f t="shared" si="115"/>
        <v>A0180_電源開発(株)</v>
      </c>
      <c r="I509" s="626" t="str">
        <f t="shared" si="116"/>
        <v>A0180_電源開発(株)_(参考値)事業者全体</v>
      </c>
      <c r="K509" s="626" t="s">
        <v>5018</v>
      </c>
      <c r="M509" s="626">
        <f t="shared" si="117"/>
        <v>1</v>
      </c>
    </row>
    <row r="510" spans="1:13" ht="20.100000000000001" customHeight="1">
      <c r="A510" s="666" t="s">
        <v>1919</v>
      </c>
      <c r="B510" s="667" t="s">
        <v>1920</v>
      </c>
      <c r="C510" s="668" t="s">
        <v>229</v>
      </c>
      <c r="D510" s="705">
        <v>3.0800000000000001E-4</v>
      </c>
      <c r="E510" s="706">
        <v>3.0800000000000001E-4</v>
      </c>
      <c r="F510" s="1317">
        <v>99.773086641128046</v>
      </c>
      <c r="G510" s="1316" t="s">
        <v>4394</v>
      </c>
      <c r="H510" s="626" t="str">
        <f t="shared" si="115"/>
        <v>A0181_鈴与商事(株)</v>
      </c>
      <c r="I510" s="626" t="str">
        <f t="shared" si="116"/>
        <v>A0181_鈴与商事(株)_メニューA</v>
      </c>
      <c r="K510" s="626" t="s">
        <v>5019</v>
      </c>
      <c r="M510" s="626">
        <f t="shared" si="117"/>
        <v>1</v>
      </c>
    </row>
    <row r="511" spans="1:13" ht="20.100000000000001" customHeight="1">
      <c r="A511" s="666" t="str">
        <f t="shared" ref="A511:B517" si="125">A510</f>
        <v>A0181</v>
      </c>
      <c r="B511" s="667" t="str">
        <f t="shared" si="125"/>
        <v>鈴与商事(株)</v>
      </c>
      <c r="C511" s="671" t="s">
        <v>307</v>
      </c>
      <c r="D511" s="672">
        <v>0</v>
      </c>
      <c r="E511" s="673">
        <v>0</v>
      </c>
      <c r="F511" s="1317"/>
      <c r="G511" s="1316"/>
      <c r="H511" s="626" t="str">
        <f t="shared" si="115"/>
        <v>A0181_鈴与商事(株)</v>
      </c>
      <c r="I511" s="626" t="str">
        <f t="shared" si="116"/>
        <v>A0181_鈴与商事(株)_メニューB</v>
      </c>
      <c r="K511" s="626" t="s">
        <v>5020</v>
      </c>
      <c r="M511" s="626">
        <f t="shared" si="117"/>
        <v>1</v>
      </c>
    </row>
    <row r="512" spans="1:13" ht="20.100000000000001" customHeight="1">
      <c r="A512" s="666" t="str">
        <f t="shared" si="125"/>
        <v>A0181</v>
      </c>
      <c r="B512" s="667" t="str">
        <f t="shared" si="125"/>
        <v>鈴与商事(株)</v>
      </c>
      <c r="C512" s="683" t="s">
        <v>480</v>
      </c>
      <c r="D512" s="672">
        <v>0</v>
      </c>
      <c r="E512" s="673">
        <v>0</v>
      </c>
      <c r="F512" s="1317"/>
      <c r="G512" s="1316"/>
      <c r="H512" s="626" t="str">
        <f t="shared" si="115"/>
        <v>A0181_鈴与商事(株)</v>
      </c>
      <c r="I512" s="626" t="str">
        <f t="shared" si="116"/>
        <v>A0181_鈴与商事(株)_メニューC</v>
      </c>
      <c r="K512" s="626" t="s">
        <v>5021</v>
      </c>
      <c r="M512" s="626">
        <f t="shared" si="117"/>
        <v>1</v>
      </c>
    </row>
    <row r="513" spans="1:13" ht="20.100000000000001" customHeight="1">
      <c r="A513" s="666" t="str">
        <f t="shared" si="125"/>
        <v>A0181</v>
      </c>
      <c r="B513" s="667" t="str">
        <f t="shared" si="125"/>
        <v>鈴与商事(株)</v>
      </c>
      <c r="C513" s="683" t="s">
        <v>481</v>
      </c>
      <c r="D513" s="672">
        <v>4.2299999999999998E-4</v>
      </c>
      <c r="E513" s="673">
        <v>4.2299999999999998E-4</v>
      </c>
      <c r="F513" s="1317"/>
      <c r="G513" s="1316"/>
      <c r="H513" s="626" t="str">
        <f t="shared" si="115"/>
        <v>A0181_鈴与商事(株)</v>
      </c>
      <c r="I513" s="626" t="str">
        <f t="shared" si="116"/>
        <v>A0181_鈴与商事(株)_メニューD</v>
      </c>
      <c r="K513" s="626" t="s">
        <v>5022</v>
      </c>
      <c r="M513" s="626">
        <f t="shared" si="117"/>
        <v>4</v>
      </c>
    </row>
    <row r="514" spans="1:13" ht="20.100000000000001" customHeight="1">
      <c r="A514" s="666" t="str">
        <f t="shared" si="125"/>
        <v>A0181</v>
      </c>
      <c r="B514" s="667" t="str">
        <f t="shared" si="125"/>
        <v>鈴与商事(株)</v>
      </c>
      <c r="C514" s="683" t="s">
        <v>482</v>
      </c>
      <c r="D514" s="740">
        <v>4.0000000000000002E-4</v>
      </c>
      <c r="E514" s="685">
        <v>4.0000000000000002E-4</v>
      </c>
      <c r="F514" s="1317"/>
      <c r="G514" s="1316"/>
      <c r="H514" s="626" t="str">
        <f t="shared" si="115"/>
        <v>A0181_鈴与商事(株)</v>
      </c>
      <c r="I514" s="626" t="str">
        <f t="shared" si="116"/>
        <v>A0181_鈴与商事(株)_メニューE</v>
      </c>
      <c r="K514" s="626" t="s">
        <v>5023</v>
      </c>
      <c r="M514" s="626">
        <f t="shared" si="117"/>
        <v>3</v>
      </c>
    </row>
    <row r="515" spans="1:13" ht="20.100000000000001" customHeight="1">
      <c r="A515" s="666" t="str">
        <f t="shared" si="125"/>
        <v>A0181</v>
      </c>
      <c r="B515" s="667" t="str">
        <f t="shared" si="125"/>
        <v>鈴与商事(株)</v>
      </c>
      <c r="C515" s="683" t="s">
        <v>483</v>
      </c>
      <c r="D515" s="740">
        <v>2.8899999999999998E-4</v>
      </c>
      <c r="E515" s="685">
        <v>2.8899999999999998E-4</v>
      </c>
      <c r="F515" s="1317"/>
      <c r="G515" s="1316"/>
      <c r="H515" s="626" t="str">
        <f t="shared" si="115"/>
        <v>A0181_鈴与商事(株)</v>
      </c>
      <c r="I515" s="626" t="str">
        <f t="shared" si="116"/>
        <v>A0181_鈴与商事(株)_メニューF</v>
      </c>
      <c r="K515" s="626" t="s">
        <v>5024</v>
      </c>
      <c r="M515" s="626">
        <f t="shared" si="117"/>
        <v>1</v>
      </c>
    </row>
    <row r="516" spans="1:13" ht="20.100000000000001" customHeight="1">
      <c r="A516" s="666" t="str">
        <f t="shared" si="125"/>
        <v>A0181</v>
      </c>
      <c r="B516" s="667" t="str">
        <f t="shared" si="125"/>
        <v>鈴与商事(株)</v>
      </c>
      <c r="C516" s="707" t="s">
        <v>4441</v>
      </c>
      <c r="D516" s="740">
        <v>5.3799999999999996E-4</v>
      </c>
      <c r="E516" s="685">
        <v>5.3799999999999996E-4</v>
      </c>
      <c r="F516" s="1317"/>
      <c r="G516" s="1316"/>
      <c r="H516" s="626" t="str">
        <f t="shared" si="115"/>
        <v>A0181_鈴与商事(株)</v>
      </c>
      <c r="I516" s="626" t="str">
        <f t="shared" si="116"/>
        <v>A0181_鈴与商事(株)_メニューG(残差)</v>
      </c>
      <c r="K516" s="626" t="s">
        <v>5025</v>
      </c>
      <c r="M516" s="626">
        <f t="shared" si="117"/>
        <v>1</v>
      </c>
    </row>
    <row r="517" spans="1:13" ht="20.100000000000001" customHeight="1">
      <c r="A517" s="666" t="str">
        <f t="shared" si="125"/>
        <v>A0181</v>
      </c>
      <c r="B517" s="667" t="str">
        <f t="shared" si="125"/>
        <v>鈴与商事(株)</v>
      </c>
      <c r="C517" s="671" t="s">
        <v>661</v>
      </c>
      <c r="D517" s="767">
        <v>4.15E-4</v>
      </c>
      <c r="E517" s="768">
        <v>4.15E-4</v>
      </c>
      <c r="F517" s="1317"/>
      <c r="G517" s="1316"/>
      <c r="H517" s="626" t="str">
        <f t="shared" si="115"/>
        <v>A0181_鈴与商事(株)</v>
      </c>
      <c r="I517" s="626" t="str">
        <f t="shared" si="116"/>
        <v>A0181_鈴与商事(株)_(参考値)事業者全体</v>
      </c>
      <c r="K517" s="626" t="s">
        <v>5026</v>
      </c>
      <c r="M517" s="626">
        <f t="shared" si="117"/>
        <v>1</v>
      </c>
    </row>
    <row r="518" spans="1:13" ht="20.100000000000001" customHeight="1">
      <c r="A518" s="666" t="s">
        <v>323</v>
      </c>
      <c r="B518" s="667" t="s">
        <v>1921</v>
      </c>
      <c r="C518" s="696" t="s">
        <v>229</v>
      </c>
      <c r="D518" s="669">
        <v>0</v>
      </c>
      <c r="E518" s="670">
        <v>0</v>
      </c>
      <c r="F518" s="1315">
        <v>75.134004283185391</v>
      </c>
      <c r="G518" s="1316" t="s">
        <v>4394</v>
      </c>
      <c r="H518" s="626" t="str">
        <f t="shared" si="115"/>
        <v>A0184_ワタミエナジー(株)</v>
      </c>
      <c r="I518" s="626" t="str">
        <f t="shared" si="116"/>
        <v>A0184_ワタミエナジー(株)_メニューA</v>
      </c>
      <c r="K518" s="626" t="s">
        <v>5027</v>
      </c>
      <c r="M518" s="626">
        <f t="shared" si="117"/>
        <v>1</v>
      </c>
    </row>
    <row r="519" spans="1:13" ht="20.100000000000001" customHeight="1">
      <c r="A519" s="666" t="str">
        <f t="shared" ref="A519:B520" si="126">A518</f>
        <v>A0184</v>
      </c>
      <c r="B519" s="667" t="str">
        <f t="shared" si="126"/>
        <v>ワタミエナジー(株)</v>
      </c>
      <c r="C519" s="699" t="s">
        <v>4395</v>
      </c>
      <c r="D519" s="672">
        <v>5.5099999999999995E-4</v>
      </c>
      <c r="E519" s="673">
        <v>5.5099999999999995E-4</v>
      </c>
      <c r="F519" s="1315"/>
      <c r="G519" s="1316"/>
      <c r="H519" s="626" t="str">
        <f t="shared" si="115"/>
        <v>A0184_ワタミエナジー(株)</v>
      </c>
      <c r="I519" s="626" t="str">
        <f t="shared" si="116"/>
        <v>A0184_ワタミエナジー(株)_メニューB(残差)</v>
      </c>
      <c r="K519" s="626" t="s">
        <v>5028</v>
      </c>
      <c r="M519" s="626">
        <f t="shared" si="117"/>
        <v>1</v>
      </c>
    </row>
    <row r="520" spans="1:13" ht="20.100000000000001" customHeight="1">
      <c r="A520" s="666" t="str">
        <f t="shared" si="126"/>
        <v>A0184</v>
      </c>
      <c r="B520" s="667" t="str">
        <f t="shared" si="126"/>
        <v>ワタミエナジー(株)</v>
      </c>
      <c r="C520" s="742" t="s">
        <v>661</v>
      </c>
      <c r="D520" s="780">
        <v>4.6200000000000001E-4</v>
      </c>
      <c r="E520" s="768">
        <v>4.6200000000000001E-4</v>
      </c>
      <c r="F520" s="1315"/>
      <c r="G520" s="1316"/>
      <c r="H520" s="626" t="str">
        <f t="shared" si="115"/>
        <v>A0184_ワタミエナジー(株)</v>
      </c>
      <c r="I520" s="626" t="str">
        <f t="shared" si="116"/>
        <v>A0184_ワタミエナジー(株)_(参考値)事業者全体</v>
      </c>
      <c r="K520" s="626" t="s">
        <v>5029</v>
      </c>
      <c r="M520" s="626">
        <f t="shared" si="117"/>
        <v>1</v>
      </c>
    </row>
    <row r="521" spans="1:13" ht="20.100000000000001" customHeight="1">
      <c r="A521" s="656" t="s">
        <v>324</v>
      </c>
      <c r="B521" s="657" t="s">
        <v>1922</v>
      </c>
      <c r="C521" s="745"/>
      <c r="D521" s="855">
        <v>4.7399999999999997E-4</v>
      </c>
      <c r="E521" s="660">
        <v>4.7399999999999997E-4</v>
      </c>
      <c r="F521" s="661">
        <v>95.38</v>
      </c>
      <c r="G521" s="662" t="s">
        <v>4422</v>
      </c>
      <c r="H521" s="626" t="str">
        <f t="shared" si="115"/>
        <v>A0185_(株)パルシステム電力</v>
      </c>
      <c r="I521" s="626" t="str">
        <f t="shared" si="116"/>
        <v>A0185_(株)パルシステム電力_</v>
      </c>
      <c r="K521" s="626" t="s">
        <v>5030</v>
      </c>
      <c r="M521" s="626">
        <f t="shared" si="117"/>
        <v>3</v>
      </c>
    </row>
    <row r="522" spans="1:13" ht="20.100000000000001" customHeight="1">
      <c r="A522" s="666" t="s">
        <v>325</v>
      </c>
      <c r="B522" s="667" t="s">
        <v>4442</v>
      </c>
      <c r="C522" s="658" t="s">
        <v>229</v>
      </c>
      <c r="D522" s="669">
        <v>0</v>
      </c>
      <c r="E522" s="670">
        <v>0</v>
      </c>
      <c r="F522" s="1315">
        <v>86.97</v>
      </c>
      <c r="G522" s="1316" t="s">
        <v>4394</v>
      </c>
      <c r="H522" s="626" t="str">
        <f t="shared" si="115"/>
        <v>A0186_SBパワー(株)</v>
      </c>
      <c r="I522" s="626" t="str">
        <f t="shared" si="116"/>
        <v>A0186_SBパワー(株)_メニューA</v>
      </c>
      <c r="K522" s="626" t="s">
        <v>5031</v>
      </c>
      <c r="M522" s="626">
        <f t="shared" si="117"/>
        <v>3</v>
      </c>
    </row>
    <row r="523" spans="1:13" ht="20.100000000000001" customHeight="1">
      <c r="A523" s="666" t="str">
        <f t="shared" ref="A523:B526" si="127">A522</f>
        <v>A0186</v>
      </c>
      <c r="B523" s="667" t="str">
        <f t="shared" si="127"/>
        <v>SBパワー(株)</v>
      </c>
      <c r="C523" s="707" t="s">
        <v>307</v>
      </c>
      <c r="D523" s="672">
        <v>1.6799999999999999E-4</v>
      </c>
      <c r="E523" s="673">
        <v>1.6799999999999999E-4</v>
      </c>
      <c r="F523" s="1315"/>
      <c r="G523" s="1316"/>
      <c r="H523" s="626" t="str">
        <f t="shared" si="115"/>
        <v>A0186_SBパワー(株)</v>
      </c>
      <c r="I523" s="626" t="str">
        <f t="shared" si="116"/>
        <v>A0186_SBパワー(株)_メニューB</v>
      </c>
      <c r="K523" s="626" t="s">
        <v>5032</v>
      </c>
      <c r="M523" s="626">
        <f t="shared" si="117"/>
        <v>1</v>
      </c>
    </row>
    <row r="524" spans="1:13" ht="20.100000000000001" customHeight="1">
      <c r="A524" s="666" t="str">
        <f t="shared" si="127"/>
        <v>A0186</v>
      </c>
      <c r="B524" s="667" t="str">
        <f t="shared" si="127"/>
        <v>SBパワー(株)</v>
      </c>
      <c r="C524" s="707" t="s">
        <v>480</v>
      </c>
      <c r="D524" s="672">
        <v>4.1999999999999998E-5</v>
      </c>
      <c r="E524" s="673">
        <v>4.1999999999999998E-5</v>
      </c>
      <c r="F524" s="1315"/>
      <c r="G524" s="1316"/>
      <c r="H524" s="626" t="str">
        <f t="shared" si="115"/>
        <v>A0186_SBパワー(株)</v>
      </c>
      <c r="I524" s="626" t="str">
        <f t="shared" si="116"/>
        <v>A0186_SBパワー(株)_メニューC</v>
      </c>
      <c r="K524" s="626" t="s">
        <v>5033</v>
      </c>
      <c r="M524" s="626">
        <f t="shared" si="117"/>
        <v>1</v>
      </c>
    </row>
    <row r="525" spans="1:13" ht="20.100000000000001" customHeight="1">
      <c r="A525" s="666" t="str">
        <f t="shared" si="127"/>
        <v>A0186</v>
      </c>
      <c r="B525" s="667" t="str">
        <f t="shared" si="127"/>
        <v>SBパワー(株)</v>
      </c>
      <c r="C525" s="704" t="s">
        <v>1780</v>
      </c>
      <c r="D525" s="672">
        <v>5.4799999999999998E-4</v>
      </c>
      <c r="E525" s="673">
        <v>5.4799999999999998E-4</v>
      </c>
      <c r="F525" s="1315"/>
      <c r="G525" s="1316"/>
      <c r="H525" s="626" t="str">
        <f t="shared" si="115"/>
        <v>A0186_SBパワー(株)</v>
      </c>
      <c r="I525" s="626" t="str">
        <f t="shared" si="116"/>
        <v>A0186_SBパワー(株)_メニューD(残差)</v>
      </c>
      <c r="K525" s="626" t="s">
        <v>5034</v>
      </c>
      <c r="M525" s="626">
        <f t="shared" si="117"/>
        <v>3</v>
      </c>
    </row>
    <row r="526" spans="1:13" ht="20.100000000000001" customHeight="1">
      <c r="A526" s="666" t="str">
        <f t="shared" si="127"/>
        <v>A0186</v>
      </c>
      <c r="B526" s="667" t="str">
        <f t="shared" si="127"/>
        <v>SBパワー(株)</v>
      </c>
      <c r="C526" s="671" t="s">
        <v>661</v>
      </c>
      <c r="D526" s="767">
        <v>5.3399999999999997E-4</v>
      </c>
      <c r="E526" s="768">
        <v>5.3399999999999997E-4</v>
      </c>
      <c r="F526" s="1315"/>
      <c r="G526" s="1316"/>
      <c r="H526" s="626" t="str">
        <f t="shared" si="115"/>
        <v>A0186_SBパワー(株)</v>
      </c>
      <c r="I526" s="626" t="str">
        <f t="shared" si="116"/>
        <v>A0186_SBパワー(株)_(参考値)事業者全体</v>
      </c>
      <c r="K526" s="626" t="s">
        <v>5035</v>
      </c>
      <c r="M526" s="626">
        <f t="shared" si="117"/>
        <v>1</v>
      </c>
    </row>
    <row r="527" spans="1:13" ht="20.100000000000001" customHeight="1">
      <c r="A527" s="666" t="s">
        <v>326</v>
      </c>
      <c r="B527" s="667" t="s">
        <v>4443</v>
      </c>
      <c r="C527" s="658" t="s">
        <v>229</v>
      </c>
      <c r="D527" s="669">
        <v>0</v>
      </c>
      <c r="E527" s="670">
        <v>0</v>
      </c>
      <c r="F527" s="1315">
        <v>100</v>
      </c>
      <c r="G527" s="1316"/>
      <c r="H527" s="626" t="str">
        <f t="shared" si="115"/>
        <v>A0187_NFパワーサービス(株)</v>
      </c>
      <c r="I527" s="626" t="str">
        <f t="shared" si="116"/>
        <v>A0187_NFパワーサービス(株)_メニューA</v>
      </c>
      <c r="K527" s="626" t="s">
        <v>5036</v>
      </c>
      <c r="M527" s="626">
        <f t="shared" si="117"/>
        <v>2</v>
      </c>
    </row>
    <row r="528" spans="1:13" ht="20.100000000000001" customHeight="1">
      <c r="A528" s="666" t="str">
        <f t="shared" ref="A528:B529" si="128">A527</f>
        <v>A0187</v>
      </c>
      <c r="B528" s="667" t="str">
        <f t="shared" si="128"/>
        <v>NFパワーサービス(株)</v>
      </c>
      <c r="C528" s="707" t="s">
        <v>4395</v>
      </c>
      <c r="D528" s="672">
        <v>3.7100000000000002E-4</v>
      </c>
      <c r="E528" s="673">
        <v>3.7100000000000002E-4</v>
      </c>
      <c r="F528" s="1315"/>
      <c r="G528" s="1316"/>
      <c r="H528" s="626" t="str">
        <f t="shared" si="115"/>
        <v>A0187_NFパワーサービス(株)</v>
      </c>
      <c r="I528" s="626" t="str">
        <f t="shared" si="116"/>
        <v>A0187_NFパワーサービス(株)_メニューB(残差)</v>
      </c>
      <c r="K528" s="626" t="s">
        <v>5037</v>
      </c>
      <c r="M528" s="626">
        <f t="shared" si="117"/>
        <v>3</v>
      </c>
    </row>
    <row r="529" spans="1:13" ht="20.100000000000001" customHeight="1">
      <c r="A529" s="666" t="str">
        <f t="shared" si="128"/>
        <v>A0187</v>
      </c>
      <c r="B529" s="667" t="str">
        <f t="shared" si="128"/>
        <v>NFパワーサービス(株)</v>
      </c>
      <c r="C529" s="741" t="s">
        <v>661</v>
      </c>
      <c r="D529" s="675">
        <v>3.1700000000000001E-4</v>
      </c>
      <c r="E529" s="676">
        <v>3.1700000000000001E-4</v>
      </c>
      <c r="F529" s="1315"/>
      <c r="G529" s="1316"/>
      <c r="H529" s="626" t="str">
        <f t="shared" si="115"/>
        <v>A0187_NFパワーサービス(株)</v>
      </c>
      <c r="I529" s="626" t="str">
        <f t="shared" si="116"/>
        <v>A0187_NFパワーサービス(株)_(参考値)事業者全体</v>
      </c>
      <c r="K529" s="626" t="s">
        <v>5038</v>
      </c>
      <c r="M529" s="626">
        <f t="shared" si="117"/>
        <v>1</v>
      </c>
    </row>
    <row r="530" spans="1:13" ht="20.100000000000001" customHeight="1">
      <c r="A530" s="666" t="s">
        <v>327</v>
      </c>
      <c r="B530" s="667" t="s">
        <v>1923</v>
      </c>
      <c r="C530" s="696" t="s">
        <v>229</v>
      </c>
      <c r="D530" s="669">
        <v>3.79E-4</v>
      </c>
      <c r="E530" s="670">
        <v>3.79E-4</v>
      </c>
      <c r="F530" s="1315">
        <v>100</v>
      </c>
      <c r="G530" s="1316"/>
      <c r="H530" s="626" t="str">
        <f t="shared" si="115"/>
        <v>A0188_ひおき地域エネルギー(株)</v>
      </c>
      <c r="I530" s="626" t="str">
        <f t="shared" si="116"/>
        <v>A0188_ひおき地域エネルギー(株)_メニューA</v>
      </c>
      <c r="K530" s="626" t="s">
        <v>5039</v>
      </c>
      <c r="M530" s="626">
        <f t="shared" si="117"/>
        <v>2</v>
      </c>
    </row>
    <row r="531" spans="1:13" ht="20.100000000000001" customHeight="1">
      <c r="A531" s="666" t="str">
        <f t="shared" ref="A531:B534" si="129">A530</f>
        <v>A0188</v>
      </c>
      <c r="B531" s="667" t="str">
        <f t="shared" si="129"/>
        <v>ひおき地域エネルギー(株)</v>
      </c>
      <c r="C531" s="699" t="s">
        <v>307</v>
      </c>
      <c r="D531" s="672">
        <v>4.3399999999999998E-4</v>
      </c>
      <c r="E531" s="673">
        <v>4.3399999999999998E-4</v>
      </c>
      <c r="F531" s="1315"/>
      <c r="G531" s="1316"/>
      <c r="H531" s="626" t="str">
        <f t="shared" si="115"/>
        <v>A0188_ひおき地域エネルギー(株)</v>
      </c>
      <c r="I531" s="626" t="str">
        <f t="shared" si="116"/>
        <v>A0188_ひおき地域エネルギー(株)_メニューB</v>
      </c>
      <c r="K531" s="626" t="s">
        <v>5040</v>
      </c>
      <c r="M531" s="626">
        <f t="shared" si="117"/>
        <v>1</v>
      </c>
    </row>
    <row r="532" spans="1:13" ht="20.100000000000001" customHeight="1">
      <c r="A532" s="666" t="str">
        <f t="shared" si="129"/>
        <v>A0188</v>
      </c>
      <c r="B532" s="667" t="str">
        <f t="shared" si="129"/>
        <v>ひおき地域エネルギー(株)</v>
      </c>
      <c r="C532" s="699" t="s">
        <v>480</v>
      </c>
      <c r="D532" s="672">
        <v>3.5199999999999999E-4</v>
      </c>
      <c r="E532" s="673">
        <v>3.5199999999999999E-4</v>
      </c>
      <c r="F532" s="1315"/>
      <c r="G532" s="1316"/>
      <c r="H532" s="626" t="str">
        <f t="shared" si="115"/>
        <v>A0188_ひおき地域エネルギー(株)</v>
      </c>
      <c r="I532" s="626" t="str">
        <f t="shared" si="116"/>
        <v>A0188_ひおき地域エネルギー(株)_メニューC</v>
      </c>
      <c r="K532" s="626" t="s">
        <v>5041</v>
      </c>
      <c r="M532" s="626">
        <f t="shared" si="117"/>
        <v>1</v>
      </c>
    </row>
    <row r="533" spans="1:13" ht="20.100000000000001" customHeight="1">
      <c r="A533" s="666" t="str">
        <f t="shared" si="129"/>
        <v>A0188</v>
      </c>
      <c r="B533" s="667" t="str">
        <f t="shared" si="129"/>
        <v>ひおき地域エネルギー(株)</v>
      </c>
      <c r="C533" s="699" t="s">
        <v>1780</v>
      </c>
      <c r="D533" s="740">
        <v>5.1099999999999995E-4</v>
      </c>
      <c r="E533" s="685">
        <v>5.1099999999999995E-4</v>
      </c>
      <c r="F533" s="1315"/>
      <c r="G533" s="1316"/>
      <c r="H533" s="626" t="str">
        <f t="shared" si="115"/>
        <v>A0188_ひおき地域エネルギー(株)</v>
      </c>
      <c r="I533" s="626" t="str">
        <f t="shared" si="116"/>
        <v>A0188_ひおき地域エネルギー(株)_メニューD(残差)</v>
      </c>
      <c r="K533" s="626" t="s">
        <v>5042</v>
      </c>
      <c r="M533" s="626">
        <f t="shared" si="117"/>
        <v>8</v>
      </c>
    </row>
    <row r="534" spans="1:13" ht="20.100000000000001" customHeight="1">
      <c r="A534" s="666" t="str">
        <f t="shared" si="129"/>
        <v>A0188</v>
      </c>
      <c r="B534" s="667" t="str">
        <f t="shared" si="129"/>
        <v>ひおき地域エネルギー(株)</v>
      </c>
      <c r="C534" s="742" t="s">
        <v>661</v>
      </c>
      <c r="D534" s="681">
        <v>4.9299999999999995E-4</v>
      </c>
      <c r="E534" s="676">
        <v>4.9299999999999995E-4</v>
      </c>
      <c r="F534" s="1315"/>
      <c r="G534" s="1316"/>
      <c r="H534" s="626" t="str">
        <f t="shared" si="115"/>
        <v>A0188_ひおき地域エネルギー(株)</v>
      </c>
      <c r="I534" s="626" t="str">
        <f t="shared" si="116"/>
        <v>A0188_ひおき地域エネルギー(株)_(参考値)事業者全体</v>
      </c>
      <c r="K534" s="626" t="s">
        <v>5043</v>
      </c>
      <c r="M534" s="626">
        <f t="shared" si="117"/>
        <v>1</v>
      </c>
    </row>
    <row r="535" spans="1:13" ht="20.100000000000001" customHeight="1">
      <c r="A535" s="656" t="s">
        <v>328</v>
      </c>
      <c r="B535" s="657" t="s">
        <v>1924</v>
      </c>
      <c r="C535" s="745"/>
      <c r="D535" s="664">
        <v>5.5199999999999997E-4</v>
      </c>
      <c r="E535" s="665">
        <v>5.5199999999999997E-4</v>
      </c>
      <c r="F535" s="661">
        <v>100</v>
      </c>
      <c r="G535" s="662"/>
      <c r="H535" s="626" t="str">
        <f t="shared" si="115"/>
        <v>A0189_和歌山電力(株)</v>
      </c>
      <c r="I535" s="626" t="str">
        <f t="shared" si="116"/>
        <v>A0189_和歌山電力(株)_</v>
      </c>
      <c r="K535" s="626" t="s">
        <v>5044</v>
      </c>
      <c r="M535" s="626">
        <f t="shared" si="117"/>
        <v>2</v>
      </c>
    </row>
    <row r="536" spans="1:13" ht="20.100000000000001" customHeight="1">
      <c r="A536" s="656" t="s">
        <v>329</v>
      </c>
      <c r="B536" s="657" t="s">
        <v>4444</v>
      </c>
      <c r="C536" s="663"/>
      <c r="D536" s="664">
        <v>4.5199999999999998E-4</v>
      </c>
      <c r="E536" s="665">
        <v>4.5199999999999998E-4</v>
      </c>
      <c r="F536" s="661">
        <v>100</v>
      </c>
      <c r="G536" s="662"/>
      <c r="H536" s="626" t="str">
        <f t="shared" si="115"/>
        <v>A0190_日本瓦斯(株)(日本ガス(株))</v>
      </c>
      <c r="I536" s="626" t="str">
        <f t="shared" si="116"/>
        <v>A0190_日本瓦斯(株)(日本ガス(株))_</v>
      </c>
      <c r="K536" s="626" t="s">
        <v>5045</v>
      </c>
      <c r="M536" s="626">
        <f t="shared" si="117"/>
        <v>3</v>
      </c>
    </row>
    <row r="537" spans="1:13" ht="20.100000000000001" customHeight="1">
      <c r="A537" s="666" t="s">
        <v>330</v>
      </c>
      <c r="B537" s="667" t="s">
        <v>1925</v>
      </c>
      <c r="C537" s="658" t="s">
        <v>229</v>
      </c>
      <c r="D537" s="880">
        <v>0</v>
      </c>
      <c r="E537" s="756">
        <v>0</v>
      </c>
      <c r="F537" s="1315">
        <v>17.637295379572194</v>
      </c>
      <c r="G537" s="1316" t="s">
        <v>4417</v>
      </c>
      <c r="H537" s="626" t="str">
        <f t="shared" si="115"/>
        <v>A0191_(株)トドック電力</v>
      </c>
      <c r="I537" s="626" t="str">
        <f t="shared" si="116"/>
        <v>A0191_(株)トドック電力_メニューA</v>
      </c>
      <c r="K537" s="626" t="s">
        <v>5046</v>
      </c>
      <c r="M537" s="626">
        <f t="shared" si="117"/>
        <v>1</v>
      </c>
    </row>
    <row r="538" spans="1:13" ht="20.100000000000001" customHeight="1">
      <c r="A538" s="666" t="str">
        <f t="shared" ref="A538:B539" si="130">A537</f>
        <v>A0191</v>
      </c>
      <c r="B538" s="667" t="str">
        <f t="shared" si="130"/>
        <v>(株)トドック電力</v>
      </c>
      <c r="C538" s="707" t="s">
        <v>4395</v>
      </c>
      <c r="D538" s="672">
        <v>3.4099999999999999E-4</v>
      </c>
      <c r="E538" s="673">
        <v>3.4099999999999999E-4</v>
      </c>
      <c r="F538" s="1315"/>
      <c r="G538" s="1316"/>
      <c r="H538" s="626" t="str">
        <f t="shared" si="115"/>
        <v>A0191_(株)トドック電力</v>
      </c>
      <c r="I538" s="626" t="str">
        <f t="shared" si="116"/>
        <v>A0191_(株)トドック電力_メニューB(残差)</v>
      </c>
      <c r="K538" s="626" t="s">
        <v>5047</v>
      </c>
      <c r="M538" s="626">
        <f t="shared" si="117"/>
        <v>1</v>
      </c>
    </row>
    <row r="539" spans="1:13" ht="20.100000000000001" customHeight="1">
      <c r="A539" s="666" t="str">
        <f t="shared" si="130"/>
        <v>A0191</v>
      </c>
      <c r="B539" s="667" t="str">
        <f t="shared" si="130"/>
        <v>(株)トドック電力</v>
      </c>
      <c r="C539" s="671" t="s">
        <v>661</v>
      </c>
      <c r="D539" s="675">
        <v>2.9799999999999998E-4</v>
      </c>
      <c r="E539" s="660">
        <v>2.9799999999999998E-4</v>
      </c>
      <c r="F539" s="1315"/>
      <c r="G539" s="1316"/>
      <c r="H539" s="626" t="str">
        <f t="shared" si="115"/>
        <v>A0191_(株)トドック電力</v>
      </c>
      <c r="I539" s="626" t="str">
        <f t="shared" si="116"/>
        <v>A0191_(株)トドック電力_(参考値)事業者全体</v>
      </c>
      <c r="K539" s="626" t="s">
        <v>5048</v>
      </c>
      <c r="M539" s="626">
        <f t="shared" si="117"/>
        <v>2</v>
      </c>
    </row>
    <row r="540" spans="1:13" ht="20.100000000000001" customHeight="1">
      <c r="A540" s="666" t="s">
        <v>331</v>
      </c>
      <c r="B540" s="667" t="s">
        <v>1926</v>
      </c>
      <c r="C540" s="658" t="s">
        <v>229</v>
      </c>
      <c r="D540" s="669">
        <v>0</v>
      </c>
      <c r="E540" s="670">
        <v>0</v>
      </c>
      <c r="F540" s="1315">
        <v>68.524584625745661</v>
      </c>
      <c r="G540" s="1316" t="s">
        <v>4445</v>
      </c>
      <c r="H540" s="626" t="str">
        <f t="shared" si="115"/>
        <v>A0193_九電みらいエナジー(株)</v>
      </c>
      <c r="I540" s="626" t="str">
        <f t="shared" si="116"/>
        <v>A0193_九電みらいエナジー(株)_メニューA</v>
      </c>
      <c r="K540" s="626" t="s">
        <v>5049</v>
      </c>
      <c r="M540" s="626">
        <f t="shared" si="117"/>
        <v>2</v>
      </c>
    </row>
    <row r="541" spans="1:13" ht="20.100000000000001" customHeight="1">
      <c r="A541" s="666" t="str">
        <f t="shared" ref="A541:B542" si="131">A540</f>
        <v>A0193</v>
      </c>
      <c r="B541" s="667" t="str">
        <f t="shared" si="131"/>
        <v>九電みらいエナジー(株)</v>
      </c>
      <c r="C541" s="707" t="s">
        <v>4395</v>
      </c>
      <c r="D541" s="672">
        <v>4.95E-4</v>
      </c>
      <c r="E541" s="673">
        <v>4.95E-4</v>
      </c>
      <c r="F541" s="1315"/>
      <c r="G541" s="1316"/>
      <c r="H541" s="626" t="str">
        <f t="shared" si="115"/>
        <v>A0193_九電みらいエナジー(株)</v>
      </c>
      <c r="I541" s="626" t="str">
        <f t="shared" si="116"/>
        <v>A0193_九電みらいエナジー(株)_メニューB(残差)</v>
      </c>
      <c r="K541" s="626" t="s">
        <v>5050</v>
      </c>
      <c r="M541" s="626">
        <f t="shared" si="117"/>
        <v>1</v>
      </c>
    </row>
    <row r="542" spans="1:13" ht="20.100000000000001" customHeight="1">
      <c r="A542" s="666" t="str">
        <f t="shared" si="131"/>
        <v>A0193</v>
      </c>
      <c r="B542" s="667" t="str">
        <f t="shared" si="131"/>
        <v>九電みらいエナジー(株)</v>
      </c>
      <c r="C542" s="674" t="s">
        <v>661</v>
      </c>
      <c r="D542" s="675">
        <v>4.8700000000000002E-4</v>
      </c>
      <c r="E542" s="676">
        <v>4.8700000000000002E-4</v>
      </c>
      <c r="F542" s="1315"/>
      <c r="G542" s="1316"/>
      <c r="H542" s="626" t="str">
        <f t="shared" si="115"/>
        <v>A0193_九電みらいエナジー(株)</v>
      </c>
      <c r="I542" s="626" t="str">
        <f t="shared" si="116"/>
        <v>A0193_九電みらいエナジー(株)_(参考値)事業者全体</v>
      </c>
      <c r="K542" s="626" t="s">
        <v>5051</v>
      </c>
      <c r="M542" s="626">
        <f t="shared" si="117"/>
        <v>1</v>
      </c>
    </row>
    <row r="543" spans="1:13" ht="20.100000000000001" customHeight="1">
      <c r="A543" s="656" t="s">
        <v>332</v>
      </c>
      <c r="B543" s="657" t="s">
        <v>1927</v>
      </c>
      <c r="C543" s="663"/>
      <c r="D543" s="664">
        <v>8.4000000000000003E-4</v>
      </c>
      <c r="E543" s="665">
        <v>8.4000000000000003E-4</v>
      </c>
      <c r="F543" s="661">
        <v>100</v>
      </c>
      <c r="G543" s="662"/>
      <c r="H543" s="626" t="str">
        <f t="shared" ref="H543:H606" si="132">A543&amp;"_"&amp;B543</f>
        <v>A0194_(株)ミツウロコヴェッセル</v>
      </c>
      <c r="I543" s="626" t="str">
        <f t="shared" ref="I543:I606" si="133">A543&amp;"_"&amp;B543&amp;"_"&amp;C543</f>
        <v>A0194_(株)ミツウロコヴェッセル_</v>
      </c>
      <c r="K543" s="626" t="s">
        <v>5052</v>
      </c>
      <c r="M543" s="626">
        <f t="shared" ref="M543:M606" si="134">COUNTIF($H$30:$H$3024,K543)</f>
        <v>1</v>
      </c>
    </row>
    <row r="544" spans="1:13" ht="20.100000000000001" customHeight="1">
      <c r="A544" s="656" t="s">
        <v>333</v>
      </c>
      <c r="B544" s="657" t="s">
        <v>1928</v>
      </c>
      <c r="C544" s="663"/>
      <c r="D544" s="664">
        <v>4.2000000000000002E-4</v>
      </c>
      <c r="E544" s="802">
        <v>4.2000000000000002E-4</v>
      </c>
      <c r="F544" s="661">
        <v>100</v>
      </c>
      <c r="G544" s="662"/>
      <c r="H544" s="626" t="str">
        <f t="shared" si="132"/>
        <v>A0195_(株)フォレストパワー</v>
      </c>
      <c r="I544" s="626" t="str">
        <f t="shared" si="133"/>
        <v>A0195_(株)フォレストパワー_</v>
      </c>
      <c r="K544" s="626" t="s">
        <v>5053</v>
      </c>
      <c r="M544" s="626">
        <f t="shared" si="134"/>
        <v>1</v>
      </c>
    </row>
    <row r="545" spans="1:13" ht="20.100000000000001" customHeight="1">
      <c r="A545" s="656" t="s">
        <v>334</v>
      </c>
      <c r="B545" s="657" t="s">
        <v>1929</v>
      </c>
      <c r="C545" s="671"/>
      <c r="D545" s="855">
        <v>3.4099999999999999E-4</v>
      </c>
      <c r="E545" s="660">
        <v>3.4099999999999999E-4</v>
      </c>
      <c r="F545" s="661">
        <v>100</v>
      </c>
      <c r="G545" s="662"/>
      <c r="H545" s="626" t="str">
        <f t="shared" si="132"/>
        <v>A0196_日高都市ガス(株)</v>
      </c>
      <c r="I545" s="626" t="str">
        <f t="shared" si="133"/>
        <v>A0196_日高都市ガス(株)_</v>
      </c>
      <c r="K545" s="626" t="s">
        <v>5054</v>
      </c>
      <c r="M545" s="626">
        <f t="shared" si="134"/>
        <v>1</v>
      </c>
    </row>
    <row r="546" spans="1:13" ht="20.100000000000001" customHeight="1">
      <c r="A546" s="666" t="s">
        <v>335</v>
      </c>
      <c r="B546" s="667" t="s">
        <v>1930</v>
      </c>
      <c r="C546" s="696" t="s">
        <v>229</v>
      </c>
      <c r="D546" s="670">
        <v>0</v>
      </c>
      <c r="E546" s="670">
        <v>0</v>
      </c>
      <c r="F546" s="1315">
        <v>100</v>
      </c>
      <c r="G546" s="1316"/>
      <c r="H546" s="626" t="str">
        <f t="shared" si="132"/>
        <v>A0197_(株)アドバンテック</v>
      </c>
      <c r="I546" s="626" t="str">
        <f t="shared" si="133"/>
        <v>A0197_(株)アドバンテック_メニューA</v>
      </c>
      <c r="K546" s="626" t="s">
        <v>5055</v>
      </c>
      <c r="M546" s="626">
        <f t="shared" si="134"/>
        <v>1</v>
      </c>
    </row>
    <row r="547" spans="1:13" ht="20.100000000000001" customHeight="1">
      <c r="A547" s="666" t="str">
        <f t="shared" ref="A547:B548" si="135">A546</f>
        <v>A0197</v>
      </c>
      <c r="B547" s="667" t="str">
        <f t="shared" si="135"/>
        <v>(株)アドバンテック</v>
      </c>
      <c r="C547" s="699" t="s">
        <v>307</v>
      </c>
      <c r="D547" s="673">
        <v>4.2499999999999998E-4</v>
      </c>
      <c r="E547" s="673">
        <v>4.2499999999999998E-4</v>
      </c>
      <c r="F547" s="1315"/>
      <c r="G547" s="1316"/>
      <c r="H547" s="626" t="str">
        <f t="shared" si="132"/>
        <v>A0197_(株)アドバンテック</v>
      </c>
      <c r="I547" s="626" t="str">
        <f t="shared" si="133"/>
        <v>A0197_(株)アドバンテック_メニューB</v>
      </c>
      <c r="K547" s="626" t="s">
        <v>5056</v>
      </c>
      <c r="M547" s="626">
        <f t="shared" si="134"/>
        <v>2</v>
      </c>
    </row>
    <row r="548" spans="1:13" ht="20.100000000000001" customHeight="1">
      <c r="A548" s="666" t="str">
        <f t="shared" si="135"/>
        <v>A0197</v>
      </c>
      <c r="B548" s="667" t="str">
        <f t="shared" si="135"/>
        <v>(株)アドバンテック</v>
      </c>
      <c r="C548" s="770" t="s">
        <v>661</v>
      </c>
      <c r="D548" s="681">
        <v>7.85E-4</v>
      </c>
      <c r="E548" s="676">
        <v>7.85E-4</v>
      </c>
      <c r="F548" s="1315"/>
      <c r="G548" s="1316"/>
      <c r="H548" s="626" t="str">
        <f t="shared" si="132"/>
        <v>A0197_(株)アドバンテック</v>
      </c>
      <c r="I548" s="626" t="str">
        <f t="shared" si="133"/>
        <v>A0197_(株)アドバンテック_(参考値)事業者全体</v>
      </c>
      <c r="K548" s="626" t="s">
        <v>5057</v>
      </c>
      <c r="M548" s="626">
        <f t="shared" si="134"/>
        <v>2</v>
      </c>
    </row>
    <row r="549" spans="1:13" ht="20.100000000000001" customHeight="1">
      <c r="A549" s="666" t="s">
        <v>336</v>
      </c>
      <c r="B549" s="667" t="s">
        <v>1931</v>
      </c>
      <c r="C549" s="696" t="s">
        <v>229</v>
      </c>
      <c r="D549" s="669">
        <v>0</v>
      </c>
      <c r="E549" s="670">
        <v>0</v>
      </c>
      <c r="F549" s="1315">
        <v>69.84315922139757</v>
      </c>
      <c r="G549" s="1316" t="s">
        <v>4394</v>
      </c>
      <c r="H549" s="626" t="str">
        <f t="shared" si="132"/>
        <v>A0199_ローカルエナジー(株)</v>
      </c>
      <c r="I549" s="626" t="str">
        <f t="shared" si="133"/>
        <v>A0199_ローカルエナジー(株)_メニューA</v>
      </c>
      <c r="K549" s="626" t="s">
        <v>5058</v>
      </c>
      <c r="M549" s="626">
        <f t="shared" si="134"/>
        <v>1</v>
      </c>
    </row>
    <row r="550" spans="1:13" ht="20.100000000000001" customHeight="1">
      <c r="A550" s="666" t="str">
        <f t="shared" ref="A550:B551" si="136">A549</f>
        <v>A0199</v>
      </c>
      <c r="B550" s="667" t="str">
        <f t="shared" si="136"/>
        <v>ローカルエナジー(株)</v>
      </c>
      <c r="C550" s="699" t="s">
        <v>4395</v>
      </c>
      <c r="D550" s="672">
        <v>5.3899999999999998E-4</v>
      </c>
      <c r="E550" s="673">
        <v>5.3899999999999998E-4</v>
      </c>
      <c r="F550" s="1315"/>
      <c r="G550" s="1316"/>
      <c r="H550" s="626" t="str">
        <f t="shared" si="132"/>
        <v>A0199_ローカルエナジー(株)</v>
      </c>
      <c r="I550" s="626" t="str">
        <f t="shared" si="133"/>
        <v>A0199_ローカルエナジー(株)_メニューB(残差)</v>
      </c>
      <c r="K550" s="626" t="s">
        <v>5059</v>
      </c>
      <c r="M550" s="626">
        <f t="shared" si="134"/>
        <v>1</v>
      </c>
    </row>
    <row r="551" spans="1:13" ht="20.100000000000001" customHeight="1">
      <c r="A551" s="666" t="str">
        <f t="shared" si="136"/>
        <v>A0199</v>
      </c>
      <c r="B551" s="667" t="str">
        <f t="shared" si="136"/>
        <v>ローカルエナジー(株)</v>
      </c>
      <c r="C551" s="742" t="s">
        <v>661</v>
      </c>
      <c r="D551" s="681">
        <v>3.7399999999999998E-4</v>
      </c>
      <c r="E551" s="676">
        <v>3.7399999999999998E-4</v>
      </c>
      <c r="F551" s="1315"/>
      <c r="G551" s="1316"/>
      <c r="H551" s="626" t="str">
        <f t="shared" si="132"/>
        <v>A0199_ローカルエナジー(株)</v>
      </c>
      <c r="I551" s="626" t="str">
        <f t="shared" si="133"/>
        <v>A0199_ローカルエナジー(株)_(参考値)事業者全体</v>
      </c>
      <c r="K551" s="626" t="s">
        <v>5060</v>
      </c>
      <c r="M551" s="626">
        <f t="shared" si="134"/>
        <v>1</v>
      </c>
    </row>
    <row r="552" spans="1:13" ht="20.100000000000001" customHeight="1">
      <c r="A552" s="666" t="s">
        <v>337</v>
      </c>
      <c r="B552" s="667" t="s">
        <v>1932</v>
      </c>
      <c r="C552" s="743" t="s">
        <v>229</v>
      </c>
      <c r="D552" s="669">
        <v>0</v>
      </c>
      <c r="E552" s="670">
        <v>0</v>
      </c>
      <c r="F552" s="1315">
        <v>100</v>
      </c>
      <c r="G552" s="1316"/>
      <c r="H552" s="626" t="str">
        <f t="shared" si="132"/>
        <v>A0200_エネックス(株)</v>
      </c>
      <c r="I552" s="626" t="str">
        <f t="shared" si="133"/>
        <v>A0200_エネックス(株)_メニューA</v>
      </c>
      <c r="K552" s="626" t="s">
        <v>5061</v>
      </c>
      <c r="M552" s="626">
        <f t="shared" si="134"/>
        <v>1</v>
      </c>
    </row>
    <row r="553" spans="1:13" ht="20.100000000000001" customHeight="1">
      <c r="A553" s="666" t="str">
        <f t="shared" ref="A553:B554" si="137">A552</f>
        <v>A0200</v>
      </c>
      <c r="B553" s="667" t="str">
        <f t="shared" si="137"/>
        <v>エネックス(株)</v>
      </c>
      <c r="C553" s="707" t="s">
        <v>4395</v>
      </c>
      <c r="D553" s="672">
        <v>4.0999999999999999E-4</v>
      </c>
      <c r="E553" s="673">
        <v>4.0999999999999999E-4</v>
      </c>
      <c r="F553" s="1315"/>
      <c r="G553" s="1316"/>
      <c r="H553" s="626" t="str">
        <f t="shared" si="132"/>
        <v>A0200_エネックス(株)</v>
      </c>
      <c r="I553" s="626" t="str">
        <f t="shared" si="133"/>
        <v>A0200_エネックス(株)_メニューB(残差)</v>
      </c>
      <c r="K553" s="626" t="s">
        <v>5062</v>
      </c>
      <c r="M553" s="626">
        <f t="shared" si="134"/>
        <v>1</v>
      </c>
    </row>
    <row r="554" spans="1:13" ht="20.100000000000001" customHeight="1">
      <c r="A554" s="666" t="str">
        <f t="shared" si="137"/>
        <v>A0200</v>
      </c>
      <c r="B554" s="667" t="str">
        <f t="shared" si="137"/>
        <v>エネックス(株)</v>
      </c>
      <c r="C554" s="671" t="s">
        <v>661</v>
      </c>
      <c r="D554" s="675">
        <v>3.7100000000000002E-4</v>
      </c>
      <c r="E554" s="676">
        <v>3.7100000000000002E-4</v>
      </c>
      <c r="F554" s="1315"/>
      <c r="G554" s="1316"/>
      <c r="H554" s="626" t="str">
        <f t="shared" si="132"/>
        <v>A0200_エネックス(株)</v>
      </c>
      <c r="I554" s="626" t="str">
        <f t="shared" si="133"/>
        <v>A0200_エネックス(株)_(参考値)事業者全体</v>
      </c>
      <c r="K554" s="626" t="s">
        <v>5077</v>
      </c>
      <c r="M554" s="626">
        <f t="shared" si="134"/>
        <v>1</v>
      </c>
    </row>
    <row r="555" spans="1:13" ht="20.100000000000001" customHeight="1">
      <c r="A555" s="656" t="s">
        <v>338</v>
      </c>
      <c r="B555" s="657" t="s">
        <v>1933</v>
      </c>
      <c r="C555" s="663"/>
      <c r="D555" s="664">
        <v>5.0199999999999995E-4</v>
      </c>
      <c r="E555" s="665">
        <v>5.0199999999999995E-4</v>
      </c>
      <c r="F555" s="661">
        <v>100</v>
      </c>
      <c r="G555" s="662"/>
      <c r="H555" s="626" t="str">
        <f t="shared" si="132"/>
        <v>A0203_(株)レクスポート</v>
      </c>
      <c r="I555" s="626" t="str">
        <f t="shared" si="133"/>
        <v>A0203_(株)レクスポート_</v>
      </c>
      <c r="K555" s="626" t="s">
        <v>5078</v>
      </c>
      <c r="M555" s="626">
        <f t="shared" si="134"/>
        <v>1</v>
      </c>
    </row>
    <row r="556" spans="1:13" ht="20.100000000000001" customHeight="1">
      <c r="A556" s="656" t="s">
        <v>339</v>
      </c>
      <c r="B556" s="657" t="s">
        <v>1934</v>
      </c>
      <c r="C556" s="663"/>
      <c r="D556" s="664">
        <v>4.2400000000000001E-4</v>
      </c>
      <c r="E556" s="665">
        <v>4.2400000000000001E-4</v>
      </c>
      <c r="F556" s="661">
        <v>100</v>
      </c>
      <c r="G556" s="662"/>
      <c r="H556" s="626" t="str">
        <f t="shared" si="132"/>
        <v>A0204_なでしこ電力(株)</v>
      </c>
      <c r="I556" s="626" t="str">
        <f t="shared" si="133"/>
        <v>A0204_なでしこ電力(株)_</v>
      </c>
      <c r="K556" s="626" t="s">
        <v>5079</v>
      </c>
      <c r="M556" s="626">
        <f t="shared" si="134"/>
        <v>1</v>
      </c>
    </row>
    <row r="557" spans="1:13" ht="20.100000000000001" customHeight="1">
      <c r="A557" s="666" t="s">
        <v>340</v>
      </c>
      <c r="B557" s="667" t="s">
        <v>1935</v>
      </c>
      <c r="C557" s="658" t="s">
        <v>229</v>
      </c>
      <c r="D557" s="670">
        <v>0</v>
      </c>
      <c r="E557" s="670">
        <v>0</v>
      </c>
      <c r="F557" s="1315">
        <v>100</v>
      </c>
      <c r="G557" s="1316"/>
      <c r="H557" s="626" t="str">
        <f t="shared" si="132"/>
        <v>A0206_日田グリーン電力(株)</v>
      </c>
      <c r="I557" s="626" t="str">
        <f t="shared" si="133"/>
        <v>A0206_日田グリーン電力(株)_メニューA</v>
      </c>
      <c r="K557" s="626" t="s">
        <v>5080</v>
      </c>
      <c r="M557" s="626">
        <f t="shared" si="134"/>
        <v>1</v>
      </c>
    </row>
    <row r="558" spans="1:13" ht="20.100000000000001" customHeight="1">
      <c r="A558" s="666" t="str">
        <f t="shared" ref="A558:B559" si="138">A557</f>
        <v>A0206</v>
      </c>
      <c r="B558" s="667" t="str">
        <f t="shared" si="138"/>
        <v>日田グリーン電力(株)</v>
      </c>
      <c r="C558" s="683" t="s">
        <v>4395</v>
      </c>
      <c r="D558" s="673">
        <v>4.2700000000000002E-4</v>
      </c>
      <c r="E558" s="673">
        <v>4.2700000000000002E-4</v>
      </c>
      <c r="F558" s="1315"/>
      <c r="G558" s="1316"/>
      <c r="H558" s="626" t="str">
        <f t="shared" si="132"/>
        <v>A0206_日田グリーン電力(株)</v>
      </c>
      <c r="I558" s="626" t="str">
        <f t="shared" si="133"/>
        <v>A0206_日田グリーン電力(株)_メニューB(残差)</v>
      </c>
      <c r="K558" s="626" t="s">
        <v>5081</v>
      </c>
      <c r="M558" s="626">
        <f t="shared" si="134"/>
        <v>1</v>
      </c>
    </row>
    <row r="559" spans="1:13" ht="20.100000000000001" customHeight="1">
      <c r="A559" s="666" t="str">
        <f t="shared" si="138"/>
        <v>A0206</v>
      </c>
      <c r="B559" s="667" t="str">
        <f t="shared" si="138"/>
        <v>日田グリーン電力(株)</v>
      </c>
      <c r="C559" s="674" t="s">
        <v>661</v>
      </c>
      <c r="D559" s="675">
        <v>3.48E-4</v>
      </c>
      <c r="E559" s="676">
        <v>3.48E-4</v>
      </c>
      <c r="F559" s="1315"/>
      <c r="G559" s="1316"/>
      <c r="H559" s="626" t="str">
        <f t="shared" si="132"/>
        <v>A0206_日田グリーン電力(株)</v>
      </c>
      <c r="I559" s="626" t="str">
        <f t="shared" si="133"/>
        <v>A0206_日田グリーン電力(株)_(参考値)事業者全体</v>
      </c>
      <c r="K559" s="626" t="s">
        <v>5082</v>
      </c>
      <c r="M559" s="626">
        <f t="shared" si="134"/>
        <v>1</v>
      </c>
    </row>
    <row r="560" spans="1:13" ht="20.100000000000001" customHeight="1">
      <c r="A560" s="656" t="s">
        <v>341</v>
      </c>
      <c r="B560" s="657" t="s">
        <v>1936</v>
      </c>
      <c r="C560" s="663"/>
      <c r="D560" s="664">
        <v>3.4099999999999999E-4</v>
      </c>
      <c r="E560" s="665">
        <v>3.4099999999999999E-4</v>
      </c>
      <c r="F560" s="661">
        <v>100</v>
      </c>
      <c r="G560" s="662"/>
      <c r="H560" s="626" t="str">
        <f t="shared" si="132"/>
        <v>A0209_埼玉ガス(株)</v>
      </c>
      <c r="I560" s="626" t="str">
        <f t="shared" si="133"/>
        <v>A0209_埼玉ガス(株)_</v>
      </c>
      <c r="K560" s="626" t="s">
        <v>5083</v>
      </c>
      <c r="M560" s="626">
        <f t="shared" si="134"/>
        <v>1</v>
      </c>
    </row>
    <row r="561" spans="1:13" ht="20.100000000000001" customHeight="1">
      <c r="A561" s="656" t="s">
        <v>342</v>
      </c>
      <c r="B561" s="657" t="s">
        <v>1937</v>
      </c>
      <c r="C561" s="663"/>
      <c r="D561" s="664">
        <v>4.2400000000000001E-4</v>
      </c>
      <c r="E561" s="665">
        <v>4.2400000000000001E-4</v>
      </c>
      <c r="F561" s="661">
        <v>100</v>
      </c>
      <c r="G561" s="662"/>
      <c r="H561" s="626" t="str">
        <f t="shared" si="132"/>
        <v>A0210_宮崎パワーライン(株)</v>
      </c>
      <c r="I561" s="626" t="str">
        <f t="shared" si="133"/>
        <v>A0210_宮崎パワーライン(株)_</v>
      </c>
      <c r="K561" s="626" t="s">
        <v>5084</v>
      </c>
      <c r="M561" s="626">
        <f t="shared" si="134"/>
        <v>1</v>
      </c>
    </row>
    <row r="562" spans="1:13" ht="20.100000000000001" customHeight="1">
      <c r="A562" s="867" t="s">
        <v>343</v>
      </c>
      <c r="B562" s="881" t="s">
        <v>1938</v>
      </c>
      <c r="C562" s="658"/>
      <c r="D562" s="794">
        <v>4.37E-4</v>
      </c>
      <c r="E562" s="831">
        <v>4.37E-4</v>
      </c>
      <c r="F562" s="870">
        <v>100</v>
      </c>
      <c r="G562" s="871"/>
      <c r="H562" s="626" t="str">
        <f t="shared" si="132"/>
        <v>A0211_(株)パワー・オプティマイザー</v>
      </c>
      <c r="I562" s="626" t="str">
        <f t="shared" si="133"/>
        <v>A0211_(株)パワー・オプティマイザー_</v>
      </c>
      <c r="K562" s="626" t="s">
        <v>5085</v>
      </c>
      <c r="M562" s="626">
        <f t="shared" si="134"/>
        <v>1</v>
      </c>
    </row>
    <row r="563" spans="1:13" ht="20.100000000000001" customHeight="1">
      <c r="A563" s="820" t="s">
        <v>344</v>
      </c>
      <c r="B563" s="821" t="s">
        <v>4446</v>
      </c>
      <c r="C563" s="882" t="s">
        <v>229</v>
      </c>
      <c r="D563" s="669">
        <v>0</v>
      </c>
      <c r="E563" s="670">
        <v>0</v>
      </c>
      <c r="F563" s="1320">
        <v>98.439711271330111</v>
      </c>
      <c r="G563" s="1322" t="s">
        <v>4447</v>
      </c>
      <c r="H563" s="626" t="str">
        <f t="shared" si="132"/>
        <v>A0213_(株)U-POWER</v>
      </c>
      <c r="I563" s="626" t="str">
        <f t="shared" si="133"/>
        <v>A0213_(株)U-POWER_メニューA</v>
      </c>
      <c r="K563" s="626" t="s">
        <v>5086</v>
      </c>
      <c r="M563" s="626">
        <f t="shared" si="134"/>
        <v>1</v>
      </c>
    </row>
    <row r="564" spans="1:13" ht="20.100000000000001" customHeight="1">
      <c r="A564" s="823" t="str">
        <f t="shared" ref="A564:B567" si="139">A563</f>
        <v>A0213</v>
      </c>
      <c r="B564" s="667" t="str">
        <f t="shared" si="139"/>
        <v>(株)U-POWER</v>
      </c>
      <c r="C564" s="699" t="s">
        <v>307</v>
      </c>
      <c r="D564" s="672">
        <v>2.1900000000000001E-4</v>
      </c>
      <c r="E564" s="673">
        <v>2.1900000000000001E-4</v>
      </c>
      <c r="F564" s="1315"/>
      <c r="G564" s="1323"/>
      <c r="H564" s="626" t="str">
        <f t="shared" si="132"/>
        <v>A0213_(株)U-POWER</v>
      </c>
      <c r="I564" s="626" t="str">
        <f t="shared" si="133"/>
        <v>A0213_(株)U-POWER_メニューB</v>
      </c>
      <c r="K564" s="626" t="s">
        <v>5087</v>
      </c>
      <c r="M564" s="626">
        <f t="shared" si="134"/>
        <v>1</v>
      </c>
    </row>
    <row r="565" spans="1:13" ht="20.100000000000001" customHeight="1">
      <c r="A565" s="823" t="str">
        <f t="shared" si="139"/>
        <v>A0213</v>
      </c>
      <c r="B565" s="667" t="str">
        <f t="shared" si="139"/>
        <v>(株)U-POWER</v>
      </c>
      <c r="C565" s="699" t="s">
        <v>480</v>
      </c>
      <c r="D565" s="672">
        <v>3.9399999999999998E-4</v>
      </c>
      <c r="E565" s="673">
        <v>3.9399999999999998E-4</v>
      </c>
      <c r="F565" s="1315"/>
      <c r="G565" s="1323"/>
      <c r="H565" s="626" t="str">
        <f t="shared" si="132"/>
        <v>A0213_(株)U-POWER</v>
      </c>
      <c r="I565" s="626" t="str">
        <f t="shared" si="133"/>
        <v>A0213_(株)U-POWER_メニューC</v>
      </c>
      <c r="M565" s="626">
        <f t="shared" si="134"/>
        <v>0</v>
      </c>
    </row>
    <row r="566" spans="1:13" ht="20.100000000000001" customHeight="1">
      <c r="A566" s="823" t="str">
        <f t="shared" si="139"/>
        <v>A0213</v>
      </c>
      <c r="B566" s="667" t="str">
        <f t="shared" si="139"/>
        <v>(株)U-POWER</v>
      </c>
      <c r="C566" s="699" t="s">
        <v>1780</v>
      </c>
      <c r="D566" s="672">
        <v>7.0100000000000002E-4</v>
      </c>
      <c r="E566" s="673">
        <v>7.0100000000000002E-4</v>
      </c>
      <c r="F566" s="1315"/>
      <c r="G566" s="1323"/>
      <c r="H566" s="626" t="str">
        <f t="shared" si="132"/>
        <v>A0213_(株)U-POWER</v>
      </c>
      <c r="I566" s="626" t="str">
        <f t="shared" si="133"/>
        <v>A0213_(株)U-POWER_メニューD(残差)</v>
      </c>
      <c r="M566" s="626">
        <f t="shared" si="134"/>
        <v>0</v>
      </c>
    </row>
    <row r="567" spans="1:13" ht="20.100000000000001" customHeight="1">
      <c r="A567" s="824" t="str">
        <f t="shared" si="139"/>
        <v>A0213</v>
      </c>
      <c r="B567" s="815" t="str">
        <f t="shared" si="139"/>
        <v>(株)U-POWER</v>
      </c>
      <c r="C567" s="738" t="s">
        <v>661</v>
      </c>
      <c r="D567" s="681">
        <v>4.9200000000000003E-4</v>
      </c>
      <c r="E567" s="665">
        <v>4.9200000000000003E-4</v>
      </c>
      <c r="F567" s="1321"/>
      <c r="G567" s="1324"/>
      <c r="H567" s="626" t="str">
        <f t="shared" si="132"/>
        <v>A0213_(株)U-POWER</v>
      </c>
      <c r="I567" s="626" t="str">
        <f t="shared" si="133"/>
        <v>A0213_(株)U-POWER_(参考値)事業者全体</v>
      </c>
      <c r="M567" s="626">
        <f t="shared" si="134"/>
        <v>0</v>
      </c>
    </row>
    <row r="568" spans="1:13" ht="20.100000000000001" customHeight="1">
      <c r="A568" s="845" t="s">
        <v>345</v>
      </c>
      <c r="B568" s="846" t="s">
        <v>4448</v>
      </c>
      <c r="C568" s="847"/>
      <c r="D568" s="664">
        <v>4.7100000000000001E-4</v>
      </c>
      <c r="E568" s="848">
        <v>4.7100000000000001E-4</v>
      </c>
      <c r="F568" s="849">
        <v>100</v>
      </c>
      <c r="G568" s="850"/>
      <c r="H568" s="626" t="str">
        <f t="shared" si="132"/>
        <v>A0214_(株)TTSパワー</v>
      </c>
      <c r="I568" s="626" t="str">
        <f t="shared" si="133"/>
        <v>A0214_(株)TTSパワー_</v>
      </c>
      <c r="M568" s="626">
        <f t="shared" si="134"/>
        <v>0</v>
      </c>
    </row>
    <row r="569" spans="1:13" ht="20.100000000000001" customHeight="1">
      <c r="A569" s="883" t="s">
        <v>346</v>
      </c>
      <c r="B569" s="884" t="s">
        <v>1939</v>
      </c>
      <c r="C569" s="745"/>
      <c r="D569" s="855">
        <v>4.5399999999999998E-4</v>
      </c>
      <c r="E569" s="660">
        <v>4.5399999999999998E-4</v>
      </c>
      <c r="F569" s="885">
        <v>100</v>
      </c>
      <c r="G569" s="886"/>
      <c r="H569" s="626" t="str">
        <f t="shared" si="132"/>
        <v>A0216_(株)岩手ウッドパワー</v>
      </c>
      <c r="I569" s="626" t="str">
        <f t="shared" si="133"/>
        <v>A0216_(株)岩手ウッドパワー_</v>
      </c>
      <c r="M569" s="626">
        <f t="shared" si="134"/>
        <v>0</v>
      </c>
    </row>
    <row r="570" spans="1:13" ht="20.100000000000001" customHeight="1">
      <c r="A570" s="656" t="s">
        <v>347</v>
      </c>
      <c r="B570" s="657" t="s">
        <v>1940</v>
      </c>
      <c r="C570" s="663"/>
      <c r="D570" s="664">
        <v>5.9100000000000005E-4</v>
      </c>
      <c r="E570" s="665">
        <v>5.9100000000000005E-4</v>
      </c>
      <c r="F570" s="661" t="s">
        <v>4384</v>
      </c>
      <c r="G570" s="662"/>
      <c r="H570" s="626" t="str">
        <f t="shared" si="132"/>
        <v>A0217_里山パワーワークス(株)</v>
      </c>
      <c r="I570" s="626" t="str">
        <f t="shared" si="133"/>
        <v>A0217_里山パワーワークス(株)_</v>
      </c>
      <c r="M570" s="626">
        <f t="shared" si="134"/>
        <v>0</v>
      </c>
    </row>
    <row r="571" spans="1:13" ht="20.100000000000001" customHeight="1">
      <c r="A571" s="666" t="s">
        <v>1941</v>
      </c>
      <c r="B571" s="667" t="s">
        <v>1942</v>
      </c>
      <c r="C571" s="658" t="s">
        <v>229</v>
      </c>
      <c r="D571" s="669">
        <v>0</v>
      </c>
      <c r="E571" s="670">
        <v>0</v>
      </c>
      <c r="F571" s="1315">
        <v>100</v>
      </c>
      <c r="G571" s="1316"/>
      <c r="H571" s="626" t="str">
        <f t="shared" si="132"/>
        <v>A0218_(株)中之条パワー</v>
      </c>
      <c r="I571" s="626" t="str">
        <f t="shared" si="133"/>
        <v>A0218_(株)中之条パワー_メニューA</v>
      </c>
      <c r="M571" s="626">
        <f t="shared" si="134"/>
        <v>0</v>
      </c>
    </row>
    <row r="572" spans="1:13" ht="20.100000000000001" customHeight="1">
      <c r="A572" s="666" t="str">
        <f t="shared" ref="A572:B573" si="140">A571</f>
        <v>A0218</v>
      </c>
      <c r="B572" s="667" t="str">
        <f t="shared" si="140"/>
        <v>(株)中之条パワー</v>
      </c>
      <c r="C572" s="707" t="s">
        <v>4395</v>
      </c>
      <c r="D572" s="672">
        <v>3.5300000000000002E-4</v>
      </c>
      <c r="E572" s="673">
        <v>3.5300000000000002E-4</v>
      </c>
      <c r="F572" s="1315"/>
      <c r="G572" s="1316"/>
      <c r="H572" s="626" t="str">
        <f t="shared" si="132"/>
        <v>A0218_(株)中之条パワー</v>
      </c>
      <c r="I572" s="626" t="str">
        <f t="shared" si="133"/>
        <v>A0218_(株)中之条パワー_メニューB(残差)</v>
      </c>
      <c r="M572" s="626">
        <f t="shared" si="134"/>
        <v>0</v>
      </c>
    </row>
    <row r="573" spans="1:13" ht="20.100000000000001" customHeight="1">
      <c r="A573" s="666" t="str">
        <f t="shared" si="140"/>
        <v>A0218</v>
      </c>
      <c r="B573" s="667" t="str">
        <f t="shared" si="140"/>
        <v>(株)中之条パワー</v>
      </c>
      <c r="C573" s="674" t="s">
        <v>661</v>
      </c>
      <c r="D573" s="684">
        <v>3.4000000000000002E-4</v>
      </c>
      <c r="E573" s="685">
        <v>3.4000000000000002E-4</v>
      </c>
      <c r="F573" s="1315"/>
      <c r="G573" s="1316"/>
      <c r="H573" s="626" t="str">
        <f t="shared" si="132"/>
        <v>A0218_(株)中之条パワー</v>
      </c>
      <c r="I573" s="626" t="str">
        <f t="shared" si="133"/>
        <v>A0218_(株)中之条パワー_(参考値)事業者全体</v>
      </c>
      <c r="M573" s="626">
        <f t="shared" si="134"/>
        <v>0</v>
      </c>
    </row>
    <row r="574" spans="1:13" ht="20.100000000000001" customHeight="1">
      <c r="A574" s="666" t="s">
        <v>348</v>
      </c>
      <c r="B574" s="667" t="s">
        <v>1943</v>
      </c>
      <c r="C574" s="658" t="s">
        <v>229</v>
      </c>
      <c r="D574" s="710">
        <v>0</v>
      </c>
      <c r="E574" s="711">
        <v>0</v>
      </c>
      <c r="F574" s="1315">
        <v>100</v>
      </c>
      <c r="G574" s="1316"/>
      <c r="H574" s="626" t="str">
        <f t="shared" si="132"/>
        <v>A0220_日産トレーデイング(株)</v>
      </c>
      <c r="I574" s="626" t="str">
        <f t="shared" si="133"/>
        <v>A0220_日産トレーデイング(株)_メニューA</v>
      </c>
      <c r="M574" s="626">
        <f t="shared" si="134"/>
        <v>0</v>
      </c>
    </row>
    <row r="575" spans="1:13" ht="20.100000000000001" customHeight="1">
      <c r="A575" s="666" t="str">
        <f t="shared" ref="A575:B576" si="141">A574</f>
        <v>A0220</v>
      </c>
      <c r="B575" s="667" t="str">
        <f t="shared" si="141"/>
        <v>日産トレーデイング(株)</v>
      </c>
      <c r="C575" s="707" t="s">
        <v>4395</v>
      </c>
      <c r="D575" s="672">
        <v>1.0950000000000001E-3</v>
      </c>
      <c r="E575" s="673">
        <v>1.0950000000000001E-3</v>
      </c>
      <c r="F575" s="1315"/>
      <c r="G575" s="1316"/>
      <c r="H575" s="626" t="str">
        <f t="shared" si="132"/>
        <v>A0220_日産トレーデイング(株)</v>
      </c>
      <c r="I575" s="626" t="str">
        <f t="shared" si="133"/>
        <v>A0220_日産トレーデイング(株)_メニューB(残差)</v>
      </c>
      <c r="M575" s="626">
        <f t="shared" si="134"/>
        <v>0</v>
      </c>
    </row>
    <row r="576" spans="1:13" ht="20.100000000000001" customHeight="1">
      <c r="A576" s="666" t="str">
        <f t="shared" si="141"/>
        <v>A0220</v>
      </c>
      <c r="B576" s="667" t="str">
        <f t="shared" si="141"/>
        <v>日産トレーデイング(株)</v>
      </c>
      <c r="C576" s="745" t="s">
        <v>661</v>
      </c>
      <c r="D576" s="749">
        <v>0</v>
      </c>
      <c r="E576" s="887">
        <v>0</v>
      </c>
      <c r="F576" s="1315"/>
      <c r="G576" s="1316"/>
      <c r="H576" s="626" t="str">
        <f t="shared" si="132"/>
        <v>A0220_日産トレーデイング(株)</v>
      </c>
      <c r="I576" s="626" t="str">
        <f t="shared" si="133"/>
        <v>A0220_日産トレーデイング(株)_(参考値)事業者全体</v>
      </c>
      <c r="M576" s="626">
        <f t="shared" si="134"/>
        <v>0</v>
      </c>
    </row>
    <row r="577" spans="1:13" ht="20.100000000000001" customHeight="1">
      <c r="A577" s="666" t="s">
        <v>349</v>
      </c>
      <c r="B577" s="667" t="s">
        <v>1944</v>
      </c>
      <c r="C577" s="671" t="s">
        <v>229</v>
      </c>
      <c r="D577" s="705">
        <v>0</v>
      </c>
      <c r="E577" s="706">
        <v>0</v>
      </c>
      <c r="F577" s="1315" t="s">
        <v>4384</v>
      </c>
      <c r="G577" s="1316"/>
      <c r="H577" s="626" t="str">
        <f t="shared" si="132"/>
        <v>A0221_(株)エネウィル</v>
      </c>
      <c r="I577" s="626" t="str">
        <f t="shared" si="133"/>
        <v>A0221_(株)エネウィル_メニューA</v>
      </c>
      <c r="M577" s="626">
        <f t="shared" si="134"/>
        <v>0</v>
      </c>
    </row>
    <row r="578" spans="1:13" ht="20.100000000000001" customHeight="1">
      <c r="A578" s="666" t="str">
        <f t="shared" ref="A578:B579" si="142">A577</f>
        <v>A0221</v>
      </c>
      <c r="B578" s="667" t="str">
        <f t="shared" si="142"/>
        <v>(株)エネウィル</v>
      </c>
      <c r="C578" s="707" t="s">
        <v>4395</v>
      </c>
      <c r="D578" s="740">
        <v>9.8499999999999998E-4</v>
      </c>
      <c r="E578" s="685">
        <v>9.8499999999999998E-4</v>
      </c>
      <c r="F578" s="1315"/>
      <c r="G578" s="1316"/>
      <c r="H578" s="626" t="str">
        <f t="shared" si="132"/>
        <v>A0221_(株)エネウィル</v>
      </c>
      <c r="I578" s="626" t="str">
        <f t="shared" si="133"/>
        <v>A0221_(株)エネウィル_メニューB(残差)</v>
      </c>
      <c r="M578" s="626">
        <f t="shared" si="134"/>
        <v>0</v>
      </c>
    </row>
    <row r="579" spans="1:13" ht="20.100000000000001" customHeight="1">
      <c r="A579" s="666" t="str">
        <f t="shared" si="142"/>
        <v>A0221</v>
      </c>
      <c r="B579" s="667" t="str">
        <f t="shared" si="142"/>
        <v>(株)エネウィル</v>
      </c>
      <c r="C579" s="674" t="s">
        <v>661</v>
      </c>
      <c r="D579" s="675">
        <v>9.7199999999999999E-4</v>
      </c>
      <c r="E579" s="676">
        <v>9.7199999999999999E-4</v>
      </c>
      <c r="F579" s="1315"/>
      <c r="G579" s="1316"/>
      <c r="H579" s="626" t="str">
        <f t="shared" si="132"/>
        <v>A0221_(株)エネウィル</v>
      </c>
      <c r="I579" s="626" t="str">
        <f t="shared" si="133"/>
        <v>A0221_(株)エネウィル_(参考値)事業者全体</v>
      </c>
      <c r="M579" s="626">
        <f t="shared" si="134"/>
        <v>0</v>
      </c>
    </row>
    <row r="580" spans="1:13" ht="20.100000000000001" customHeight="1">
      <c r="A580" s="656" t="s">
        <v>350</v>
      </c>
      <c r="B580" s="657" t="s">
        <v>4449</v>
      </c>
      <c r="C580" s="663"/>
      <c r="D580" s="664">
        <v>6.1600000000000001E-4</v>
      </c>
      <c r="E580" s="665">
        <v>6.1600000000000001E-4</v>
      </c>
      <c r="F580" s="661">
        <v>100</v>
      </c>
      <c r="G580" s="662"/>
      <c r="H580" s="626" t="str">
        <f t="shared" si="132"/>
        <v>A0222_Next Power(株)</v>
      </c>
      <c r="I580" s="626" t="str">
        <f t="shared" si="133"/>
        <v>A0222_Next Power(株)_</v>
      </c>
      <c r="M580" s="626">
        <f t="shared" si="134"/>
        <v>0</v>
      </c>
    </row>
    <row r="581" spans="1:13" ht="20.100000000000001" customHeight="1">
      <c r="A581" s="656" t="s">
        <v>351</v>
      </c>
      <c r="B581" s="657" t="s">
        <v>1945</v>
      </c>
      <c r="C581" s="658"/>
      <c r="D581" s="888">
        <v>5.3200000000000003E-4</v>
      </c>
      <c r="E581" s="773">
        <v>5.3200000000000003E-4</v>
      </c>
      <c r="F581" s="661">
        <v>98.532437251405852</v>
      </c>
      <c r="G581" s="662" t="s">
        <v>4418</v>
      </c>
      <c r="H581" s="626" t="str">
        <f t="shared" si="132"/>
        <v>A0227_はりま電力(株)</v>
      </c>
      <c r="I581" s="626" t="str">
        <f t="shared" si="133"/>
        <v>A0227_はりま電力(株)_</v>
      </c>
      <c r="M581" s="626">
        <f t="shared" si="134"/>
        <v>0</v>
      </c>
    </row>
    <row r="582" spans="1:13" ht="20.100000000000001" customHeight="1">
      <c r="A582" s="666" t="s">
        <v>1946</v>
      </c>
      <c r="B582" s="667" t="s">
        <v>1947</v>
      </c>
      <c r="C582" s="889" t="s">
        <v>229</v>
      </c>
      <c r="D582" s="747">
        <v>0</v>
      </c>
      <c r="E582" s="787">
        <v>0</v>
      </c>
      <c r="F582" s="1315">
        <v>100</v>
      </c>
      <c r="G582" s="1316"/>
      <c r="H582" s="626" t="str">
        <f t="shared" si="132"/>
        <v>A0228_(株)浜松新電力</v>
      </c>
      <c r="I582" s="626" t="str">
        <f t="shared" si="133"/>
        <v>A0228_(株)浜松新電力_メニューA</v>
      </c>
      <c r="M582" s="626">
        <f t="shared" si="134"/>
        <v>0</v>
      </c>
    </row>
    <row r="583" spans="1:13" ht="20.100000000000001" customHeight="1">
      <c r="A583" s="666" t="str">
        <f t="shared" ref="A583:B584" si="143">A582</f>
        <v>A0228</v>
      </c>
      <c r="B583" s="667" t="str">
        <f t="shared" si="143"/>
        <v>(株)浜松新電力</v>
      </c>
      <c r="C583" s="890" t="s">
        <v>4395</v>
      </c>
      <c r="D583" s="864">
        <v>6.8400000000000004E-4</v>
      </c>
      <c r="E583" s="797">
        <v>6.8400000000000004E-4</v>
      </c>
      <c r="F583" s="1315"/>
      <c r="G583" s="1316"/>
      <c r="H583" s="626" t="str">
        <f t="shared" si="132"/>
        <v>A0228_(株)浜松新電力</v>
      </c>
      <c r="I583" s="626" t="str">
        <f t="shared" si="133"/>
        <v>A0228_(株)浜松新電力_メニューB(残差)</v>
      </c>
      <c r="M583" s="626">
        <f t="shared" si="134"/>
        <v>0</v>
      </c>
    </row>
    <row r="584" spans="1:13" ht="20.100000000000001" customHeight="1">
      <c r="A584" s="666" t="str">
        <f t="shared" si="143"/>
        <v>A0228</v>
      </c>
      <c r="B584" s="667" t="str">
        <f t="shared" si="143"/>
        <v>(株)浜松新電力</v>
      </c>
      <c r="C584" s="766" t="s">
        <v>661</v>
      </c>
      <c r="D584" s="891">
        <v>4.7899999999999999E-4</v>
      </c>
      <c r="E584" s="892">
        <v>4.7899999999999999E-4</v>
      </c>
      <c r="F584" s="1315"/>
      <c r="G584" s="1316"/>
      <c r="H584" s="626" t="str">
        <f t="shared" si="132"/>
        <v>A0228_(株)浜松新電力</v>
      </c>
      <c r="I584" s="626" t="str">
        <f t="shared" si="133"/>
        <v>A0228_(株)浜松新電力_(参考値)事業者全体</v>
      </c>
      <c r="M584" s="626">
        <f t="shared" si="134"/>
        <v>0</v>
      </c>
    </row>
    <row r="585" spans="1:13" ht="20.100000000000001" customHeight="1">
      <c r="A585" s="666" t="s">
        <v>352</v>
      </c>
      <c r="B585" s="667" t="s">
        <v>1948</v>
      </c>
      <c r="C585" s="889" t="s">
        <v>229</v>
      </c>
      <c r="D585" s="893">
        <v>0</v>
      </c>
      <c r="E585" s="700">
        <v>0</v>
      </c>
      <c r="F585" s="1315">
        <v>100</v>
      </c>
      <c r="G585" s="1316"/>
      <c r="H585" s="626" t="str">
        <f t="shared" si="132"/>
        <v>A0229_ゼロワットパワー(株)</v>
      </c>
      <c r="I585" s="626" t="str">
        <f t="shared" si="133"/>
        <v>A0229_ゼロワットパワー(株)_メニューA</v>
      </c>
      <c r="M585" s="626">
        <f t="shared" si="134"/>
        <v>0</v>
      </c>
    </row>
    <row r="586" spans="1:13" ht="20.100000000000001" customHeight="1">
      <c r="A586" s="666" t="str">
        <f t="shared" ref="A586:A594" si="144">A585</f>
        <v>A0229</v>
      </c>
      <c r="B586" s="667" t="str">
        <f t="shared" ref="B586:B594" si="145">B585</f>
        <v>ゼロワットパワー(株)</v>
      </c>
      <c r="C586" s="680" t="s">
        <v>307</v>
      </c>
      <c r="D586" s="894">
        <v>0</v>
      </c>
      <c r="E586" s="700">
        <v>0</v>
      </c>
      <c r="F586" s="1315"/>
      <c r="G586" s="1316"/>
      <c r="H586" s="626" t="str">
        <f t="shared" si="132"/>
        <v>A0229_ゼロワットパワー(株)</v>
      </c>
      <c r="I586" s="626" t="str">
        <f t="shared" si="133"/>
        <v>A0229_ゼロワットパワー(株)_メニューB</v>
      </c>
      <c r="M586" s="626">
        <f t="shared" si="134"/>
        <v>0</v>
      </c>
    </row>
    <row r="587" spans="1:13" ht="20.100000000000001" customHeight="1">
      <c r="A587" s="666" t="str">
        <f t="shared" si="144"/>
        <v>A0229</v>
      </c>
      <c r="B587" s="667" t="str">
        <f t="shared" si="145"/>
        <v>ゼロワットパワー(株)</v>
      </c>
      <c r="C587" s="678" t="s">
        <v>480</v>
      </c>
      <c r="D587" s="894">
        <v>1.85E-4</v>
      </c>
      <c r="E587" s="700">
        <v>1.85E-4</v>
      </c>
      <c r="F587" s="1315"/>
      <c r="G587" s="1316"/>
      <c r="H587" s="626" t="str">
        <f t="shared" si="132"/>
        <v>A0229_ゼロワットパワー(株)</v>
      </c>
      <c r="I587" s="626" t="str">
        <f t="shared" si="133"/>
        <v>A0229_ゼロワットパワー(株)_メニューC</v>
      </c>
      <c r="M587" s="626">
        <f t="shared" si="134"/>
        <v>0</v>
      </c>
    </row>
    <row r="588" spans="1:13" ht="20.100000000000001" customHeight="1">
      <c r="A588" s="666" t="str">
        <f t="shared" si="144"/>
        <v>A0229</v>
      </c>
      <c r="B588" s="667" t="str">
        <f t="shared" si="145"/>
        <v>ゼロワットパワー(株)</v>
      </c>
      <c r="C588" s="678" t="s">
        <v>481</v>
      </c>
      <c r="D588" s="894">
        <v>1.13E-4</v>
      </c>
      <c r="E588" s="700">
        <v>1.13E-4</v>
      </c>
      <c r="F588" s="1315"/>
      <c r="G588" s="1316"/>
      <c r="H588" s="626" t="str">
        <f t="shared" si="132"/>
        <v>A0229_ゼロワットパワー(株)</v>
      </c>
      <c r="I588" s="626" t="str">
        <f t="shared" si="133"/>
        <v>A0229_ゼロワットパワー(株)_メニューD</v>
      </c>
      <c r="M588" s="626">
        <f t="shared" si="134"/>
        <v>0</v>
      </c>
    </row>
    <row r="589" spans="1:13" ht="20.100000000000001" customHeight="1">
      <c r="A589" s="666" t="str">
        <f t="shared" si="144"/>
        <v>A0229</v>
      </c>
      <c r="B589" s="667" t="str">
        <f t="shared" si="145"/>
        <v>ゼロワットパワー(株)</v>
      </c>
      <c r="C589" s="678" t="s">
        <v>482</v>
      </c>
      <c r="D589" s="894">
        <v>8.0000000000000007E-5</v>
      </c>
      <c r="E589" s="700">
        <v>8.0000000000000007E-5</v>
      </c>
      <c r="F589" s="1315"/>
      <c r="G589" s="1316"/>
      <c r="H589" s="626" t="str">
        <f t="shared" si="132"/>
        <v>A0229_ゼロワットパワー(株)</v>
      </c>
      <c r="I589" s="626" t="str">
        <f t="shared" si="133"/>
        <v>A0229_ゼロワットパワー(株)_メニューE</v>
      </c>
      <c r="M589" s="626">
        <f t="shared" si="134"/>
        <v>0</v>
      </c>
    </row>
    <row r="590" spans="1:13" ht="20.100000000000001" customHeight="1">
      <c r="A590" s="666" t="str">
        <f t="shared" si="144"/>
        <v>A0229</v>
      </c>
      <c r="B590" s="667" t="str">
        <f t="shared" si="145"/>
        <v>ゼロワットパワー(株)</v>
      </c>
      <c r="C590" s="679" t="s">
        <v>483</v>
      </c>
      <c r="D590" s="894">
        <v>0</v>
      </c>
      <c r="E590" s="700">
        <v>0</v>
      </c>
      <c r="F590" s="1315"/>
      <c r="G590" s="1316"/>
      <c r="H590" s="626" t="str">
        <f t="shared" si="132"/>
        <v>A0229_ゼロワットパワー(株)</v>
      </c>
      <c r="I590" s="626" t="str">
        <f t="shared" si="133"/>
        <v>A0229_ゼロワットパワー(株)_メニューF</v>
      </c>
      <c r="M590" s="626">
        <f t="shared" si="134"/>
        <v>0</v>
      </c>
    </row>
    <row r="591" spans="1:13" ht="20.100000000000001" customHeight="1">
      <c r="A591" s="666" t="str">
        <f t="shared" si="144"/>
        <v>A0229</v>
      </c>
      <c r="B591" s="667" t="str">
        <f t="shared" si="145"/>
        <v>ゼロワットパワー(株)</v>
      </c>
      <c r="C591" s="680" t="s">
        <v>484</v>
      </c>
      <c r="D591" s="894">
        <v>1.4999999999999999E-4</v>
      </c>
      <c r="E591" s="700">
        <v>1.4999999999999999E-4</v>
      </c>
      <c r="F591" s="1315"/>
      <c r="G591" s="1316"/>
      <c r="H591" s="626" t="str">
        <f t="shared" si="132"/>
        <v>A0229_ゼロワットパワー(株)</v>
      </c>
      <c r="I591" s="626" t="str">
        <f t="shared" si="133"/>
        <v>A0229_ゼロワットパワー(株)_メニューG</v>
      </c>
      <c r="M591" s="626">
        <f t="shared" si="134"/>
        <v>0</v>
      </c>
    </row>
    <row r="592" spans="1:13" ht="20.100000000000001" customHeight="1">
      <c r="A592" s="666" t="str">
        <f t="shared" si="144"/>
        <v>A0229</v>
      </c>
      <c r="B592" s="667" t="str">
        <f t="shared" si="145"/>
        <v>ゼロワットパワー(株)</v>
      </c>
      <c r="C592" s="678" t="s">
        <v>485</v>
      </c>
      <c r="D592" s="894">
        <v>1.6799999999999999E-4</v>
      </c>
      <c r="E592" s="700">
        <v>1.6799999999999999E-4</v>
      </c>
      <c r="F592" s="1315"/>
      <c r="G592" s="1316"/>
      <c r="H592" s="626" t="str">
        <f t="shared" si="132"/>
        <v>A0229_ゼロワットパワー(株)</v>
      </c>
      <c r="I592" s="626" t="str">
        <f t="shared" si="133"/>
        <v>A0229_ゼロワットパワー(株)_メニューH</v>
      </c>
      <c r="M592" s="626">
        <f t="shared" si="134"/>
        <v>0</v>
      </c>
    </row>
    <row r="593" spans="1:13" ht="20.100000000000001" customHeight="1">
      <c r="A593" s="666" t="str">
        <f t="shared" si="144"/>
        <v>A0229</v>
      </c>
      <c r="B593" s="667" t="str">
        <f t="shared" si="145"/>
        <v>ゼロワットパワー(株)</v>
      </c>
      <c r="C593" s="678" t="s">
        <v>4428</v>
      </c>
      <c r="D593" s="894">
        <v>3.4900000000000003E-4</v>
      </c>
      <c r="E593" s="700">
        <v>3.4900000000000003E-4</v>
      </c>
      <c r="F593" s="1315"/>
      <c r="G593" s="1316"/>
      <c r="H593" s="626" t="str">
        <f t="shared" si="132"/>
        <v>A0229_ゼロワットパワー(株)</v>
      </c>
      <c r="I593" s="626" t="str">
        <f t="shared" si="133"/>
        <v>A0229_ゼロワットパワー(株)_メニューI(残差)</v>
      </c>
      <c r="M593" s="626">
        <f t="shared" si="134"/>
        <v>0</v>
      </c>
    </row>
    <row r="594" spans="1:13" ht="20.100000000000001" customHeight="1">
      <c r="A594" s="666" t="str">
        <f t="shared" si="144"/>
        <v>A0229</v>
      </c>
      <c r="B594" s="667" t="str">
        <f t="shared" si="145"/>
        <v>ゼロワットパワー(株)</v>
      </c>
      <c r="C594" s="678" t="s">
        <v>661</v>
      </c>
      <c r="D594" s="895">
        <v>1.7100000000000001E-4</v>
      </c>
      <c r="E594" s="712">
        <v>1.7100000000000001E-4</v>
      </c>
      <c r="F594" s="1315"/>
      <c r="G594" s="1316"/>
      <c r="H594" s="626" t="str">
        <f t="shared" si="132"/>
        <v>A0229_ゼロワットパワー(株)</v>
      </c>
      <c r="I594" s="626" t="str">
        <f t="shared" si="133"/>
        <v>A0229_ゼロワットパワー(株)_(参考値)事業者全体</v>
      </c>
      <c r="M594" s="626">
        <f t="shared" si="134"/>
        <v>0</v>
      </c>
    </row>
    <row r="595" spans="1:13" ht="20.100000000000001" customHeight="1">
      <c r="A595" s="666" t="s">
        <v>353</v>
      </c>
      <c r="B595" s="667" t="s">
        <v>1949</v>
      </c>
      <c r="C595" s="862" t="s">
        <v>229</v>
      </c>
      <c r="D595" s="747">
        <v>0</v>
      </c>
      <c r="E595" s="787">
        <v>0</v>
      </c>
      <c r="F595" s="1315">
        <v>100</v>
      </c>
      <c r="G595" s="1334"/>
      <c r="H595" s="626" t="str">
        <f t="shared" si="132"/>
        <v>A0230_アストマックス(株)</v>
      </c>
      <c r="I595" s="626" t="str">
        <f t="shared" si="133"/>
        <v>A0230_アストマックス(株)_メニューA</v>
      </c>
      <c r="M595" s="626">
        <f t="shared" si="134"/>
        <v>0</v>
      </c>
    </row>
    <row r="596" spans="1:13" ht="20.100000000000001" customHeight="1">
      <c r="A596" s="666" t="str">
        <f t="shared" ref="A596:B597" si="146">A595</f>
        <v>A0230</v>
      </c>
      <c r="B596" s="667" t="str">
        <f t="shared" si="146"/>
        <v>アストマックス(株)</v>
      </c>
      <c r="C596" s="691" t="s">
        <v>4395</v>
      </c>
      <c r="D596" s="748">
        <v>6.1399999999999996E-4</v>
      </c>
      <c r="E596" s="692">
        <v>6.1399999999999996E-4</v>
      </c>
      <c r="F596" s="1315"/>
      <c r="G596" s="1334"/>
      <c r="H596" s="626" t="str">
        <f t="shared" si="132"/>
        <v>A0230_アストマックス(株)</v>
      </c>
      <c r="I596" s="626" t="str">
        <f t="shared" si="133"/>
        <v>A0230_アストマックス(株)_メニューB(残差)</v>
      </c>
      <c r="M596" s="626">
        <f t="shared" si="134"/>
        <v>0</v>
      </c>
    </row>
    <row r="597" spans="1:13" ht="20.100000000000001" customHeight="1">
      <c r="A597" s="666" t="str">
        <f t="shared" si="146"/>
        <v>A0230</v>
      </c>
      <c r="B597" s="667" t="str">
        <f t="shared" si="146"/>
        <v>アストマックス(株)</v>
      </c>
      <c r="C597" s="722" t="s">
        <v>661</v>
      </c>
      <c r="D597" s="694">
        <v>6.1300000000000005E-4</v>
      </c>
      <c r="E597" s="695">
        <v>6.1300000000000005E-4</v>
      </c>
      <c r="F597" s="1315"/>
      <c r="G597" s="1334"/>
      <c r="H597" s="626" t="str">
        <f t="shared" si="132"/>
        <v>A0230_アストマックス(株)</v>
      </c>
      <c r="I597" s="626" t="str">
        <f t="shared" si="133"/>
        <v>A0230_アストマックス(株)_(参考値)事業者全体</v>
      </c>
      <c r="M597" s="626">
        <f t="shared" si="134"/>
        <v>0</v>
      </c>
    </row>
    <row r="598" spans="1:13" ht="20.100000000000001" customHeight="1">
      <c r="A598" s="666" t="s">
        <v>1950</v>
      </c>
      <c r="B598" s="667" t="s">
        <v>1951</v>
      </c>
      <c r="C598" s="743" t="s">
        <v>229</v>
      </c>
      <c r="D598" s="705">
        <v>0</v>
      </c>
      <c r="E598" s="706">
        <v>0</v>
      </c>
      <c r="F598" s="1315" t="s">
        <v>4384</v>
      </c>
      <c r="G598" s="1316"/>
      <c r="H598" s="626" t="str">
        <f t="shared" si="132"/>
        <v>A0231_(株)やまがた新電力</v>
      </c>
      <c r="I598" s="626" t="str">
        <f t="shared" si="133"/>
        <v>A0231_(株)やまがた新電力_メニューA</v>
      </c>
      <c r="M598" s="626">
        <f t="shared" si="134"/>
        <v>0</v>
      </c>
    </row>
    <row r="599" spans="1:13" ht="20.100000000000001" customHeight="1">
      <c r="A599" s="666" t="str">
        <f t="shared" ref="A599:B602" si="147">A598</f>
        <v>A0231</v>
      </c>
      <c r="B599" s="667" t="str">
        <f t="shared" si="147"/>
        <v>(株)やまがた新電力</v>
      </c>
      <c r="C599" s="707" t="s">
        <v>307</v>
      </c>
      <c r="D599" s="705">
        <v>1.63E-4</v>
      </c>
      <c r="E599" s="706">
        <v>1.63E-4</v>
      </c>
      <c r="F599" s="1315"/>
      <c r="G599" s="1316"/>
      <c r="H599" s="626" t="str">
        <f t="shared" si="132"/>
        <v>A0231_(株)やまがた新電力</v>
      </c>
      <c r="I599" s="626" t="str">
        <f t="shared" si="133"/>
        <v>A0231_(株)やまがた新電力_メニューB</v>
      </c>
      <c r="M599" s="626">
        <f t="shared" si="134"/>
        <v>0</v>
      </c>
    </row>
    <row r="600" spans="1:13" ht="20.100000000000001" customHeight="1">
      <c r="A600" s="666" t="str">
        <f t="shared" si="147"/>
        <v>A0231</v>
      </c>
      <c r="B600" s="667" t="str">
        <f t="shared" si="147"/>
        <v>(株)やまがた新電力</v>
      </c>
      <c r="C600" s="704" t="s">
        <v>480</v>
      </c>
      <c r="D600" s="705">
        <v>2.5099999999999998E-4</v>
      </c>
      <c r="E600" s="706">
        <v>2.5099999999999998E-4</v>
      </c>
      <c r="F600" s="1315"/>
      <c r="G600" s="1316"/>
      <c r="H600" s="626" t="str">
        <f t="shared" si="132"/>
        <v>A0231_(株)やまがた新電力</v>
      </c>
      <c r="I600" s="626" t="str">
        <f t="shared" si="133"/>
        <v>A0231_(株)やまがた新電力_メニューC</v>
      </c>
      <c r="M600" s="626">
        <f t="shared" si="134"/>
        <v>0</v>
      </c>
    </row>
    <row r="601" spans="1:13" ht="20.100000000000001" customHeight="1">
      <c r="A601" s="666" t="str">
        <f t="shared" si="147"/>
        <v>A0231</v>
      </c>
      <c r="B601" s="667" t="str">
        <f t="shared" si="147"/>
        <v>(株)やまがた新電力</v>
      </c>
      <c r="C601" s="671" t="s">
        <v>4408</v>
      </c>
      <c r="D601" s="672">
        <v>4.2900000000000002E-4</v>
      </c>
      <c r="E601" s="673">
        <v>4.2900000000000002E-4</v>
      </c>
      <c r="F601" s="1315"/>
      <c r="G601" s="1316"/>
      <c r="H601" s="626" t="str">
        <f t="shared" si="132"/>
        <v>A0231_(株)やまがた新電力</v>
      </c>
      <c r="I601" s="626" t="str">
        <f t="shared" si="133"/>
        <v>A0231_(株)やまがた新電力_メニューD(残差)</v>
      </c>
      <c r="M601" s="626">
        <f t="shared" si="134"/>
        <v>0</v>
      </c>
    </row>
    <row r="602" spans="1:13" ht="20.100000000000001" customHeight="1">
      <c r="A602" s="666" t="str">
        <f t="shared" si="147"/>
        <v>A0231</v>
      </c>
      <c r="B602" s="667" t="str">
        <f t="shared" si="147"/>
        <v>(株)やまがた新電力</v>
      </c>
      <c r="C602" s="896" t="s">
        <v>661</v>
      </c>
      <c r="D602" s="675">
        <v>5.8E-4</v>
      </c>
      <c r="E602" s="676">
        <v>5.8E-4</v>
      </c>
      <c r="F602" s="1315"/>
      <c r="G602" s="1316"/>
      <c r="H602" s="626" t="str">
        <f t="shared" si="132"/>
        <v>A0231_(株)やまがた新電力</v>
      </c>
      <c r="I602" s="626" t="str">
        <f t="shared" si="133"/>
        <v>A0231_(株)やまがた新電力_(参考値)事業者全体</v>
      </c>
      <c r="M602" s="626">
        <f t="shared" si="134"/>
        <v>0</v>
      </c>
    </row>
    <row r="603" spans="1:13" ht="20.100000000000001" customHeight="1">
      <c r="A603" s="666" t="s">
        <v>354</v>
      </c>
      <c r="B603" s="667" t="s">
        <v>1952</v>
      </c>
      <c r="C603" s="696" t="s">
        <v>229</v>
      </c>
      <c r="D603" s="705">
        <v>3.86E-4</v>
      </c>
      <c r="E603" s="706">
        <v>3.86E-4</v>
      </c>
      <c r="F603" s="1315">
        <v>100</v>
      </c>
      <c r="G603" s="1316"/>
      <c r="H603" s="626" t="str">
        <f t="shared" si="132"/>
        <v>A0232_一般社団法人東松島みらいとし機構</v>
      </c>
      <c r="I603" s="626" t="str">
        <f t="shared" si="133"/>
        <v>A0232_一般社団法人東松島みらいとし機構_メニューA</v>
      </c>
      <c r="M603" s="626">
        <f t="shared" si="134"/>
        <v>0</v>
      </c>
    </row>
    <row r="604" spans="1:13" ht="20.100000000000001" customHeight="1">
      <c r="A604" s="666" t="str">
        <f t="shared" ref="A604:B605" si="148">A603</f>
        <v>A0232</v>
      </c>
      <c r="B604" s="667" t="str">
        <f t="shared" si="148"/>
        <v>一般社団法人東松島みらいとし機構</v>
      </c>
      <c r="C604" s="699" t="s">
        <v>4395</v>
      </c>
      <c r="D604" s="672">
        <v>4.7399999999999997E-4</v>
      </c>
      <c r="E604" s="673">
        <v>4.7399999999999997E-4</v>
      </c>
      <c r="F604" s="1315"/>
      <c r="G604" s="1316"/>
      <c r="H604" s="626" t="str">
        <f t="shared" si="132"/>
        <v>A0232_一般社団法人東松島みらいとし機構</v>
      </c>
      <c r="I604" s="626" t="str">
        <f t="shared" si="133"/>
        <v>A0232_一般社団法人東松島みらいとし機構_メニューB(残差)</v>
      </c>
      <c r="M604" s="626">
        <f t="shared" si="134"/>
        <v>0</v>
      </c>
    </row>
    <row r="605" spans="1:13" ht="20.100000000000001" customHeight="1">
      <c r="A605" s="666" t="str">
        <f t="shared" si="148"/>
        <v>A0232</v>
      </c>
      <c r="B605" s="667" t="str">
        <f t="shared" si="148"/>
        <v>一般社団法人東松島みらいとし機構</v>
      </c>
      <c r="C605" s="742" t="s">
        <v>661</v>
      </c>
      <c r="D605" s="681">
        <v>4.7199999999999998E-4</v>
      </c>
      <c r="E605" s="665">
        <v>4.7199999999999998E-4</v>
      </c>
      <c r="F605" s="1315"/>
      <c r="G605" s="1316"/>
      <c r="H605" s="626" t="str">
        <f t="shared" si="132"/>
        <v>A0232_一般社団法人東松島みらいとし機構</v>
      </c>
      <c r="I605" s="626" t="str">
        <f t="shared" si="133"/>
        <v>A0232_一般社団法人東松島みらいとし機構_(参考値)事業者全体</v>
      </c>
      <c r="M605" s="626">
        <f t="shared" si="134"/>
        <v>0</v>
      </c>
    </row>
    <row r="606" spans="1:13" ht="20.100000000000001" customHeight="1">
      <c r="A606" s="666" t="s">
        <v>355</v>
      </c>
      <c r="B606" s="667" t="s">
        <v>1953</v>
      </c>
      <c r="C606" s="743" t="s">
        <v>229</v>
      </c>
      <c r="D606" s="669">
        <v>0</v>
      </c>
      <c r="E606" s="670">
        <v>0</v>
      </c>
      <c r="F606" s="1315">
        <v>100</v>
      </c>
      <c r="G606" s="1316"/>
      <c r="H606" s="626" t="str">
        <f t="shared" si="132"/>
        <v>A0234_(株)グリーンパワー大東</v>
      </c>
      <c r="I606" s="626" t="str">
        <f t="shared" si="133"/>
        <v>A0234_(株)グリーンパワー大東_メニューA</v>
      </c>
      <c r="M606" s="626">
        <f t="shared" si="134"/>
        <v>0</v>
      </c>
    </row>
    <row r="607" spans="1:13" ht="20.100000000000001" customHeight="1">
      <c r="A607" s="666" t="str">
        <f t="shared" ref="A607:B608" si="149">A606</f>
        <v>A0234</v>
      </c>
      <c r="B607" s="667" t="str">
        <f t="shared" si="149"/>
        <v>(株)グリーンパワー大東</v>
      </c>
      <c r="C607" s="671" t="s">
        <v>4395</v>
      </c>
      <c r="D607" s="672">
        <v>2.9799999999999998E-4</v>
      </c>
      <c r="E607" s="673">
        <v>2.9799999999999998E-4</v>
      </c>
      <c r="F607" s="1315"/>
      <c r="G607" s="1316"/>
      <c r="H607" s="626" t="str">
        <f t="shared" ref="H607:H670" si="150">A607&amp;"_"&amp;B607</f>
        <v>A0234_(株)グリーンパワー大東</v>
      </c>
      <c r="I607" s="626" t="str">
        <f t="shared" ref="I607:I670" si="151">A607&amp;"_"&amp;B607&amp;"_"&amp;C607</f>
        <v>A0234_(株)グリーンパワー大東_メニューB(残差)</v>
      </c>
      <c r="M607" s="626">
        <f t="shared" ref="M607:M670" si="152">COUNTIF($H$30:$H$3024,K607)</f>
        <v>0</v>
      </c>
    </row>
    <row r="608" spans="1:13" ht="20.100000000000001" customHeight="1">
      <c r="A608" s="666" t="str">
        <f t="shared" si="149"/>
        <v>A0234</v>
      </c>
      <c r="B608" s="667" t="str">
        <f t="shared" si="149"/>
        <v>(株)グリーンパワー大東</v>
      </c>
      <c r="C608" s="674" t="s">
        <v>661</v>
      </c>
      <c r="D608" s="675">
        <v>2.02E-4</v>
      </c>
      <c r="E608" s="676">
        <v>2.02E-4</v>
      </c>
      <c r="F608" s="1315"/>
      <c r="G608" s="1316"/>
      <c r="H608" s="626" t="str">
        <f t="shared" si="150"/>
        <v>A0234_(株)グリーンパワー大東</v>
      </c>
      <c r="I608" s="626" t="str">
        <f t="shared" si="151"/>
        <v>A0234_(株)グリーンパワー大東_(参考値)事業者全体</v>
      </c>
      <c r="M608" s="626">
        <f t="shared" si="152"/>
        <v>0</v>
      </c>
    </row>
    <row r="609" spans="1:13" ht="20.100000000000001" customHeight="1">
      <c r="A609" s="666" t="s">
        <v>356</v>
      </c>
      <c r="B609" s="667" t="s">
        <v>1954</v>
      </c>
      <c r="C609" s="668" t="s">
        <v>229</v>
      </c>
      <c r="D609" s="669">
        <v>0</v>
      </c>
      <c r="E609" s="670">
        <v>0</v>
      </c>
      <c r="F609" s="1315">
        <v>98.120854826823873</v>
      </c>
      <c r="G609" s="1316" t="s">
        <v>4450</v>
      </c>
      <c r="H609" s="626" t="str">
        <f t="shared" si="150"/>
        <v>A0236_(株)シーラソーラー(旧：(株)シーラパワー)</v>
      </c>
      <c r="I609" s="626" t="str">
        <f t="shared" si="151"/>
        <v>A0236_(株)シーラソーラー(旧：(株)シーラパワー)_メニューA</v>
      </c>
      <c r="M609" s="626">
        <f t="shared" si="152"/>
        <v>0</v>
      </c>
    </row>
    <row r="610" spans="1:13" ht="20.100000000000001" customHeight="1">
      <c r="A610" s="666" t="str">
        <f t="shared" ref="A610:B611" si="153">A609</f>
        <v>A0236</v>
      </c>
      <c r="B610" s="667" t="str">
        <f t="shared" si="153"/>
        <v>(株)シーラソーラー(旧：(株)シーラパワー)</v>
      </c>
      <c r="C610" s="671" t="s">
        <v>4395</v>
      </c>
      <c r="D610" s="672">
        <v>5.22E-4</v>
      </c>
      <c r="E610" s="673">
        <v>5.22E-4</v>
      </c>
      <c r="F610" s="1315"/>
      <c r="G610" s="1316"/>
      <c r="H610" s="626" t="str">
        <f t="shared" si="150"/>
        <v>A0236_(株)シーラソーラー(旧：(株)シーラパワー)</v>
      </c>
      <c r="I610" s="626" t="str">
        <f t="shared" si="151"/>
        <v>A0236_(株)シーラソーラー(旧：(株)シーラパワー)_メニューB(残差)</v>
      </c>
      <c r="M610" s="626">
        <f t="shared" si="152"/>
        <v>0</v>
      </c>
    </row>
    <row r="611" spans="1:13" ht="20.100000000000001" customHeight="1">
      <c r="A611" s="666" t="str">
        <f t="shared" si="153"/>
        <v>A0236</v>
      </c>
      <c r="B611" s="667" t="str">
        <f t="shared" si="153"/>
        <v>(株)シーラソーラー(旧：(株)シーラパワー)</v>
      </c>
      <c r="C611" s="741" t="s">
        <v>661</v>
      </c>
      <c r="D611" s="767">
        <v>4.1800000000000002E-4</v>
      </c>
      <c r="E611" s="768">
        <v>4.1800000000000002E-4</v>
      </c>
      <c r="F611" s="1315"/>
      <c r="G611" s="1316"/>
      <c r="H611" s="626" t="str">
        <f t="shared" si="150"/>
        <v>A0236_(株)シーラソーラー(旧：(株)シーラパワー)</v>
      </c>
      <c r="I611" s="626" t="str">
        <f t="shared" si="151"/>
        <v>A0236_(株)シーラソーラー(旧：(株)シーラパワー)_(参考値)事業者全体</v>
      </c>
      <c r="M611" s="626">
        <f t="shared" si="152"/>
        <v>0</v>
      </c>
    </row>
    <row r="612" spans="1:13" ht="20.100000000000001" customHeight="1">
      <c r="A612" s="656" t="s">
        <v>357</v>
      </c>
      <c r="B612" s="657" t="s">
        <v>1955</v>
      </c>
      <c r="C612" s="745"/>
      <c r="D612" s="855">
        <v>4.6200000000000001E-4</v>
      </c>
      <c r="E612" s="660">
        <v>4.6200000000000001E-4</v>
      </c>
      <c r="F612" s="661">
        <v>100</v>
      </c>
      <c r="G612" s="662"/>
      <c r="H612" s="626" t="str">
        <f t="shared" si="150"/>
        <v>A0237_御所野縄文電力(株)</v>
      </c>
      <c r="I612" s="626" t="str">
        <f t="shared" si="151"/>
        <v>A0237_御所野縄文電力(株)_</v>
      </c>
      <c r="M612" s="626">
        <f t="shared" si="152"/>
        <v>0</v>
      </c>
    </row>
    <row r="613" spans="1:13" ht="20.100000000000001" customHeight="1">
      <c r="A613" s="656" t="s">
        <v>358</v>
      </c>
      <c r="B613" s="657" t="s">
        <v>4451</v>
      </c>
      <c r="C613" s="663"/>
      <c r="D613" s="855">
        <v>4.2200000000000001E-4</v>
      </c>
      <c r="E613" s="665">
        <v>4.2200000000000001E-4</v>
      </c>
      <c r="F613" s="661" t="s">
        <v>4384</v>
      </c>
      <c r="G613" s="662"/>
      <c r="H613" s="626" t="str">
        <f t="shared" si="150"/>
        <v>A0238_(株)カーボンニュートラル</v>
      </c>
      <c r="I613" s="626" t="str">
        <f t="shared" si="151"/>
        <v>A0238_(株)カーボンニュートラル_</v>
      </c>
      <c r="M613" s="626">
        <f t="shared" si="152"/>
        <v>0</v>
      </c>
    </row>
    <row r="614" spans="1:13" ht="20.100000000000001" customHeight="1">
      <c r="A614" s="656" t="s">
        <v>359</v>
      </c>
      <c r="B614" s="657" t="s">
        <v>1956</v>
      </c>
      <c r="C614" s="663"/>
      <c r="D614" s="664">
        <v>4.4000000000000002E-4</v>
      </c>
      <c r="E614" s="665">
        <v>4.4000000000000002E-4</v>
      </c>
      <c r="F614" s="661">
        <v>100</v>
      </c>
      <c r="G614" s="662"/>
      <c r="H614" s="626" t="str">
        <f t="shared" si="150"/>
        <v>A0239_宮古新電力(株)</v>
      </c>
      <c r="I614" s="626" t="str">
        <f t="shared" si="151"/>
        <v>A0239_宮古新電力(株)_</v>
      </c>
      <c r="M614" s="626">
        <f t="shared" si="152"/>
        <v>0</v>
      </c>
    </row>
    <row r="615" spans="1:13" ht="20.100000000000001" customHeight="1">
      <c r="A615" s="656" t="s">
        <v>360</v>
      </c>
      <c r="B615" s="657" t="s">
        <v>1957</v>
      </c>
      <c r="C615" s="663"/>
      <c r="D615" s="664">
        <v>1.9600000000000002E-4</v>
      </c>
      <c r="E615" s="665">
        <v>1.9600000000000002E-4</v>
      </c>
      <c r="F615" s="661">
        <v>100</v>
      </c>
      <c r="G615" s="662"/>
      <c r="H615" s="626" t="str">
        <f t="shared" si="150"/>
        <v>A0240_長崎地域電力(株)</v>
      </c>
      <c r="I615" s="626" t="str">
        <f t="shared" si="151"/>
        <v>A0240_長崎地域電力(株)_</v>
      </c>
      <c r="M615" s="626">
        <f t="shared" si="152"/>
        <v>0</v>
      </c>
    </row>
    <row r="616" spans="1:13" ht="20.100000000000001" customHeight="1">
      <c r="A616" s="656" t="s">
        <v>361</v>
      </c>
      <c r="B616" s="657" t="s">
        <v>1958</v>
      </c>
      <c r="C616" s="663"/>
      <c r="D616" s="664">
        <v>4.2999999999999999E-4</v>
      </c>
      <c r="E616" s="665">
        <v>4.2999999999999999E-4</v>
      </c>
      <c r="F616" s="661">
        <v>45.601187822332975</v>
      </c>
      <c r="G616" s="662" t="s">
        <v>4394</v>
      </c>
      <c r="H616" s="626" t="str">
        <f t="shared" si="150"/>
        <v>A0241_(株)エネアーク関西</v>
      </c>
      <c r="I616" s="626" t="str">
        <f t="shared" si="151"/>
        <v>A0241_(株)エネアーク関西_</v>
      </c>
      <c r="M616" s="626">
        <f t="shared" si="152"/>
        <v>0</v>
      </c>
    </row>
    <row r="617" spans="1:13" ht="20.100000000000001" customHeight="1">
      <c r="A617" s="656" t="s">
        <v>362</v>
      </c>
      <c r="B617" s="657" t="s">
        <v>1959</v>
      </c>
      <c r="C617" s="663"/>
      <c r="D617" s="664">
        <v>3.8900000000000002E-4</v>
      </c>
      <c r="E617" s="833">
        <v>3.8900000000000002E-4</v>
      </c>
      <c r="F617" s="661">
        <v>81.214367160775367</v>
      </c>
      <c r="G617" s="662" t="s">
        <v>4394</v>
      </c>
      <c r="H617" s="626" t="str">
        <f t="shared" si="150"/>
        <v>A0243_近畿電力(株)</v>
      </c>
      <c r="I617" s="626" t="str">
        <f t="shared" si="151"/>
        <v>A0243_近畿電力(株)_</v>
      </c>
      <c r="M617" s="626">
        <f t="shared" si="152"/>
        <v>0</v>
      </c>
    </row>
    <row r="618" spans="1:13" ht="20.100000000000001" customHeight="1">
      <c r="A618" s="666" t="s">
        <v>363</v>
      </c>
      <c r="B618" s="667" t="s">
        <v>1960</v>
      </c>
      <c r="C618" s="658" t="s">
        <v>229</v>
      </c>
      <c r="D618" s="864">
        <v>0</v>
      </c>
      <c r="E618" s="797">
        <v>0</v>
      </c>
      <c r="F618" s="1315">
        <v>100</v>
      </c>
      <c r="G618" s="1316"/>
      <c r="H618" s="626" t="str">
        <f t="shared" si="150"/>
        <v>A0245_新電力おおいた(株)</v>
      </c>
      <c r="I618" s="626" t="str">
        <f t="shared" si="151"/>
        <v>A0245_新電力おおいた(株)_メニューA</v>
      </c>
      <c r="M618" s="626">
        <f t="shared" si="152"/>
        <v>0</v>
      </c>
    </row>
    <row r="619" spans="1:13" ht="20.100000000000001" customHeight="1">
      <c r="A619" s="666" t="str">
        <f t="shared" ref="A619:B620" si="154">A618</f>
        <v>A0245</v>
      </c>
      <c r="B619" s="667" t="str">
        <f t="shared" si="154"/>
        <v>新電力おおいた(株)</v>
      </c>
      <c r="C619" s="707" t="s">
        <v>4395</v>
      </c>
      <c r="D619" s="672">
        <v>5.1699999999999999E-4</v>
      </c>
      <c r="E619" s="673">
        <v>5.1699999999999999E-4</v>
      </c>
      <c r="F619" s="1315"/>
      <c r="G619" s="1316"/>
      <c r="H619" s="626" t="str">
        <f t="shared" si="150"/>
        <v>A0245_新電力おおいた(株)</v>
      </c>
      <c r="I619" s="626" t="str">
        <f t="shared" si="151"/>
        <v>A0245_新電力おおいた(株)_メニューB(残差)</v>
      </c>
      <c r="M619" s="626">
        <f t="shared" si="152"/>
        <v>0</v>
      </c>
    </row>
    <row r="620" spans="1:13" ht="20.100000000000001" customHeight="1">
      <c r="A620" s="666" t="str">
        <f t="shared" si="154"/>
        <v>A0245</v>
      </c>
      <c r="B620" s="667" t="str">
        <f t="shared" si="154"/>
        <v>新電力おおいた(株)</v>
      </c>
      <c r="C620" s="674" t="s">
        <v>661</v>
      </c>
      <c r="D620" s="675">
        <v>4.7699999999999999E-4</v>
      </c>
      <c r="E620" s="660">
        <v>4.7699999999999999E-4</v>
      </c>
      <c r="F620" s="1315"/>
      <c r="G620" s="1316"/>
      <c r="H620" s="626" t="str">
        <f t="shared" si="150"/>
        <v>A0245_新電力おおいた(株)</v>
      </c>
      <c r="I620" s="626" t="str">
        <f t="shared" si="151"/>
        <v>A0245_新電力おおいた(株)_(参考値)事業者全体</v>
      </c>
      <c r="M620" s="626">
        <f t="shared" si="152"/>
        <v>0</v>
      </c>
    </row>
    <row r="621" spans="1:13" ht="20.100000000000001" customHeight="1">
      <c r="A621" s="656" t="s">
        <v>364</v>
      </c>
      <c r="B621" s="657" t="s">
        <v>1961</v>
      </c>
      <c r="C621" s="658"/>
      <c r="D621" s="659">
        <v>5.71E-4</v>
      </c>
      <c r="E621" s="665">
        <v>5.71E-4</v>
      </c>
      <c r="F621" s="661">
        <v>97.258889938281087</v>
      </c>
      <c r="G621" s="662" t="s">
        <v>4418</v>
      </c>
      <c r="H621" s="626" t="str">
        <f t="shared" si="150"/>
        <v>A0246_(株)日本セレモニー</v>
      </c>
      <c r="I621" s="626" t="str">
        <f t="shared" si="151"/>
        <v>A0246_(株)日本セレモニー_</v>
      </c>
      <c r="M621" s="626">
        <f t="shared" si="152"/>
        <v>0</v>
      </c>
    </row>
    <row r="622" spans="1:13" ht="20.100000000000001" customHeight="1">
      <c r="A622" s="656" t="s">
        <v>365</v>
      </c>
      <c r="B622" s="657" t="s">
        <v>1962</v>
      </c>
      <c r="C622" s="663"/>
      <c r="D622" s="664">
        <v>6.1499999999999999E-4</v>
      </c>
      <c r="E622" s="665">
        <v>6.1499999999999999E-4</v>
      </c>
      <c r="F622" s="661">
        <v>100</v>
      </c>
      <c r="G622" s="662"/>
      <c r="H622" s="626" t="str">
        <f t="shared" si="150"/>
        <v>A0248_(株)池見石油店</v>
      </c>
      <c r="I622" s="626" t="str">
        <f t="shared" si="151"/>
        <v>A0248_(株)池見石油店_</v>
      </c>
      <c r="M622" s="626">
        <f t="shared" si="152"/>
        <v>0</v>
      </c>
    </row>
    <row r="623" spans="1:13" ht="20.100000000000001" customHeight="1">
      <c r="A623" s="666" t="s">
        <v>366</v>
      </c>
      <c r="B623" s="667" t="s">
        <v>1963</v>
      </c>
      <c r="C623" s="658" t="s">
        <v>229</v>
      </c>
      <c r="D623" s="880">
        <v>0</v>
      </c>
      <c r="E623" s="756">
        <v>0</v>
      </c>
      <c r="F623" s="1315">
        <v>100</v>
      </c>
      <c r="G623" s="1316"/>
      <c r="H623" s="626" t="str">
        <f t="shared" si="150"/>
        <v>A0250_芝浦電力(株)</v>
      </c>
      <c r="I623" s="626" t="str">
        <f t="shared" si="151"/>
        <v>A0250_芝浦電力(株)_メニューA</v>
      </c>
      <c r="M623" s="626">
        <f t="shared" si="152"/>
        <v>0</v>
      </c>
    </row>
    <row r="624" spans="1:13" ht="20.100000000000001" customHeight="1">
      <c r="A624" s="666" t="str">
        <f t="shared" ref="A624:B625" si="155">A623</f>
        <v>A0250</v>
      </c>
      <c r="B624" s="667" t="str">
        <f t="shared" si="155"/>
        <v>芝浦電力(株)</v>
      </c>
      <c r="C624" s="707" t="s">
        <v>4395</v>
      </c>
      <c r="D624" s="672">
        <v>5.5599999999999996E-4</v>
      </c>
      <c r="E624" s="673">
        <v>5.5599999999999996E-4</v>
      </c>
      <c r="F624" s="1315"/>
      <c r="G624" s="1316"/>
      <c r="H624" s="626" t="str">
        <f t="shared" si="150"/>
        <v>A0250_芝浦電力(株)</v>
      </c>
      <c r="I624" s="626" t="str">
        <f t="shared" si="151"/>
        <v>A0250_芝浦電力(株)_メニューB(残差)</v>
      </c>
      <c r="M624" s="626">
        <f t="shared" si="152"/>
        <v>0</v>
      </c>
    </row>
    <row r="625" spans="1:13" ht="20.100000000000001" customHeight="1">
      <c r="A625" s="666" t="str">
        <f t="shared" si="155"/>
        <v>A0250</v>
      </c>
      <c r="B625" s="667" t="str">
        <f t="shared" si="155"/>
        <v>芝浦電力(株)</v>
      </c>
      <c r="C625" s="671" t="s">
        <v>661</v>
      </c>
      <c r="D625" s="675">
        <v>4.9799999999999996E-4</v>
      </c>
      <c r="E625" s="660">
        <v>4.9799999999999996E-4</v>
      </c>
      <c r="F625" s="1315"/>
      <c r="G625" s="1316"/>
      <c r="H625" s="626" t="str">
        <f t="shared" si="150"/>
        <v>A0250_芝浦電力(株)</v>
      </c>
      <c r="I625" s="626" t="str">
        <f t="shared" si="151"/>
        <v>A0250_芝浦電力(株)_(参考値)事業者全体</v>
      </c>
      <c r="M625" s="626">
        <f t="shared" si="152"/>
        <v>0</v>
      </c>
    </row>
    <row r="626" spans="1:13" ht="20.100000000000001" customHeight="1">
      <c r="A626" s="656" t="s">
        <v>367</v>
      </c>
      <c r="B626" s="657" t="s">
        <v>1964</v>
      </c>
      <c r="C626" s="663"/>
      <c r="D626" s="664">
        <v>3.77E-4</v>
      </c>
      <c r="E626" s="665">
        <v>3.77E-4</v>
      </c>
      <c r="F626" s="661">
        <v>0</v>
      </c>
      <c r="G626" s="662" t="s">
        <v>4452</v>
      </c>
      <c r="H626" s="626" t="str">
        <f t="shared" si="150"/>
        <v>A0253_(株)地域創生ホールディングス</v>
      </c>
      <c r="I626" s="626" t="str">
        <f t="shared" si="151"/>
        <v>A0253_(株)地域創生ホールディングス_</v>
      </c>
      <c r="M626" s="626">
        <f t="shared" si="152"/>
        <v>0</v>
      </c>
    </row>
    <row r="627" spans="1:13" ht="20.100000000000001" customHeight="1">
      <c r="A627" s="656" t="s">
        <v>368</v>
      </c>
      <c r="B627" s="657" t="s">
        <v>1965</v>
      </c>
      <c r="C627" s="663"/>
      <c r="D627" s="664">
        <v>3.2699999999999998E-4</v>
      </c>
      <c r="E627" s="665">
        <v>3.2699999999999998E-4</v>
      </c>
      <c r="F627" s="661">
        <v>100</v>
      </c>
      <c r="G627" s="662"/>
      <c r="H627" s="626" t="str">
        <f t="shared" si="150"/>
        <v>A0254_スズカ電工(株)</v>
      </c>
      <c r="I627" s="626" t="str">
        <f t="shared" si="151"/>
        <v>A0254_スズカ電工(株)_</v>
      </c>
      <c r="M627" s="626">
        <f t="shared" si="152"/>
        <v>0</v>
      </c>
    </row>
    <row r="628" spans="1:13" ht="20.100000000000001" customHeight="1">
      <c r="A628" s="656" t="s">
        <v>369</v>
      </c>
      <c r="B628" s="657" t="s">
        <v>1966</v>
      </c>
      <c r="C628" s="663"/>
      <c r="D628" s="664">
        <v>3.86E-4</v>
      </c>
      <c r="E628" s="665">
        <v>3.86E-4</v>
      </c>
      <c r="F628" s="661">
        <v>100</v>
      </c>
      <c r="G628" s="662"/>
      <c r="H628" s="626" t="str">
        <f t="shared" si="150"/>
        <v>A0256_(株)エーコープサービス</v>
      </c>
      <c r="I628" s="626" t="str">
        <f t="shared" si="151"/>
        <v>A0256_(株)エーコープサービス_</v>
      </c>
      <c r="M628" s="626">
        <f t="shared" si="152"/>
        <v>0</v>
      </c>
    </row>
    <row r="629" spans="1:13" ht="20.100000000000001" customHeight="1">
      <c r="A629" s="666" t="s">
        <v>1967</v>
      </c>
      <c r="B629" s="667" t="s">
        <v>1968</v>
      </c>
      <c r="C629" s="668" t="s">
        <v>229</v>
      </c>
      <c r="D629" s="669">
        <v>0</v>
      </c>
      <c r="E629" s="670">
        <v>0</v>
      </c>
      <c r="F629" s="1315">
        <v>100</v>
      </c>
      <c r="G629" s="1316"/>
      <c r="H629" s="626" t="str">
        <f t="shared" si="150"/>
        <v>A0257_サンリン(株)</v>
      </c>
      <c r="I629" s="626" t="str">
        <f t="shared" si="151"/>
        <v>A0257_サンリン(株)_メニューA</v>
      </c>
      <c r="M629" s="626">
        <f t="shared" si="152"/>
        <v>0</v>
      </c>
    </row>
    <row r="630" spans="1:13" ht="20.100000000000001" customHeight="1">
      <c r="A630" s="666" t="str">
        <f t="shared" ref="A630:B631" si="156">A629</f>
        <v>A0257</v>
      </c>
      <c r="B630" s="667" t="str">
        <f t="shared" si="156"/>
        <v>サンリン(株)</v>
      </c>
      <c r="C630" s="671" t="s">
        <v>4395</v>
      </c>
      <c r="D630" s="672">
        <v>3.2699999999999998E-4</v>
      </c>
      <c r="E630" s="673">
        <v>3.2699999999999998E-4</v>
      </c>
      <c r="F630" s="1315"/>
      <c r="G630" s="1316"/>
      <c r="H630" s="626" t="str">
        <f t="shared" si="150"/>
        <v>A0257_サンリン(株)</v>
      </c>
      <c r="I630" s="626" t="str">
        <f t="shared" si="151"/>
        <v>A0257_サンリン(株)_メニューB(残差)</v>
      </c>
      <c r="M630" s="626">
        <f t="shared" si="152"/>
        <v>0</v>
      </c>
    </row>
    <row r="631" spans="1:13" ht="20.100000000000001" customHeight="1">
      <c r="A631" s="666" t="str">
        <f t="shared" si="156"/>
        <v>A0257</v>
      </c>
      <c r="B631" s="667" t="str">
        <f t="shared" si="156"/>
        <v>サンリン(株)</v>
      </c>
      <c r="C631" s="674" t="s">
        <v>661</v>
      </c>
      <c r="D631" s="675">
        <v>3.2000000000000003E-4</v>
      </c>
      <c r="E631" s="676">
        <v>3.2000000000000003E-4</v>
      </c>
      <c r="F631" s="1315"/>
      <c r="G631" s="1316"/>
      <c r="H631" s="626" t="str">
        <f t="shared" si="150"/>
        <v>A0257_サンリン(株)</v>
      </c>
      <c r="I631" s="626" t="str">
        <f t="shared" si="151"/>
        <v>A0257_サンリン(株)_(参考値)事業者全体</v>
      </c>
      <c r="M631" s="626">
        <f t="shared" si="152"/>
        <v>0</v>
      </c>
    </row>
    <row r="632" spans="1:13" ht="20.100000000000001" customHeight="1">
      <c r="A632" s="656" t="s">
        <v>370</v>
      </c>
      <c r="B632" s="657" t="s">
        <v>1969</v>
      </c>
      <c r="C632" s="663"/>
      <c r="D632" s="664">
        <v>5.1000000000000004E-4</v>
      </c>
      <c r="E632" s="665">
        <v>5.1000000000000004E-4</v>
      </c>
      <c r="F632" s="661">
        <v>100</v>
      </c>
      <c r="G632" s="662"/>
      <c r="H632" s="626" t="str">
        <f t="shared" si="150"/>
        <v>A0258_(株)宮崎ガスリビング</v>
      </c>
      <c r="I632" s="626" t="str">
        <f t="shared" si="151"/>
        <v>A0258_(株)宮崎ガスリビング_</v>
      </c>
      <c r="M632" s="626">
        <f t="shared" si="152"/>
        <v>0</v>
      </c>
    </row>
    <row r="633" spans="1:13" ht="20.100000000000001" customHeight="1">
      <c r="A633" s="656" t="s">
        <v>371</v>
      </c>
      <c r="B633" s="657" t="s">
        <v>1970</v>
      </c>
      <c r="C633" s="663"/>
      <c r="D633" s="664">
        <v>4.1599999999999997E-4</v>
      </c>
      <c r="E633" s="665">
        <v>4.1599999999999997E-4</v>
      </c>
      <c r="F633" s="661">
        <v>100</v>
      </c>
      <c r="G633" s="662"/>
      <c r="H633" s="626" t="str">
        <f t="shared" si="150"/>
        <v>A0259_山陰エレキ・アライアンス(株)</v>
      </c>
      <c r="I633" s="626" t="str">
        <f t="shared" si="151"/>
        <v>A0259_山陰エレキ・アライアンス(株)_</v>
      </c>
      <c r="M633" s="626">
        <f t="shared" si="152"/>
        <v>0</v>
      </c>
    </row>
    <row r="634" spans="1:13" ht="20.100000000000001" customHeight="1">
      <c r="A634" s="656" t="s">
        <v>4453</v>
      </c>
      <c r="B634" s="657" t="s">
        <v>4454</v>
      </c>
      <c r="C634" s="663"/>
      <c r="D634" s="664">
        <v>4.9899999999999999E-4</v>
      </c>
      <c r="E634" s="665">
        <v>4.9899999999999999E-4</v>
      </c>
      <c r="F634" s="661">
        <v>100</v>
      </c>
      <c r="G634" s="662"/>
      <c r="H634" s="626" t="str">
        <f t="shared" si="150"/>
        <v>A0260_(株)ジョヴィ</v>
      </c>
      <c r="I634" s="626" t="str">
        <f t="shared" si="151"/>
        <v>A0260_(株)ジョヴィ_</v>
      </c>
      <c r="M634" s="626">
        <f t="shared" si="152"/>
        <v>0</v>
      </c>
    </row>
    <row r="635" spans="1:13" ht="20.100000000000001" customHeight="1">
      <c r="A635" s="656" t="s">
        <v>372</v>
      </c>
      <c r="B635" s="657" t="s">
        <v>1971</v>
      </c>
      <c r="C635" s="663"/>
      <c r="D635" s="664">
        <v>1.0900000000000002E-4</v>
      </c>
      <c r="E635" s="665">
        <v>1.0900000000000002E-4</v>
      </c>
      <c r="F635" s="661">
        <v>100</v>
      </c>
      <c r="G635" s="662"/>
      <c r="H635" s="626" t="str">
        <f t="shared" si="150"/>
        <v>A0261_ミライフ東日本(株)</v>
      </c>
      <c r="I635" s="626" t="str">
        <f t="shared" si="151"/>
        <v>A0261_ミライフ東日本(株)_</v>
      </c>
      <c r="M635" s="626">
        <f t="shared" si="152"/>
        <v>0</v>
      </c>
    </row>
    <row r="636" spans="1:13" ht="20.100000000000001" customHeight="1">
      <c r="A636" s="656" t="s">
        <v>373</v>
      </c>
      <c r="B636" s="657" t="s">
        <v>1972</v>
      </c>
      <c r="C636" s="663"/>
      <c r="D636" s="664">
        <v>4.1599999999999997E-4</v>
      </c>
      <c r="E636" s="665">
        <v>4.1599999999999997E-4</v>
      </c>
      <c r="F636" s="661">
        <v>100</v>
      </c>
      <c r="G636" s="662"/>
      <c r="H636" s="626" t="str">
        <f t="shared" si="150"/>
        <v>A0264_山陰酸素工業(株)</v>
      </c>
      <c r="I636" s="626" t="str">
        <f t="shared" si="151"/>
        <v>A0264_山陰酸素工業(株)_</v>
      </c>
      <c r="M636" s="626">
        <f t="shared" si="152"/>
        <v>0</v>
      </c>
    </row>
    <row r="637" spans="1:13" ht="20.100000000000001" customHeight="1">
      <c r="A637" s="666" t="s">
        <v>374</v>
      </c>
      <c r="B637" s="667" t="s">
        <v>1973</v>
      </c>
      <c r="C637" s="658" t="s">
        <v>229</v>
      </c>
      <c r="D637" s="669">
        <v>0</v>
      </c>
      <c r="E637" s="670">
        <v>0</v>
      </c>
      <c r="F637" s="1315">
        <v>100</v>
      </c>
      <c r="G637" s="1316"/>
      <c r="H637" s="626" t="str">
        <f t="shared" si="150"/>
        <v>A0265_武陽ガス(株)</v>
      </c>
      <c r="I637" s="626" t="str">
        <f t="shared" si="151"/>
        <v>A0265_武陽ガス(株)_メニューA</v>
      </c>
      <c r="M637" s="626">
        <f t="shared" si="152"/>
        <v>0</v>
      </c>
    </row>
    <row r="638" spans="1:13" ht="20.100000000000001" customHeight="1">
      <c r="A638" s="666" t="str">
        <f t="shared" ref="A638:B640" si="157">A637</f>
        <v>A0265</v>
      </c>
      <c r="B638" s="667" t="str">
        <f t="shared" si="157"/>
        <v>武陽ガス(株)</v>
      </c>
      <c r="C638" s="707" t="s">
        <v>307</v>
      </c>
      <c r="D638" s="705">
        <v>2.5099999999999998E-4</v>
      </c>
      <c r="E638" s="706">
        <v>2.5099999999999998E-4</v>
      </c>
      <c r="F638" s="1315"/>
      <c r="G638" s="1316"/>
      <c r="H638" s="626" t="str">
        <f t="shared" si="150"/>
        <v>A0265_武陽ガス(株)</v>
      </c>
      <c r="I638" s="626" t="str">
        <f t="shared" si="151"/>
        <v>A0265_武陽ガス(株)_メニューB</v>
      </c>
      <c r="M638" s="626">
        <f t="shared" si="152"/>
        <v>0</v>
      </c>
    </row>
    <row r="639" spans="1:13" ht="20.100000000000001" customHeight="1">
      <c r="A639" s="666" t="str">
        <f t="shared" si="157"/>
        <v>A0265</v>
      </c>
      <c r="B639" s="667" t="str">
        <f t="shared" si="157"/>
        <v>武陽ガス(株)</v>
      </c>
      <c r="C639" s="744" t="s">
        <v>4426</v>
      </c>
      <c r="D639" s="672">
        <v>3.4099999999999999E-4</v>
      </c>
      <c r="E639" s="673">
        <v>3.4099999999999999E-4</v>
      </c>
      <c r="F639" s="1315"/>
      <c r="G639" s="1316"/>
      <c r="H639" s="626" t="str">
        <f t="shared" si="150"/>
        <v>A0265_武陽ガス(株)</v>
      </c>
      <c r="I639" s="626" t="str">
        <f t="shared" si="151"/>
        <v>A0265_武陽ガス(株)_メニューC(残差)</v>
      </c>
      <c r="M639" s="626">
        <f t="shared" si="152"/>
        <v>0</v>
      </c>
    </row>
    <row r="640" spans="1:13" ht="20.100000000000001" customHeight="1">
      <c r="A640" s="844" t="str">
        <f t="shared" si="157"/>
        <v>A0265</v>
      </c>
      <c r="B640" s="725" t="str">
        <f t="shared" si="157"/>
        <v>武陽ガス(株)</v>
      </c>
      <c r="C640" s="671" t="s">
        <v>661</v>
      </c>
      <c r="D640" s="684">
        <v>3.3700000000000001E-4</v>
      </c>
      <c r="E640" s="685">
        <v>3.3700000000000001E-4</v>
      </c>
      <c r="F640" s="1318"/>
      <c r="G640" s="1319"/>
      <c r="H640" s="626" t="str">
        <f t="shared" si="150"/>
        <v>A0265_武陽ガス(株)</v>
      </c>
      <c r="I640" s="626" t="str">
        <f t="shared" si="151"/>
        <v>A0265_武陽ガス(株)_(参考値)事業者全体</v>
      </c>
      <c r="M640" s="626">
        <f t="shared" si="152"/>
        <v>0</v>
      </c>
    </row>
    <row r="641" spans="1:13" ht="20.100000000000001" customHeight="1">
      <c r="A641" s="820" t="s">
        <v>375</v>
      </c>
      <c r="B641" s="821" t="s">
        <v>4455</v>
      </c>
      <c r="C641" s="668" t="s">
        <v>229</v>
      </c>
      <c r="D641" s="669">
        <v>0</v>
      </c>
      <c r="E641" s="670">
        <v>0</v>
      </c>
      <c r="F641" s="1320">
        <v>94.327330405343886</v>
      </c>
      <c r="G641" s="1322" t="s">
        <v>4396</v>
      </c>
      <c r="H641" s="626" t="str">
        <f t="shared" si="150"/>
        <v>A0267_北海道電力(株)(旧：北海道電力コクリエーション(株))</v>
      </c>
      <c r="I641" s="626" t="str">
        <f t="shared" si="151"/>
        <v>A0267_北海道電力(株)(旧：北海道電力コクリエーション(株))_メニューA</v>
      </c>
      <c r="M641" s="626">
        <f t="shared" si="152"/>
        <v>0</v>
      </c>
    </row>
    <row r="642" spans="1:13" ht="20.100000000000001" customHeight="1">
      <c r="A642" s="823" t="str">
        <f t="shared" ref="A642:B646" si="158">A641</f>
        <v>A0267</v>
      </c>
      <c r="B642" s="667" t="str">
        <f t="shared" si="158"/>
        <v>北海道電力(株)(旧：北海道電力コクリエーション(株))</v>
      </c>
      <c r="C642" s="671" t="s">
        <v>307</v>
      </c>
      <c r="D642" s="672">
        <v>0</v>
      </c>
      <c r="E642" s="673">
        <v>0</v>
      </c>
      <c r="F642" s="1315"/>
      <c r="G642" s="1323"/>
      <c r="H642" s="626" t="str">
        <f t="shared" si="150"/>
        <v>A0267_北海道電力(株)(旧：北海道電力コクリエーション(株))</v>
      </c>
      <c r="I642" s="626" t="str">
        <f t="shared" si="151"/>
        <v>A0267_北海道電力(株)(旧：北海道電力コクリエーション(株))_メニューB</v>
      </c>
      <c r="M642" s="626">
        <f t="shared" si="152"/>
        <v>0</v>
      </c>
    </row>
    <row r="643" spans="1:13" ht="20.100000000000001" customHeight="1">
      <c r="A643" s="823" t="str">
        <f t="shared" si="158"/>
        <v>A0267</v>
      </c>
      <c r="B643" s="667" t="str">
        <f t="shared" si="158"/>
        <v>北海道電力(株)(旧：北海道電力コクリエーション(株))</v>
      </c>
      <c r="C643" s="707" t="s">
        <v>480</v>
      </c>
      <c r="D643" s="672">
        <v>0</v>
      </c>
      <c r="E643" s="673">
        <v>0</v>
      </c>
      <c r="F643" s="1315"/>
      <c r="G643" s="1323"/>
      <c r="H643" s="626" t="str">
        <f t="shared" si="150"/>
        <v>A0267_北海道電力(株)(旧：北海道電力コクリエーション(株))</v>
      </c>
      <c r="I643" s="626" t="str">
        <f t="shared" si="151"/>
        <v>A0267_北海道電力(株)(旧：北海道電力コクリエーション(株))_メニューC</v>
      </c>
      <c r="M643" s="626">
        <f t="shared" si="152"/>
        <v>0</v>
      </c>
    </row>
    <row r="644" spans="1:13" ht="20.100000000000001" customHeight="1">
      <c r="A644" s="823" t="str">
        <f t="shared" si="158"/>
        <v>A0267</v>
      </c>
      <c r="B644" s="667" t="str">
        <f t="shared" si="158"/>
        <v>北海道電力(株)(旧：北海道電力コクリエーション(株))</v>
      </c>
      <c r="C644" s="897" t="s">
        <v>4391</v>
      </c>
      <c r="D644" s="672">
        <v>0</v>
      </c>
      <c r="E644" s="673">
        <v>0</v>
      </c>
      <c r="F644" s="1315"/>
      <c r="G644" s="1323"/>
      <c r="H644" s="626" t="str">
        <f t="shared" si="150"/>
        <v>A0267_北海道電力(株)(旧：北海道電力コクリエーション(株))</v>
      </c>
      <c r="I644" s="626" t="str">
        <f t="shared" si="151"/>
        <v>A0267_北海道電力(株)(旧：北海道電力コクリエーション(株))_メニューD</v>
      </c>
      <c r="M644" s="626">
        <f t="shared" si="152"/>
        <v>0</v>
      </c>
    </row>
    <row r="645" spans="1:13" ht="20.100000000000001" customHeight="1">
      <c r="A645" s="823" t="str">
        <f t="shared" si="158"/>
        <v>A0267</v>
      </c>
      <c r="B645" s="667" t="str">
        <f t="shared" si="158"/>
        <v>北海道電力(株)(旧：北海道電力コクリエーション(株))</v>
      </c>
      <c r="C645" s="744" t="s">
        <v>4412</v>
      </c>
      <c r="D645" s="740">
        <v>5.3499999999999999E-4</v>
      </c>
      <c r="E645" s="685">
        <v>5.3499999999999999E-4</v>
      </c>
      <c r="F645" s="1315"/>
      <c r="G645" s="1323"/>
      <c r="H645" s="626" t="str">
        <f t="shared" si="150"/>
        <v>A0267_北海道電力(株)(旧：北海道電力コクリエーション(株))</v>
      </c>
      <c r="I645" s="626" t="str">
        <f t="shared" si="151"/>
        <v>A0267_北海道電力(株)(旧：北海道電力コクリエーション(株))_メニューE(残差)</v>
      </c>
      <c r="M645" s="626">
        <f t="shared" si="152"/>
        <v>0</v>
      </c>
    </row>
    <row r="646" spans="1:13" ht="20.100000000000001" customHeight="1">
      <c r="A646" s="824" t="str">
        <f t="shared" si="158"/>
        <v>A0267</v>
      </c>
      <c r="B646" s="815" t="str">
        <f t="shared" si="158"/>
        <v>北海道電力(株)(旧：北海道電力コクリエーション(株))</v>
      </c>
      <c r="C646" s="745" t="s">
        <v>661</v>
      </c>
      <c r="D646" s="681">
        <v>5.3200000000000003E-4</v>
      </c>
      <c r="E646" s="676">
        <v>5.3200000000000003E-4</v>
      </c>
      <c r="F646" s="1321"/>
      <c r="G646" s="1324"/>
      <c r="H646" s="626" t="str">
        <f t="shared" si="150"/>
        <v>A0267_北海道電力(株)(旧：北海道電力コクリエーション(株))</v>
      </c>
      <c r="I646" s="626" t="str">
        <f t="shared" si="151"/>
        <v>A0267_北海道電力(株)(旧：北海道電力コクリエーション(株))_(参考値)事業者全体</v>
      </c>
      <c r="M646" s="626">
        <f t="shared" si="152"/>
        <v>0</v>
      </c>
    </row>
    <row r="647" spans="1:13" ht="20.100000000000001" customHeight="1">
      <c r="A647" s="820" t="s">
        <v>376</v>
      </c>
      <c r="B647" s="821" t="s">
        <v>1974</v>
      </c>
      <c r="C647" s="668" t="s">
        <v>229</v>
      </c>
      <c r="D647" s="669">
        <v>0</v>
      </c>
      <c r="E647" s="670">
        <v>0</v>
      </c>
      <c r="F647" s="1320">
        <v>99.99964605641199</v>
      </c>
      <c r="G647" s="1322"/>
      <c r="H647" s="626" t="str">
        <f t="shared" si="150"/>
        <v>A0268_東北電力(株)</v>
      </c>
      <c r="I647" s="626" t="str">
        <f t="shared" si="151"/>
        <v>A0268_東北電力(株)_メニューA</v>
      </c>
      <c r="M647" s="626">
        <f t="shared" si="152"/>
        <v>0</v>
      </c>
    </row>
    <row r="648" spans="1:13" ht="20.100000000000001" customHeight="1">
      <c r="A648" s="823" t="str">
        <f t="shared" ref="A648:B651" si="159">A647</f>
        <v>A0268</v>
      </c>
      <c r="B648" s="667" t="str">
        <f t="shared" si="159"/>
        <v>東北電力(株)</v>
      </c>
      <c r="C648" s="671" t="s">
        <v>307</v>
      </c>
      <c r="D648" s="672">
        <v>0</v>
      </c>
      <c r="E648" s="673">
        <v>0</v>
      </c>
      <c r="F648" s="1315"/>
      <c r="G648" s="1323"/>
      <c r="H648" s="626" t="str">
        <f t="shared" si="150"/>
        <v>A0268_東北電力(株)</v>
      </c>
      <c r="I648" s="626" t="str">
        <f t="shared" si="151"/>
        <v>A0268_東北電力(株)_メニューB</v>
      </c>
      <c r="M648" s="626">
        <f t="shared" si="152"/>
        <v>0</v>
      </c>
    </row>
    <row r="649" spans="1:13" ht="20.100000000000001" customHeight="1">
      <c r="A649" s="823" t="str">
        <f t="shared" si="159"/>
        <v>A0268</v>
      </c>
      <c r="B649" s="667" t="str">
        <f t="shared" si="159"/>
        <v>東北電力(株)</v>
      </c>
      <c r="C649" s="683" t="s">
        <v>480</v>
      </c>
      <c r="D649" s="672">
        <v>0</v>
      </c>
      <c r="E649" s="673">
        <v>0</v>
      </c>
      <c r="F649" s="1315"/>
      <c r="G649" s="1323"/>
      <c r="H649" s="626" t="str">
        <f t="shared" si="150"/>
        <v>A0268_東北電力(株)</v>
      </c>
      <c r="I649" s="626" t="str">
        <f t="shared" si="151"/>
        <v>A0268_東北電力(株)_メニューC</v>
      </c>
      <c r="M649" s="626">
        <f t="shared" si="152"/>
        <v>0</v>
      </c>
    </row>
    <row r="650" spans="1:13" ht="20.100000000000001" customHeight="1">
      <c r="A650" s="823" t="str">
        <f t="shared" si="159"/>
        <v>A0268</v>
      </c>
      <c r="B650" s="667" t="str">
        <f t="shared" si="159"/>
        <v>東北電力(株)</v>
      </c>
      <c r="C650" s="683" t="s">
        <v>1780</v>
      </c>
      <c r="D650" s="672">
        <v>4.0200000000000001E-4</v>
      </c>
      <c r="E650" s="673">
        <v>4.0200000000000001E-4</v>
      </c>
      <c r="F650" s="1315"/>
      <c r="G650" s="1323"/>
      <c r="H650" s="626" t="str">
        <f t="shared" si="150"/>
        <v>A0268_東北電力(株)</v>
      </c>
      <c r="I650" s="626" t="str">
        <f t="shared" si="151"/>
        <v>A0268_東北電力(株)_メニューD(残差)</v>
      </c>
      <c r="M650" s="626">
        <f t="shared" si="152"/>
        <v>0</v>
      </c>
    </row>
    <row r="651" spans="1:13" ht="20.100000000000001" customHeight="1">
      <c r="A651" s="824" t="str">
        <f t="shared" si="159"/>
        <v>A0268</v>
      </c>
      <c r="B651" s="815" t="str">
        <f t="shared" si="159"/>
        <v>東北電力(株)</v>
      </c>
      <c r="C651" s="674" t="s">
        <v>661</v>
      </c>
      <c r="D651" s="675">
        <v>3.8499999999999998E-4</v>
      </c>
      <c r="E651" s="676">
        <v>3.8499999999999998E-4</v>
      </c>
      <c r="F651" s="1321"/>
      <c r="G651" s="1324"/>
      <c r="H651" s="626" t="str">
        <f t="shared" si="150"/>
        <v>A0268_東北電力(株)</v>
      </c>
      <c r="I651" s="626" t="str">
        <f t="shared" si="151"/>
        <v>A0268_東北電力(株)_(参考値)事業者全体</v>
      </c>
      <c r="M651" s="626">
        <f t="shared" si="152"/>
        <v>0</v>
      </c>
    </row>
    <row r="652" spans="1:13" ht="20.100000000000001" customHeight="1">
      <c r="A652" s="828" t="s">
        <v>377</v>
      </c>
      <c r="B652" s="739" t="s">
        <v>1975</v>
      </c>
      <c r="C652" s="704" t="s">
        <v>229</v>
      </c>
      <c r="D652" s="706">
        <v>0</v>
      </c>
      <c r="E652" s="706">
        <v>0</v>
      </c>
      <c r="F652" s="1332">
        <v>100</v>
      </c>
      <c r="G652" s="1329"/>
      <c r="H652" s="626" t="str">
        <f t="shared" si="150"/>
        <v>A0269_東京電力エナジーパートナー(株)</v>
      </c>
      <c r="I652" s="626" t="str">
        <f t="shared" si="151"/>
        <v>A0269_東京電力エナジーパートナー(株)_メニューA</v>
      </c>
      <c r="M652" s="626">
        <f t="shared" si="152"/>
        <v>0</v>
      </c>
    </row>
    <row r="653" spans="1:13" ht="20.100000000000001" customHeight="1">
      <c r="A653" s="666" t="str">
        <f t="shared" ref="A653:A666" si="160">A652</f>
        <v>A0269</v>
      </c>
      <c r="B653" s="667" t="str">
        <f t="shared" ref="B653:B666" si="161">B652</f>
        <v>東京電力エナジーパートナー(株)</v>
      </c>
      <c r="C653" s="707" t="s">
        <v>307</v>
      </c>
      <c r="D653" s="706">
        <v>0</v>
      </c>
      <c r="E653" s="706">
        <v>0</v>
      </c>
      <c r="F653" s="1317"/>
      <c r="G653" s="1316"/>
      <c r="H653" s="626" t="str">
        <f t="shared" si="150"/>
        <v>A0269_東京電力エナジーパートナー(株)</v>
      </c>
      <c r="I653" s="626" t="str">
        <f t="shared" si="151"/>
        <v>A0269_東京電力エナジーパートナー(株)_メニューB</v>
      </c>
      <c r="M653" s="626">
        <f t="shared" si="152"/>
        <v>0</v>
      </c>
    </row>
    <row r="654" spans="1:13" ht="20.100000000000001" customHeight="1">
      <c r="A654" s="666" t="str">
        <f t="shared" si="160"/>
        <v>A0269</v>
      </c>
      <c r="B654" s="667" t="str">
        <f t="shared" si="161"/>
        <v>東京電力エナジーパートナー(株)</v>
      </c>
      <c r="C654" s="671" t="s">
        <v>480</v>
      </c>
      <c r="D654" s="706">
        <v>0</v>
      </c>
      <c r="E654" s="706">
        <v>0</v>
      </c>
      <c r="F654" s="1317"/>
      <c r="G654" s="1316"/>
      <c r="H654" s="626" t="str">
        <f t="shared" si="150"/>
        <v>A0269_東京電力エナジーパートナー(株)</v>
      </c>
      <c r="I654" s="626" t="str">
        <f t="shared" si="151"/>
        <v>A0269_東京電力エナジーパートナー(株)_メニューC</v>
      </c>
      <c r="M654" s="626">
        <f t="shared" si="152"/>
        <v>0</v>
      </c>
    </row>
    <row r="655" spans="1:13" ht="20.100000000000001" customHeight="1">
      <c r="A655" s="666" t="str">
        <f t="shared" si="160"/>
        <v>A0269</v>
      </c>
      <c r="B655" s="667" t="str">
        <f t="shared" si="161"/>
        <v>東京電力エナジーパートナー(株)</v>
      </c>
      <c r="C655" s="683" t="s">
        <v>481</v>
      </c>
      <c r="D655" s="706">
        <v>0</v>
      </c>
      <c r="E655" s="706">
        <v>0</v>
      </c>
      <c r="F655" s="1317"/>
      <c r="G655" s="1316"/>
      <c r="H655" s="626" t="str">
        <f t="shared" si="150"/>
        <v>A0269_東京電力エナジーパートナー(株)</v>
      </c>
      <c r="I655" s="626" t="str">
        <f t="shared" si="151"/>
        <v>A0269_東京電力エナジーパートナー(株)_メニューD</v>
      </c>
      <c r="M655" s="626">
        <f t="shared" si="152"/>
        <v>0</v>
      </c>
    </row>
    <row r="656" spans="1:13" ht="20.100000000000001" customHeight="1">
      <c r="A656" s="666" t="str">
        <f t="shared" si="160"/>
        <v>A0269</v>
      </c>
      <c r="B656" s="667" t="str">
        <f t="shared" si="161"/>
        <v>東京電力エナジーパートナー(株)</v>
      </c>
      <c r="C656" s="683" t="s">
        <v>482</v>
      </c>
      <c r="D656" s="706">
        <v>0</v>
      </c>
      <c r="E656" s="706">
        <v>0</v>
      </c>
      <c r="F656" s="1317"/>
      <c r="G656" s="1316"/>
      <c r="H656" s="626" t="str">
        <f t="shared" si="150"/>
        <v>A0269_東京電力エナジーパートナー(株)</v>
      </c>
      <c r="I656" s="626" t="str">
        <f t="shared" si="151"/>
        <v>A0269_東京電力エナジーパートナー(株)_メニューE</v>
      </c>
      <c r="M656" s="626">
        <f t="shared" si="152"/>
        <v>0</v>
      </c>
    </row>
    <row r="657" spans="1:13" ht="20.100000000000001" customHeight="1">
      <c r="A657" s="666" t="str">
        <f t="shared" si="160"/>
        <v>A0269</v>
      </c>
      <c r="B657" s="667" t="str">
        <f t="shared" si="161"/>
        <v>東京電力エナジーパートナー(株)</v>
      </c>
      <c r="C657" s="707" t="s">
        <v>483</v>
      </c>
      <c r="D657" s="706">
        <v>0</v>
      </c>
      <c r="E657" s="706">
        <v>0</v>
      </c>
      <c r="F657" s="1317"/>
      <c r="G657" s="1316"/>
      <c r="H657" s="626" t="str">
        <f t="shared" si="150"/>
        <v>A0269_東京電力エナジーパートナー(株)</v>
      </c>
      <c r="I657" s="626" t="str">
        <f t="shared" si="151"/>
        <v>A0269_東京電力エナジーパートナー(株)_メニューF</v>
      </c>
      <c r="M657" s="626">
        <f t="shared" si="152"/>
        <v>0</v>
      </c>
    </row>
    <row r="658" spans="1:13" ht="20.100000000000001" customHeight="1">
      <c r="A658" s="666" t="str">
        <f t="shared" si="160"/>
        <v>A0269</v>
      </c>
      <c r="B658" s="667" t="str">
        <f t="shared" si="161"/>
        <v>東京電力エナジーパートナー(株)</v>
      </c>
      <c r="C658" s="671" t="s">
        <v>484</v>
      </c>
      <c r="D658" s="706">
        <v>0</v>
      </c>
      <c r="E658" s="706">
        <v>0</v>
      </c>
      <c r="F658" s="1317"/>
      <c r="G658" s="1316"/>
      <c r="H658" s="626" t="str">
        <f t="shared" si="150"/>
        <v>A0269_東京電力エナジーパートナー(株)</v>
      </c>
      <c r="I658" s="626" t="str">
        <f t="shared" si="151"/>
        <v>A0269_東京電力エナジーパートナー(株)_メニューG</v>
      </c>
      <c r="M658" s="626">
        <f t="shared" si="152"/>
        <v>0</v>
      </c>
    </row>
    <row r="659" spans="1:13" ht="20.100000000000001" customHeight="1">
      <c r="A659" s="666" t="str">
        <f t="shared" si="160"/>
        <v>A0269</v>
      </c>
      <c r="B659" s="667" t="str">
        <f t="shared" si="161"/>
        <v>東京電力エナジーパートナー(株)</v>
      </c>
      <c r="C659" s="707" t="s">
        <v>485</v>
      </c>
      <c r="D659" s="706">
        <v>0</v>
      </c>
      <c r="E659" s="706">
        <v>0</v>
      </c>
      <c r="F659" s="1317"/>
      <c r="G659" s="1316"/>
      <c r="H659" s="626" t="str">
        <f t="shared" si="150"/>
        <v>A0269_東京電力エナジーパートナー(株)</v>
      </c>
      <c r="I659" s="626" t="str">
        <f t="shared" si="151"/>
        <v>A0269_東京電力エナジーパートナー(株)_メニューH</v>
      </c>
      <c r="M659" s="626">
        <f t="shared" si="152"/>
        <v>0</v>
      </c>
    </row>
    <row r="660" spans="1:13" ht="20.100000000000001" customHeight="1">
      <c r="A660" s="666" t="str">
        <f t="shared" si="160"/>
        <v>A0269</v>
      </c>
      <c r="B660" s="667" t="str">
        <f t="shared" si="161"/>
        <v>東京電力エナジーパートナー(株)</v>
      </c>
      <c r="C660" s="707" t="s">
        <v>4398</v>
      </c>
      <c r="D660" s="706">
        <v>0</v>
      </c>
      <c r="E660" s="706">
        <v>0</v>
      </c>
      <c r="F660" s="1317"/>
      <c r="G660" s="1316"/>
      <c r="H660" s="626" t="str">
        <f t="shared" si="150"/>
        <v>A0269_東京電力エナジーパートナー(株)</v>
      </c>
      <c r="I660" s="626" t="str">
        <f t="shared" si="151"/>
        <v>A0269_東京電力エナジーパートナー(株)_メニューI</v>
      </c>
      <c r="M660" s="626">
        <f t="shared" si="152"/>
        <v>0</v>
      </c>
    </row>
    <row r="661" spans="1:13" ht="20.100000000000001" customHeight="1">
      <c r="A661" s="666" t="str">
        <f t="shared" si="160"/>
        <v>A0269</v>
      </c>
      <c r="B661" s="667" t="str">
        <f t="shared" si="161"/>
        <v>東京電力エナジーパートナー(株)</v>
      </c>
      <c r="C661" s="671" t="s">
        <v>1767</v>
      </c>
      <c r="D661" s="706">
        <v>0</v>
      </c>
      <c r="E661" s="706">
        <v>0</v>
      </c>
      <c r="F661" s="1317"/>
      <c r="G661" s="1316"/>
      <c r="H661" s="626" t="str">
        <f t="shared" si="150"/>
        <v>A0269_東京電力エナジーパートナー(株)</v>
      </c>
      <c r="I661" s="626" t="str">
        <f t="shared" si="151"/>
        <v>A0269_東京電力エナジーパートナー(株)_メニューJ</v>
      </c>
      <c r="M661" s="626">
        <f t="shared" si="152"/>
        <v>0</v>
      </c>
    </row>
    <row r="662" spans="1:13" ht="20.100000000000001" customHeight="1">
      <c r="A662" s="666" t="str">
        <f t="shared" si="160"/>
        <v>A0269</v>
      </c>
      <c r="B662" s="667" t="str">
        <f t="shared" si="161"/>
        <v>東京電力エナジーパートナー(株)</v>
      </c>
      <c r="C662" s="798" t="s">
        <v>4409</v>
      </c>
      <c r="D662" s="706">
        <v>0</v>
      </c>
      <c r="E662" s="706">
        <v>0</v>
      </c>
      <c r="F662" s="1317"/>
      <c r="G662" s="1316"/>
      <c r="H662" s="626" t="str">
        <f t="shared" si="150"/>
        <v>A0269_東京電力エナジーパートナー(株)</v>
      </c>
      <c r="I662" s="626" t="str">
        <f t="shared" si="151"/>
        <v>A0269_東京電力エナジーパートナー(株)_メニューK</v>
      </c>
      <c r="M662" s="626">
        <f t="shared" si="152"/>
        <v>0</v>
      </c>
    </row>
    <row r="663" spans="1:13" ht="20.100000000000001" customHeight="1">
      <c r="A663" s="666" t="str">
        <f t="shared" si="160"/>
        <v>A0269</v>
      </c>
      <c r="B663" s="667" t="str">
        <f t="shared" si="161"/>
        <v>東京電力エナジーパートナー(株)</v>
      </c>
      <c r="C663" s="798" t="s">
        <v>4456</v>
      </c>
      <c r="D663" s="706">
        <v>0</v>
      </c>
      <c r="E663" s="706">
        <v>0</v>
      </c>
      <c r="F663" s="1317"/>
      <c r="G663" s="1316"/>
      <c r="H663" s="626" t="str">
        <f t="shared" si="150"/>
        <v>A0269_東京電力エナジーパートナー(株)</v>
      </c>
      <c r="I663" s="626" t="str">
        <f t="shared" si="151"/>
        <v>A0269_東京電力エナジーパートナー(株)_メニューL</v>
      </c>
      <c r="M663" s="626">
        <f t="shared" si="152"/>
        <v>0</v>
      </c>
    </row>
    <row r="664" spans="1:13" ht="20.100000000000001" customHeight="1">
      <c r="A664" s="666" t="str">
        <f t="shared" si="160"/>
        <v>A0269</v>
      </c>
      <c r="B664" s="667" t="str">
        <f t="shared" si="161"/>
        <v>東京電力エナジーパートナー(株)</v>
      </c>
      <c r="C664" s="744" t="s">
        <v>4457</v>
      </c>
      <c r="D664" s="706">
        <v>0</v>
      </c>
      <c r="E664" s="706">
        <v>0</v>
      </c>
      <c r="F664" s="1317"/>
      <c r="G664" s="1316"/>
      <c r="H664" s="626" t="str">
        <f t="shared" si="150"/>
        <v>A0269_東京電力エナジーパートナー(株)</v>
      </c>
      <c r="I664" s="626" t="str">
        <f t="shared" si="151"/>
        <v>A0269_東京電力エナジーパートナー(株)_メニューM</v>
      </c>
      <c r="M664" s="626">
        <f t="shared" si="152"/>
        <v>0</v>
      </c>
    </row>
    <row r="665" spans="1:13" ht="20.100000000000001" customHeight="1">
      <c r="A665" s="666" t="str">
        <f t="shared" si="160"/>
        <v>A0269</v>
      </c>
      <c r="B665" s="667" t="str">
        <f t="shared" si="161"/>
        <v>東京電力エナジーパートナー(株)</v>
      </c>
      <c r="C665" s="744" t="s">
        <v>4458</v>
      </c>
      <c r="D665" s="706">
        <v>4.3100000000000001E-4</v>
      </c>
      <c r="E665" s="706">
        <v>4.3100000000000001E-4</v>
      </c>
      <c r="F665" s="1317"/>
      <c r="G665" s="1316"/>
      <c r="H665" s="626" t="str">
        <f t="shared" si="150"/>
        <v>A0269_東京電力エナジーパートナー(株)</v>
      </c>
      <c r="I665" s="626" t="str">
        <f t="shared" si="151"/>
        <v>A0269_東京電力エナジーパートナー(株)_メニューN(残差)</v>
      </c>
      <c r="M665" s="626">
        <f t="shared" si="152"/>
        <v>0</v>
      </c>
    </row>
    <row r="666" spans="1:13" ht="20.100000000000001" customHeight="1">
      <c r="A666" s="666" t="str">
        <f t="shared" si="160"/>
        <v>A0269</v>
      </c>
      <c r="B666" s="667" t="str">
        <f t="shared" si="161"/>
        <v>東京電力エナジーパートナー(株)</v>
      </c>
      <c r="C666" s="671" t="s">
        <v>661</v>
      </c>
      <c r="D666" s="675">
        <v>4.08E-4</v>
      </c>
      <c r="E666" s="676">
        <v>4.08E-4</v>
      </c>
      <c r="F666" s="1317"/>
      <c r="G666" s="1316"/>
      <c r="H666" s="626" t="str">
        <f t="shared" si="150"/>
        <v>A0269_東京電力エナジーパートナー(株)</v>
      </c>
      <c r="I666" s="626" t="str">
        <f t="shared" si="151"/>
        <v>A0269_東京電力エナジーパートナー(株)_(参考値)事業者全体</v>
      </c>
      <c r="M666" s="626">
        <f t="shared" si="152"/>
        <v>0</v>
      </c>
    </row>
    <row r="667" spans="1:13" ht="20.100000000000001" customHeight="1">
      <c r="A667" s="666" t="s">
        <v>1976</v>
      </c>
      <c r="B667" s="667" t="s">
        <v>1977</v>
      </c>
      <c r="C667" s="668" t="s">
        <v>229</v>
      </c>
      <c r="D667" s="669">
        <v>0</v>
      </c>
      <c r="E667" s="670">
        <v>0</v>
      </c>
      <c r="F667" s="1315">
        <v>99.04406730874878</v>
      </c>
      <c r="G667" s="1316" t="s">
        <v>4394</v>
      </c>
      <c r="H667" s="626" t="str">
        <f t="shared" si="150"/>
        <v>A0270_中部電力ミライズ(株)</v>
      </c>
      <c r="I667" s="626" t="str">
        <f t="shared" si="151"/>
        <v>A0270_中部電力ミライズ(株)_メニューA</v>
      </c>
      <c r="M667" s="626">
        <f t="shared" si="152"/>
        <v>0</v>
      </c>
    </row>
    <row r="668" spans="1:13" ht="20.100000000000001" customHeight="1">
      <c r="A668" s="666" t="str">
        <f t="shared" ref="A668:B669" si="162">A667</f>
        <v>A0270</v>
      </c>
      <c r="B668" s="667" t="str">
        <f t="shared" si="162"/>
        <v>中部電力ミライズ(株)</v>
      </c>
      <c r="C668" s="708" t="s">
        <v>4385</v>
      </c>
      <c r="D668" s="672">
        <v>4.2099999999999999E-4</v>
      </c>
      <c r="E668" s="673">
        <v>4.2099999999999999E-4</v>
      </c>
      <c r="F668" s="1315"/>
      <c r="G668" s="1316"/>
      <c r="H668" s="626" t="str">
        <f t="shared" si="150"/>
        <v>A0270_中部電力ミライズ(株)</v>
      </c>
      <c r="I668" s="626" t="str">
        <f t="shared" si="151"/>
        <v>A0270_中部電力ミライズ(株)_メニューB(残差)</v>
      </c>
      <c r="M668" s="626">
        <f t="shared" si="152"/>
        <v>0</v>
      </c>
    </row>
    <row r="669" spans="1:13" ht="20.100000000000001" customHeight="1">
      <c r="A669" s="666" t="str">
        <f t="shared" si="162"/>
        <v>A0270</v>
      </c>
      <c r="B669" s="667" t="str">
        <f t="shared" si="162"/>
        <v>中部電力ミライズ(株)</v>
      </c>
      <c r="C669" s="674" t="s">
        <v>661</v>
      </c>
      <c r="D669" s="675">
        <v>3.9300000000000001E-4</v>
      </c>
      <c r="E669" s="676">
        <v>3.9300000000000001E-4</v>
      </c>
      <c r="F669" s="1315"/>
      <c r="G669" s="1316"/>
      <c r="H669" s="626" t="str">
        <f t="shared" si="150"/>
        <v>A0270_中部電力ミライズ(株)</v>
      </c>
      <c r="I669" s="626" t="str">
        <f t="shared" si="151"/>
        <v>A0270_中部電力ミライズ(株)_(参考値)事業者全体</v>
      </c>
      <c r="M669" s="626">
        <f t="shared" si="152"/>
        <v>0</v>
      </c>
    </row>
    <row r="670" spans="1:13" ht="20.100000000000001" customHeight="1">
      <c r="A670" s="666" t="s">
        <v>1978</v>
      </c>
      <c r="B670" s="667" t="s">
        <v>1979</v>
      </c>
      <c r="C670" s="658" t="s">
        <v>229</v>
      </c>
      <c r="D670" s="669">
        <v>0</v>
      </c>
      <c r="E670" s="670">
        <v>0</v>
      </c>
      <c r="F670" s="1315">
        <v>98.495472472611283</v>
      </c>
      <c r="G670" s="1316" t="s">
        <v>4394</v>
      </c>
      <c r="H670" s="626" t="str">
        <f t="shared" si="150"/>
        <v>A0271_北陸電力(株)</v>
      </c>
      <c r="I670" s="626" t="str">
        <f t="shared" si="151"/>
        <v>A0271_北陸電力(株)_メニューA</v>
      </c>
      <c r="M670" s="626">
        <f t="shared" si="152"/>
        <v>0</v>
      </c>
    </row>
    <row r="671" spans="1:13" ht="20.100000000000001" customHeight="1">
      <c r="A671" s="666" t="str">
        <f t="shared" ref="A671:B672" si="163">A670</f>
        <v>A0271</v>
      </c>
      <c r="B671" s="667" t="str">
        <f t="shared" si="163"/>
        <v>北陸電力(株)</v>
      </c>
      <c r="C671" s="683" t="s">
        <v>4395</v>
      </c>
      <c r="D671" s="672">
        <v>4.9600000000000002E-4</v>
      </c>
      <c r="E671" s="673">
        <v>4.9600000000000002E-4</v>
      </c>
      <c r="F671" s="1315"/>
      <c r="G671" s="1316"/>
      <c r="H671" s="626" t="str">
        <f t="shared" ref="H671:H734" si="164">A671&amp;"_"&amp;B671</f>
        <v>A0271_北陸電力(株)</v>
      </c>
      <c r="I671" s="626" t="str">
        <f t="shared" ref="I671:I734" si="165">A671&amp;"_"&amp;B671&amp;"_"&amp;C671</f>
        <v>A0271_北陸電力(株)_メニューB(残差)</v>
      </c>
      <c r="M671" s="626">
        <f t="shared" ref="M671:M734" si="166">COUNTIF($H$30:$H$3024,K671)</f>
        <v>0</v>
      </c>
    </row>
    <row r="672" spans="1:13" ht="20.100000000000001" customHeight="1">
      <c r="A672" s="666" t="str">
        <f t="shared" si="163"/>
        <v>A0271</v>
      </c>
      <c r="B672" s="667" t="str">
        <f t="shared" si="163"/>
        <v>北陸電力(株)</v>
      </c>
      <c r="C672" s="674" t="s">
        <v>661</v>
      </c>
      <c r="D672" s="675">
        <v>4.8099999999999998E-4</v>
      </c>
      <c r="E672" s="676">
        <v>4.8099999999999998E-4</v>
      </c>
      <c r="F672" s="1315"/>
      <c r="G672" s="1316"/>
      <c r="H672" s="626" t="str">
        <f t="shared" si="164"/>
        <v>A0271_北陸電力(株)</v>
      </c>
      <c r="I672" s="626" t="str">
        <f t="shared" si="165"/>
        <v>A0271_北陸電力(株)_(参考値)事業者全体</v>
      </c>
      <c r="M672" s="626">
        <f t="shared" si="166"/>
        <v>0</v>
      </c>
    </row>
    <row r="673" spans="1:13" ht="20.100000000000001" customHeight="1">
      <c r="A673" s="666" t="s">
        <v>1980</v>
      </c>
      <c r="B673" s="667" t="s">
        <v>4459</v>
      </c>
      <c r="C673" s="658" t="s">
        <v>229</v>
      </c>
      <c r="D673" s="706">
        <v>0</v>
      </c>
      <c r="E673" s="706">
        <v>0</v>
      </c>
      <c r="F673" s="1315">
        <v>100</v>
      </c>
      <c r="G673" s="1316"/>
      <c r="H673" s="626" t="str">
        <f t="shared" si="164"/>
        <v xml:space="preserve">A0272_関西電力(株) </v>
      </c>
      <c r="I673" s="626" t="str">
        <f t="shared" si="165"/>
        <v>A0272_関西電力(株) _メニューA</v>
      </c>
      <c r="M673" s="626">
        <f t="shared" si="166"/>
        <v>0</v>
      </c>
    </row>
    <row r="674" spans="1:13" ht="20.100000000000001" customHeight="1">
      <c r="A674" s="666" t="str">
        <f t="shared" ref="A674:A683" si="167">A673</f>
        <v>A0272</v>
      </c>
      <c r="B674" s="667" t="str">
        <f t="shared" ref="B674:B683" si="168">B673</f>
        <v xml:space="preserve">関西電力(株) </v>
      </c>
      <c r="C674" s="683" t="s">
        <v>307</v>
      </c>
      <c r="D674" s="673">
        <v>0</v>
      </c>
      <c r="E674" s="673">
        <v>0</v>
      </c>
      <c r="F674" s="1315"/>
      <c r="G674" s="1316"/>
      <c r="H674" s="626" t="str">
        <f t="shared" si="164"/>
        <v xml:space="preserve">A0272_関西電力(株) </v>
      </c>
      <c r="I674" s="626" t="str">
        <f t="shared" si="165"/>
        <v>A0272_関西電力(株) _メニューB</v>
      </c>
      <c r="M674" s="626">
        <f t="shared" si="166"/>
        <v>0</v>
      </c>
    </row>
    <row r="675" spans="1:13" ht="20.100000000000001" customHeight="1">
      <c r="A675" s="666" t="str">
        <f t="shared" si="167"/>
        <v>A0272</v>
      </c>
      <c r="B675" s="667" t="str">
        <f t="shared" si="168"/>
        <v xml:space="preserve">関西電力(株) </v>
      </c>
      <c r="C675" s="707" t="s">
        <v>480</v>
      </c>
      <c r="D675" s="673">
        <v>0</v>
      </c>
      <c r="E675" s="673">
        <v>0</v>
      </c>
      <c r="F675" s="1315"/>
      <c r="G675" s="1316"/>
      <c r="H675" s="626" t="str">
        <f t="shared" si="164"/>
        <v xml:space="preserve">A0272_関西電力(株) </v>
      </c>
      <c r="I675" s="626" t="str">
        <f t="shared" si="165"/>
        <v>A0272_関西電力(株) _メニューC</v>
      </c>
      <c r="M675" s="626">
        <f t="shared" si="166"/>
        <v>0</v>
      </c>
    </row>
    <row r="676" spans="1:13" ht="20.100000000000001" customHeight="1">
      <c r="A676" s="666" t="str">
        <f t="shared" si="167"/>
        <v>A0272</v>
      </c>
      <c r="B676" s="667" t="str">
        <f t="shared" si="168"/>
        <v xml:space="preserve">関西電力(株) </v>
      </c>
      <c r="C676" s="707" t="s">
        <v>481</v>
      </c>
      <c r="D676" s="673">
        <v>0</v>
      </c>
      <c r="E676" s="673">
        <v>0</v>
      </c>
      <c r="F676" s="1315"/>
      <c r="G676" s="1316"/>
      <c r="H676" s="626" t="str">
        <f t="shared" si="164"/>
        <v xml:space="preserve">A0272_関西電力(株) </v>
      </c>
      <c r="I676" s="626" t="str">
        <f t="shared" si="165"/>
        <v>A0272_関西電力(株) _メニューD</v>
      </c>
      <c r="M676" s="626">
        <f t="shared" si="166"/>
        <v>0</v>
      </c>
    </row>
    <row r="677" spans="1:13" ht="20.100000000000001" customHeight="1">
      <c r="A677" s="666" t="str">
        <f t="shared" si="167"/>
        <v>A0272</v>
      </c>
      <c r="B677" s="667" t="str">
        <f t="shared" si="168"/>
        <v xml:space="preserve">関西電力(株) </v>
      </c>
      <c r="C677" s="707" t="s">
        <v>482</v>
      </c>
      <c r="D677" s="673">
        <v>0</v>
      </c>
      <c r="E677" s="673">
        <v>0</v>
      </c>
      <c r="F677" s="1315"/>
      <c r="G677" s="1316"/>
      <c r="H677" s="626" t="str">
        <f t="shared" si="164"/>
        <v xml:space="preserve">A0272_関西電力(株) </v>
      </c>
      <c r="I677" s="626" t="str">
        <f t="shared" si="165"/>
        <v>A0272_関西電力(株) _メニューE</v>
      </c>
      <c r="M677" s="626">
        <f t="shared" si="166"/>
        <v>0</v>
      </c>
    </row>
    <row r="678" spans="1:13" ht="20.100000000000001" customHeight="1">
      <c r="A678" s="666" t="str">
        <f t="shared" si="167"/>
        <v>A0272</v>
      </c>
      <c r="B678" s="667" t="str">
        <f t="shared" si="168"/>
        <v xml:space="preserve">関西電力(株) </v>
      </c>
      <c r="C678" s="707" t="s">
        <v>483</v>
      </c>
      <c r="D678" s="673">
        <v>0</v>
      </c>
      <c r="E678" s="673">
        <v>0</v>
      </c>
      <c r="F678" s="1315"/>
      <c r="G678" s="1316"/>
      <c r="H678" s="626" t="str">
        <f t="shared" si="164"/>
        <v xml:space="preserve">A0272_関西電力(株) </v>
      </c>
      <c r="I678" s="626" t="str">
        <f t="shared" si="165"/>
        <v>A0272_関西電力(株) _メニューF</v>
      </c>
      <c r="M678" s="626">
        <f t="shared" si="166"/>
        <v>0</v>
      </c>
    </row>
    <row r="679" spans="1:13" ht="20.100000000000001" customHeight="1">
      <c r="A679" s="666" t="str">
        <f t="shared" si="167"/>
        <v>A0272</v>
      </c>
      <c r="B679" s="667" t="str">
        <f t="shared" si="168"/>
        <v xml:space="preserve">関西電力(株) </v>
      </c>
      <c r="C679" s="671" t="s">
        <v>484</v>
      </c>
      <c r="D679" s="673">
        <v>0</v>
      </c>
      <c r="E679" s="673">
        <v>0</v>
      </c>
      <c r="F679" s="1315"/>
      <c r="G679" s="1316"/>
      <c r="H679" s="626" t="str">
        <f t="shared" si="164"/>
        <v xml:space="preserve">A0272_関西電力(株) </v>
      </c>
      <c r="I679" s="626" t="str">
        <f t="shared" si="165"/>
        <v>A0272_関西電力(株) _メニューG</v>
      </c>
      <c r="M679" s="626">
        <f t="shared" si="166"/>
        <v>0</v>
      </c>
    </row>
    <row r="680" spans="1:13" ht="20.100000000000001" customHeight="1">
      <c r="A680" s="666" t="str">
        <f t="shared" si="167"/>
        <v>A0272</v>
      </c>
      <c r="B680" s="667" t="str">
        <f t="shared" si="168"/>
        <v xml:space="preserve">関西電力(株) </v>
      </c>
      <c r="C680" s="683" t="s">
        <v>485</v>
      </c>
      <c r="D680" s="673">
        <v>0</v>
      </c>
      <c r="E680" s="673">
        <v>0</v>
      </c>
      <c r="F680" s="1315"/>
      <c r="G680" s="1316"/>
      <c r="H680" s="626" t="str">
        <f t="shared" si="164"/>
        <v xml:space="preserve">A0272_関西電力(株) </v>
      </c>
      <c r="I680" s="626" t="str">
        <f t="shared" si="165"/>
        <v>A0272_関西電力(株) _メニューH</v>
      </c>
      <c r="M680" s="626">
        <f t="shared" si="166"/>
        <v>0</v>
      </c>
    </row>
    <row r="681" spans="1:13" ht="20.100000000000001" customHeight="1">
      <c r="A681" s="666" t="str">
        <f t="shared" si="167"/>
        <v>A0272</v>
      </c>
      <c r="B681" s="667" t="str">
        <f t="shared" si="168"/>
        <v xml:space="preserve">関西電力(株) </v>
      </c>
      <c r="C681" s="683" t="s">
        <v>4398</v>
      </c>
      <c r="D681" s="673">
        <v>0</v>
      </c>
      <c r="E681" s="673">
        <v>0</v>
      </c>
      <c r="F681" s="1315"/>
      <c r="G681" s="1316"/>
      <c r="H681" s="626" t="str">
        <f t="shared" si="164"/>
        <v xml:space="preserve">A0272_関西電力(株) </v>
      </c>
      <c r="I681" s="626" t="str">
        <f t="shared" si="165"/>
        <v>A0272_関西電力(株) _メニューI</v>
      </c>
      <c r="M681" s="626">
        <f t="shared" si="166"/>
        <v>0</v>
      </c>
    </row>
    <row r="682" spans="1:13" ht="20.100000000000001" customHeight="1">
      <c r="A682" s="666" t="str">
        <f t="shared" si="167"/>
        <v>A0272</v>
      </c>
      <c r="B682" s="667" t="str">
        <f t="shared" si="168"/>
        <v xml:space="preserve">関西電力(株) </v>
      </c>
      <c r="C682" s="707" t="s">
        <v>1785</v>
      </c>
      <c r="D682" s="673">
        <v>4.1899999999999999E-4</v>
      </c>
      <c r="E682" s="673">
        <v>4.1899999999999999E-4</v>
      </c>
      <c r="F682" s="1315"/>
      <c r="G682" s="1316"/>
      <c r="H682" s="626" t="str">
        <f t="shared" si="164"/>
        <v xml:space="preserve">A0272_関西電力(株) </v>
      </c>
      <c r="I682" s="626" t="str">
        <f t="shared" si="165"/>
        <v>A0272_関西電力(株) _メニューJ(残差)</v>
      </c>
      <c r="M682" s="626">
        <f t="shared" si="166"/>
        <v>0</v>
      </c>
    </row>
    <row r="683" spans="1:13" ht="20.100000000000001" customHeight="1">
      <c r="A683" s="666" t="str">
        <f t="shared" si="167"/>
        <v>A0272</v>
      </c>
      <c r="B683" s="667" t="str">
        <f t="shared" si="168"/>
        <v xml:space="preserve">関西電力(株) </v>
      </c>
      <c r="C683" s="671" t="s">
        <v>661</v>
      </c>
      <c r="D683" s="675">
        <v>4.0099999999999999E-4</v>
      </c>
      <c r="E683" s="676">
        <v>4.0099999999999999E-4</v>
      </c>
      <c r="F683" s="1315"/>
      <c r="G683" s="1316"/>
      <c r="H683" s="626" t="str">
        <f t="shared" si="164"/>
        <v xml:space="preserve">A0272_関西電力(株) </v>
      </c>
      <c r="I683" s="626" t="str">
        <f t="shared" si="165"/>
        <v>A0272_関西電力(株) _(参考値)事業者全体</v>
      </c>
      <c r="M683" s="626">
        <f t="shared" si="166"/>
        <v>0</v>
      </c>
    </row>
    <row r="684" spans="1:13" ht="20.100000000000001" customHeight="1">
      <c r="A684" s="666" t="s">
        <v>1981</v>
      </c>
      <c r="B684" s="667" t="s">
        <v>1982</v>
      </c>
      <c r="C684" s="658" t="s">
        <v>229</v>
      </c>
      <c r="D684" s="669">
        <v>0</v>
      </c>
      <c r="E684" s="670">
        <v>0</v>
      </c>
      <c r="F684" s="1315">
        <v>98.00616845588695</v>
      </c>
      <c r="G684" s="1316" t="s">
        <v>4396</v>
      </c>
      <c r="H684" s="626" t="str">
        <f t="shared" si="164"/>
        <v>A0273_中国電力(株)</v>
      </c>
      <c r="I684" s="626" t="str">
        <f t="shared" si="165"/>
        <v>A0273_中国電力(株)_メニューA</v>
      </c>
      <c r="M684" s="626">
        <f t="shared" si="166"/>
        <v>0</v>
      </c>
    </row>
    <row r="685" spans="1:13" ht="20.100000000000001" customHeight="1">
      <c r="A685" s="666" t="str">
        <f t="shared" ref="A685:B692" si="169">A684</f>
        <v>A0273</v>
      </c>
      <c r="B685" s="667" t="str">
        <f t="shared" si="169"/>
        <v>中国電力(株)</v>
      </c>
      <c r="C685" s="683" t="s">
        <v>307</v>
      </c>
      <c r="D685" s="672">
        <v>0</v>
      </c>
      <c r="E685" s="673">
        <v>0</v>
      </c>
      <c r="F685" s="1315"/>
      <c r="G685" s="1316"/>
      <c r="H685" s="626" t="str">
        <f t="shared" si="164"/>
        <v>A0273_中国電力(株)</v>
      </c>
      <c r="I685" s="626" t="str">
        <f t="shared" si="165"/>
        <v>A0273_中国電力(株)_メニューB</v>
      </c>
      <c r="M685" s="626">
        <f t="shared" si="166"/>
        <v>0</v>
      </c>
    </row>
    <row r="686" spans="1:13" ht="20.100000000000001" customHeight="1">
      <c r="A686" s="666" t="str">
        <f t="shared" si="169"/>
        <v>A0273</v>
      </c>
      <c r="B686" s="667" t="str">
        <f t="shared" si="169"/>
        <v>中国電力(株)</v>
      </c>
      <c r="C686" s="707" t="s">
        <v>480</v>
      </c>
      <c r="D686" s="672">
        <v>0</v>
      </c>
      <c r="E686" s="673">
        <v>0</v>
      </c>
      <c r="F686" s="1315"/>
      <c r="G686" s="1316"/>
      <c r="H686" s="626" t="str">
        <f t="shared" si="164"/>
        <v>A0273_中国電力(株)</v>
      </c>
      <c r="I686" s="626" t="str">
        <f t="shared" si="165"/>
        <v>A0273_中国電力(株)_メニューC</v>
      </c>
      <c r="M686" s="626">
        <f t="shared" si="166"/>
        <v>0</v>
      </c>
    </row>
    <row r="687" spans="1:13" ht="20.100000000000001" customHeight="1">
      <c r="A687" s="666" t="str">
        <f t="shared" si="169"/>
        <v>A0273</v>
      </c>
      <c r="B687" s="667" t="str">
        <f t="shared" si="169"/>
        <v>中国電力(株)</v>
      </c>
      <c r="C687" s="671" t="s">
        <v>481</v>
      </c>
      <c r="D687" s="672">
        <v>0</v>
      </c>
      <c r="E687" s="673">
        <v>0</v>
      </c>
      <c r="F687" s="1315"/>
      <c r="G687" s="1316"/>
      <c r="H687" s="626" t="str">
        <f t="shared" si="164"/>
        <v>A0273_中国電力(株)</v>
      </c>
      <c r="I687" s="626" t="str">
        <f t="shared" si="165"/>
        <v>A0273_中国電力(株)_メニューD</v>
      </c>
      <c r="M687" s="626">
        <f t="shared" si="166"/>
        <v>0</v>
      </c>
    </row>
    <row r="688" spans="1:13" ht="20.100000000000001" customHeight="1">
      <c r="A688" s="666" t="str">
        <f t="shared" si="169"/>
        <v>A0273</v>
      </c>
      <c r="B688" s="667" t="str">
        <f t="shared" si="169"/>
        <v>中国電力(株)</v>
      </c>
      <c r="C688" s="683" t="s">
        <v>482</v>
      </c>
      <c r="D688" s="672">
        <v>0</v>
      </c>
      <c r="E688" s="673">
        <v>0</v>
      </c>
      <c r="F688" s="1315"/>
      <c r="G688" s="1316"/>
      <c r="H688" s="626" t="str">
        <f t="shared" si="164"/>
        <v>A0273_中国電力(株)</v>
      </c>
      <c r="I688" s="626" t="str">
        <f t="shared" si="165"/>
        <v>A0273_中国電力(株)_メニューE</v>
      </c>
      <c r="M688" s="626">
        <f t="shared" si="166"/>
        <v>0</v>
      </c>
    </row>
    <row r="689" spans="1:13" ht="20.100000000000001" customHeight="1">
      <c r="A689" s="666" t="str">
        <f t="shared" si="169"/>
        <v>A0273</v>
      </c>
      <c r="B689" s="667" t="str">
        <f t="shared" si="169"/>
        <v>中国電力(株)</v>
      </c>
      <c r="C689" s="707" t="s">
        <v>483</v>
      </c>
      <c r="D689" s="672">
        <v>0</v>
      </c>
      <c r="E689" s="673">
        <v>0</v>
      </c>
      <c r="F689" s="1315"/>
      <c r="G689" s="1316"/>
      <c r="H689" s="626" t="str">
        <f t="shared" si="164"/>
        <v>A0273_中国電力(株)</v>
      </c>
      <c r="I689" s="626" t="str">
        <f t="shared" si="165"/>
        <v>A0273_中国電力(株)_メニューF</v>
      </c>
      <c r="M689" s="626">
        <f t="shared" si="166"/>
        <v>0</v>
      </c>
    </row>
    <row r="690" spans="1:13" ht="20.100000000000001" customHeight="1">
      <c r="A690" s="666" t="str">
        <f t="shared" si="169"/>
        <v>A0273</v>
      </c>
      <c r="B690" s="667" t="str">
        <f t="shared" si="169"/>
        <v>中国電力(株)</v>
      </c>
      <c r="C690" s="707" t="s">
        <v>484</v>
      </c>
      <c r="D690" s="672">
        <v>3.86E-4</v>
      </c>
      <c r="E690" s="673">
        <v>3.86E-4</v>
      </c>
      <c r="F690" s="1315"/>
      <c r="G690" s="1316"/>
      <c r="H690" s="626" t="str">
        <f t="shared" si="164"/>
        <v>A0273_中国電力(株)</v>
      </c>
      <c r="I690" s="626" t="str">
        <f t="shared" si="165"/>
        <v>A0273_中国電力(株)_メニューG</v>
      </c>
      <c r="M690" s="626">
        <f t="shared" si="166"/>
        <v>0</v>
      </c>
    </row>
    <row r="691" spans="1:13" ht="20.100000000000001" customHeight="1">
      <c r="A691" s="666" t="str">
        <f t="shared" si="169"/>
        <v>A0273</v>
      </c>
      <c r="B691" s="667" t="str">
        <f t="shared" si="169"/>
        <v>中国電力(株)</v>
      </c>
      <c r="C691" s="707" t="s">
        <v>1784</v>
      </c>
      <c r="D691" s="740">
        <v>5.1999999999999995E-4</v>
      </c>
      <c r="E691" s="685">
        <v>5.1999999999999995E-4</v>
      </c>
      <c r="F691" s="1315"/>
      <c r="G691" s="1316"/>
      <c r="H691" s="626" t="str">
        <f t="shared" si="164"/>
        <v>A0273_中国電力(株)</v>
      </c>
      <c r="I691" s="626" t="str">
        <f t="shared" si="165"/>
        <v>A0273_中国電力(株)_メニューH(残差)</v>
      </c>
      <c r="M691" s="626">
        <f t="shared" si="166"/>
        <v>0</v>
      </c>
    </row>
    <row r="692" spans="1:13" ht="20.100000000000001" customHeight="1">
      <c r="A692" s="666" t="str">
        <f t="shared" si="169"/>
        <v>A0273</v>
      </c>
      <c r="B692" s="667" t="str">
        <f t="shared" si="169"/>
        <v>中国電力(株)</v>
      </c>
      <c r="C692" s="671" t="s">
        <v>661</v>
      </c>
      <c r="D692" s="675">
        <v>5.1099999999999995E-4</v>
      </c>
      <c r="E692" s="676">
        <v>5.1099999999999995E-4</v>
      </c>
      <c r="F692" s="1315"/>
      <c r="G692" s="1316"/>
      <c r="H692" s="626" t="str">
        <f t="shared" si="164"/>
        <v>A0273_中国電力(株)</v>
      </c>
      <c r="I692" s="626" t="str">
        <f t="shared" si="165"/>
        <v>A0273_中国電力(株)_(参考値)事業者全体</v>
      </c>
      <c r="M692" s="626">
        <f t="shared" si="166"/>
        <v>0</v>
      </c>
    </row>
    <row r="693" spans="1:13" ht="20.100000000000001" customHeight="1">
      <c r="A693" s="666" t="s">
        <v>378</v>
      </c>
      <c r="B693" s="667" t="s">
        <v>1983</v>
      </c>
      <c r="C693" s="658" t="s">
        <v>229</v>
      </c>
      <c r="D693" s="669">
        <v>0</v>
      </c>
      <c r="E693" s="670">
        <v>0</v>
      </c>
      <c r="F693" s="1315">
        <v>100</v>
      </c>
      <c r="G693" s="1316"/>
      <c r="H693" s="626" t="str">
        <f t="shared" si="164"/>
        <v>A0274_四国電力(株)</v>
      </c>
      <c r="I693" s="626" t="str">
        <f t="shared" si="165"/>
        <v>A0274_四国電力(株)_メニューA</v>
      </c>
      <c r="M693" s="626">
        <f t="shared" si="166"/>
        <v>0</v>
      </c>
    </row>
    <row r="694" spans="1:13" ht="20.100000000000001" customHeight="1">
      <c r="A694" s="666" t="str">
        <f t="shared" ref="A694:B696" si="170">A693</f>
        <v>A0274</v>
      </c>
      <c r="B694" s="667" t="str">
        <f t="shared" si="170"/>
        <v>四国電力(株)</v>
      </c>
      <c r="C694" s="683" t="s">
        <v>307</v>
      </c>
      <c r="D694" s="672">
        <v>0</v>
      </c>
      <c r="E694" s="673">
        <v>0</v>
      </c>
      <c r="F694" s="1315"/>
      <c r="G694" s="1316"/>
      <c r="H694" s="626" t="str">
        <f t="shared" si="164"/>
        <v>A0274_四国電力(株)</v>
      </c>
      <c r="I694" s="626" t="str">
        <f t="shared" si="165"/>
        <v>A0274_四国電力(株)_メニューB</v>
      </c>
      <c r="M694" s="626">
        <f t="shared" si="166"/>
        <v>0</v>
      </c>
    </row>
    <row r="695" spans="1:13" ht="20.100000000000001" customHeight="1">
      <c r="A695" s="666" t="str">
        <f t="shared" si="170"/>
        <v>A0274</v>
      </c>
      <c r="B695" s="667" t="str">
        <f t="shared" si="170"/>
        <v>四国電力(株)</v>
      </c>
      <c r="C695" s="707" t="s">
        <v>4403</v>
      </c>
      <c r="D695" s="672">
        <v>4.64E-4</v>
      </c>
      <c r="E695" s="673">
        <v>4.64E-4</v>
      </c>
      <c r="F695" s="1315"/>
      <c r="G695" s="1316"/>
      <c r="H695" s="626" t="str">
        <f t="shared" si="164"/>
        <v>A0274_四国電力(株)</v>
      </c>
      <c r="I695" s="626" t="str">
        <f t="shared" si="165"/>
        <v>A0274_四国電力(株)_メニューC(残差)</v>
      </c>
      <c r="M695" s="626">
        <f t="shared" si="166"/>
        <v>0</v>
      </c>
    </row>
    <row r="696" spans="1:13" ht="20.100000000000001" customHeight="1">
      <c r="A696" s="666" t="str">
        <f t="shared" si="170"/>
        <v>A0274</v>
      </c>
      <c r="B696" s="667" t="str">
        <f t="shared" si="170"/>
        <v>四国電力(株)</v>
      </c>
      <c r="C696" s="671" t="s">
        <v>661</v>
      </c>
      <c r="D696" s="675">
        <v>4.5399999999999998E-4</v>
      </c>
      <c r="E696" s="676">
        <v>4.5399999999999998E-4</v>
      </c>
      <c r="F696" s="1315"/>
      <c r="G696" s="1316"/>
      <c r="H696" s="626" t="str">
        <f t="shared" si="164"/>
        <v>A0274_四国電力(株)</v>
      </c>
      <c r="I696" s="626" t="str">
        <f t="shared" si="165"/>
        <v>A0274_四国電力(株)_(参考値)事業者全体</v>
      </c>
      <c r="M696" s="626">
        <f t="shared" si="166"/>
        <v>0</v>
      </c>
    </row>
    <row r="697" spans="1:13" ht="20.100000000000001" customHeight="1">
      <c r="A697" s="666" t="s">
        <v>379</v>
      </c>
      <c r="B697" s="667" t="s">
        <v>1984</v>
      </c>
      <c r="C697" s="668" t="s">
        <v>229</v>
      </c>
      <c r="D697" s="669">
        <v>0</v>
      </c>
      <c r="E697" s="670">
        <v>0</v>
      </c>
      <c r="F697" s="1315">
        <v>100</v>
      </c>
      <c r="G697" s="1316"/>
      <c r="H697" s="626" t="str">
        <f t="shared" si="164"/>
        <v>A0275_九州電力(株)</v>
      </c>
      <c r="I697" s="626" t="str">
        <f t="shared" si="165"/>
        <v>A0275_九州電力(株)_メニューA</v>
      </c>
      <c r="M697" s="626">
        <f t="shared" si="166"/>
        <v>0</v>
      </c>
    </row>
    <row r="698" spans="1:13" ht="20.100000000000001" customHeight="1">
      <c r="A698" s="666" t="str">
        <f t="shared" ref="A698:B699" si="171">A697</f>
        <v>A0275</v>
      </c>
      <c r="B698" s="667" t="str">
        <f t="shared" si="171"/>
        <v>九州電力(株)</v>
      </c>
      <c r="C698" s="707" t="s">
        <v>4395</v>
      </c>
      <c r="D698" s="672">
        <v>4.17E-4</v>
      </c>
      <c r="E698" s="673">
        <v>4.17E-4</v>
      </c>
      <c r="F698" s="1315"/>
      <c r="G698" s="1316"/>
      <c r="H698" s="626" t="str">
        <f t="shared" si="164"/>
        <v>A0275_九州電力(株)</v>
      </c>
      <c r="I698" s="626" t="str">
        <f t="shared" si="165"/>
        <v>A0275_九州電力(株)_メニューB(残差)</v>
      </c>
      <c r="M698" s="626">
        <f t="shared" si="166"/>
        <v>0</v>
      </c>
    </row>
    <row r="699" spans="1:13" ht="20.100000000000001" customHeight="1">
      <c r="A699" s="666" t="str">
        <f t="shared" si="171"/>
        <v>A0275</v>
      </c>
      <c r="B699" s="667" t="str">
        <f t="shared" si="171"/>
        <v>九州電力(株)</v>
      </c>
      <c r="C699" s="671" t="s">
        <v>661</v>
      </c>
      <c r="D699" s="675">
        <v>4.0200000000000001E-4</v>
      </c>
      <c r="E699" s="676">
        <v>4.0200000000000001E-4</v>
      </c>
      <c r="F699" s="1315"/>
      <c r="G699" s="1316"/>
      <c r="H699" s="626" t="str">
        <f t="shared" si="164"/>
        <v>A0275_九州電力(株)</v>
      </c>
      <c r="I699" s="626" t="str">
        <f t="shared" si="165"/>
        <v>A0275_九州電力(株)_(参考値)事業者全体</v>
      </c>
      <c r="M699" s="626">
        <f t="shared" si="166"/>
        <v>0</v>
      </c>
    </row>
    <row r="700" spans="1:13" ht="20.100000000000001" customHeight="1">
      <c r="A700" s="666" t="s">
        <v>380</v>
      </c>
      <c r="B700" s="667" t="s">
        <v>1985</v>
      </c>
      <c r="C700" s="696" t="s">
        <v>229</v>
      </c>
      <c r="D700" s="670">
        <v>0</v>
      </c>
      <c r="E700" s="670">
        <v>0</v>
      </c>
      <c r="F700" s="1315">
        <v>99.036613997503977</v>
      </c>
      <c r="G700" s="1316" t="s">
        <v>4460</v>
      </c>
      <c r="H700" s="626" t="str">
        <f t="shared" si="164"/>
        <v>A0276_沖縄電力(株)</v>
      </c>
      <c r="I700" s="626" t="str">
        <f t="shared" si="165"/>
        <v>A0276_沖縄電力(株)_メニューA</v>
      </c>
      <c r="M700" s="626">
        <f t="shared" si="166"/>
        <v>0</v>
      </c>
    </row>
    <row r="701" spans="1:13" ht="20.100000000000001" customHeight="1">
      <c r="A701" s="666" t="str">
        <f t="shared" ref="A701:B702" si="172">A700</f>
        <v>A0276</v>
      </c>
      <c r="B701" s="667" t="str">
        <f t="shared" si="172"/>
        <v>沖縄電力(株)</v>
      </c>
      <c r="C701" s="699" t="s">
        <v>4395</v>
      </c>
      <c r="D701" s="673">
        <v>6.4400000000000004E-4</v>
      </c>
      <c r="E701" s="673">
        <v>6.4400000000000004E-4</v>
      </c>
      <c r="F701" s="1315"/>
      <c r="G701" s="1316"/>
      <c r="H701" s="626" t="str">
        <f t="shared" si="164"/>
        <v>A0276_沖縄電力(株)</v>
      </c>
      <c r="I701" s="626" t="str">
        <f t="shared" si="165"/>
        <v>A0276_沖縄電力(株)_メニューB(残差)</v>
      </c>
      <c r="M701" s="626">
        <f t="shared" si="166"/>
        <v>0</v>
      </c>
    </row>
    <row r="702" spans="1:13" ht="20.100000000000001" customHeight="1">
      <c r="A702" s="666" t="str">
        <f t="shared" si="172"/>
        <v>A0276</v>
      </c>
      <c r="B702" s="667" t="str">
        <f t="shared" si="172"/>
        <v>沖縄電力(株)</v>
      </c>
      <c r="C702" s="742" t="s">
        <v>661</v>
      </c>
      <c r="D702" s="681">
        <v>6.38E-4</v>
      </c>
      <c r="E702" s="676">
        <v>6.38E-4</v>
      </c>
      <c r="F702" s="1315"/>
      <c r="G702" s="1316"/>
      <c r="H702" s="626" t="str">
        <f t="shared" si="164"/>
        <v>A0276_沖縄電力(株)</v>
      </c>
      <c r="I702" s="626" t="str">
        <f t="shared" si="165"/>
        <v>A0276_沖縄電力(株)_(参考値)事業者全体</v>
      </c>
      <c r="M702" s="626">
        <f t="shared" si="166"/>
        <v>0</v>
      </c>
    </row>
    <row r="703" spans="1:13" ht="20.100000000000001" customHeight="1">
      <c r="A703" s="656" t="s">
        <v>381</v>
      </c>
      <c r="B703" s="657" t="s">
        <v>1986</v>
      </c>
      <c r="C703" s="745"/>
      <c r="D703" s="855">
        <v>4.3399999999999998E-4</v>
      </c>
      <c r="E703" s="660">
        <v>4.3399999999999998E-4</v>
      </c>
      <c r="F703" s="661">
        <v>100</v>
      </c>
      <c r="G703" s="662"/>
      <c r="H703" s="626" t="str">
        <f t="shared" si="164"/>
        <v>A0277_北日本石油(株)</v>
      </c>
      <c r="I703" s="626" t="str">
        <f t="shared" si="165"/>
        <v>A0277_北日本石油(株)_</v>
      </c>
      <c r="M703" s="626">
        <f t="shared" si="166"/>
        <v>0</v>
      </c>
    </row>
    <row r="704" spans="1:13" ht="20.100000000000001" customHeight="1">
      <c r="A704" s="656" t="s">
        <v>382</v>
      </c>
      <c r="B704" s="657" t="s">
        <v>1987</v>
      </c>
      <c r="C704" s="663"/>
      <c r="D704" s="664">
        <v>3.9800000000000002E-4</v>
      </c>
      <c r="E704" s="665">
        <v>3.9800000000000002E-4</v>
      </c>
      <c r="F704" s="661" t="s">
        <v>4384</v>
      </c>
      <c r="G704" s="662"/>
      <c r="H704" s="626" t="str">
        <f t="shared" si="164"/>
        <v>A0278_千葉電力(株)</v>
      </c>
      <c r="I704" s="626" t="str">
        <f t="shared" si="165"/>
        <v>A0278_千葉電力(株)_</v>
      </c>
      <c r="M704" s="626">
        <f t="shared" si="166"/>
        <v>0</v>
      </c>
    </row>
    <row r="705" spans="1:13" ht="20.100000000000001" customHeight="1">
      <c r="A705" s="656" t="s">
        <v>383</v>
      </c>
      <c r="B705" s="657" t="s">
        <v>1988</v>
      </c>
      <c r="C705" s="663"/>
      <c r="D705" s="664">
        <v>4.8200000000000001E-4</v>
      </c>
      <c r="E705" s="665">
        <v>4.8200000000000001E-4</v>
      </c>
      <c r="F705" s="661">
        <v>100</v>
      </c>
      <c r="G705" s="662"/>
      <c r="H705" s="626" t="str">
        <f t="shared" si="164"/>
        <v>A0280_やめエネルギー(株)</v>
      </c>
      <c r="I705" s="626" t="str">
        <f t="shared" si="165"/>
        <v>A0280_やめエネルギー(株)_</v>
      </c>
      <c r="M705" s="626">
        <f t="shared" si="166"/>
        <v>0</v>
      </c>
    </row>
    <row r="706" spans="1:13" ht="20.100000000000001" customHeight="1">
      <c r="A706" s="656" t="s">
        <v>384</v>
      </c>
      <c r="B706" s="657" t="s">
        <v>1989</v>
      </c>
      <c r="C706" s="663"/>
      <c r="D706" s="664">
        <v>4.5800000000000002E-4</v>
      </c>
      <c r="E706" s="665">
        <v>4.5800000000000002E-4</v>
      </c>
      <c r="F706" s="661">
        <v>100</v>
      </c>
      <c r="G706" s="662"/>
      <c r="H706" s="626" t="str">
        <f t="shared" si="164"/>
        <v>A0281_(株)アースインフィニティ</v>
      </c>
      <c r="I706" s="626" t="str">
        <f t="shared" si="165"/>
        <v>A0281_(株)アースインフィニティ_</v>
      </c>
      <c r="M706" s="626">
        <f t="shared" si="166"/>
        <v>0</v>
      </c>
    </row>
    <row r="707" spans="1:13" ht="20.100000000000001" customHeight="1">
      <c r="A707" s="656" t="s">
        <v>385</v>
      </c>
      <c r="B707" s="657" t="s">
        <v>1990</v>
      </c>
      <c r="C707" s="663"/>
      <c r="D707" s="664">
        <v>3.4099999999999999E-4</v>
      </c>
      <c r="E707" s="665">
        <v>3.4099999999999999E-4</v>
      </c>
      <c r="F707" s="661">
        <v>100</v>
      </c>
      <c r="G707" s="662"/>
      <c r="H707" s="626" t="str">
        <f t="shared" si="164"/>
        <v>A0283_足利ガス(株)</v>
      </c>
      <c r="I707" s="626" t="str">
        <f t="shared" si="165"/>
        <v>A0283_足利ガス(株)_</v>
      </c>
      <c r="M707" s="626">
        <f t="shared" si="166"/>
        <v>0</v>
      </c>
    </row>
    <row r="708" spans="1:13" ht="20.100000000000001" customHeight="1">
      <c r="A708" s="656" t="s">
        <v>386</v>
      </c>
      <c r="B708" s="898" t="s">
        <v>4461</v>
      </c>
      <c r="C708" s="847"/>
      <c r="D708" s="664">
        <v>3.4400000000000001E-4</v>
      </c>
      <c r="E708" s="665">
        <v>3.4400000000000001E-4</v>
      </c>
      <c r="F708" s="661">
        <v>100</v>
      </c>
      <c r="G708" s="662"/>
      <c r="H708" s="626" t="str">
        <f t="shared" si="164"/>
        <v>A0284_(株)Misumi</v>
      </c>
      <c r="I708" s="626" t="str">
        <f t="shared" si="165"/>
        <v>A0284_(株)Misumi_</v>
      </c>
      <c r="M708" s="626">
        <f t="shared" si="166"/>
        <v>0</v>
      </c>
    </row>
    <row r="709" spans="1:13" ht="20.100000000000001" customHeight="1">
      <c r="A709" s="656" t="s">
        <v>387</v>
      </c>
      <c r="B709" s="898" t="s">
        <v>1991</v>
      </c>
      <c r="C709" s="847"/>
      <c r="D709" s="664">
        <v>4.2700000000000002E-4</v>
      </c>
      <c r="E709" s="665">
        <v>4.2700000000000002E-4</v>
      </c>
      <c r="F709" s="661">
        <v>100</v>
      </c>
      <c r="G709" s="662"/>
      <c r="H709" s="626" t="str">
        <f t="shared" si="164"/>
        <v>A0285_米子瓦斯(株)</v>
      </c>
      <c r="I709" s="626" t="str">
        <f t="shared" si="165"/>
        <v>A0285_米子瓦斯(株)_</v>
      </c>
      <c r="M709" s="626">
        <f t="shared" si="166"/>
        <v>0</v>
      </c>
    </row>
    <row r="710" spans="1:13" ht="20.100000000000001" customHeight="1">
      <c r="A710" s="656" t="s">
        <v>388</v>
      </c>
      <c r="B710" s="868" t="s">
        <v>1992</v>
      </c>
      <c r="C710" s="728"/>
      <c r="D710" s="794">
        <v>9.9200000000000004E-4</v>
      </c>
      <c r="E710" s="831">
        <v>9.9200000000000004E-4</v>
      </c>
      <c r="F710" s="870">
        <v>100</v>
      </c>
      <c r="G710" s="871"/>
      <c r="H710" s="626" t="str">
        <f t="shared" si="164"/>
        <v>A0286_(株)エルピオ</v>
      </c>
      <c r="I710" s="626" t="str">
        <f t="shared" si="165"/>
        <v>A0286_(株)エルピオ_</v>
      </c>
      <c r="M710" s="626">
        <f t="shared" si="166"/>
        <v>0</v>
      </c>
    </row>
    <row r="711" spans="1:13" ht="20.100000000000001" customHeight="1">
      <c r="A711" s="899" t="s">
        <v>389</v>
      </c>
      <c r="B711" s="900" t="s">
        <v>1993</v>
      </c>
      <c r="C711" s="847"/>
      <c r="D711" s="901">
        <v>4.1599999999999997E-4</v>
      </c>
      <c r="E711" s="802">
        <v>4.1599999999999997E-4</v>
      </c>
      <c r="F711" s="818">
        <v>100</v>
      </c>
      <c r="G711" s="819"/>
      <c r="H711" s="626" t="str">
        <f t="shared" si="164"/>
        <v>A0287_浜田ガス(株)</v>
      </c>
      <c r="I711" s="626" t="str">
        <f t="shared" si="165"/>
        <v>A0287_浜田ガス(株)_</v>
      </c>
      <c r="M711" s="626">
        <f t="shared" si="166"/>
        <v>0</v>
      </c>
    </row>
    <row r="712" spans="1:13" ht="20.100000000000001" customHeight="1">
      <c r="A712" s="666" t="s">
        <v>390</v>
      </c>
      <c r="B712" s="760" t="s">
        <v>1994</v>
      </c>
      <c r="C712" s="757" t="s">
        <v>229</v>
      </c>
      <c r="D712" s="761">
        <v>0</v>
      </c>
      <c r="E712" s="706">
        <v>0</v>
      </c>
      <c r="F712" s="1328">
        <v>97.814818579123894</v>
      </c>
      <c r="G712" s="1329" t="s">
        <v>4462</v>
      </c>
      <c r="H712" s="626" t="str">
        <f t="shared" si="164"/>
        <v>A0288_(株)アメニティ電力</v>
      </c>
      <c r="I712" s="626" t="str">
        <f t="shared" si="165"/>
        <v>A0288_(株)アメニティ電力_メニューA</v>
      </c>
      <c r="M712" s="626">
        <f t="shared" si="166"/>
        <v>0</v>
      </c>
    </row>
    <row r="713" spans="1:13" ht="20.100000000000001" customHeight="1">
      <c r="A713" s="666" t="str">
        <f t="shared" ref="A713:B714" si="173">A712</f>
        <v>A0288</v>
      </c>
      <c r="B713" s="762" t="str">
        <f t="shared" si="173"/>
        <v>(株)アメニティ電力</v>
      </c>
      <c r="C713" s="758" t="s">
        <v>4395</v>
      </c>
      <c r="D713" s="717">
        <v>5.8500000000000002E-4</v>
      </c>
      <c r="E713" s="673">
        <v>5.8500000000000002E-4</v>
      </c>
      <c r="F713" s="1315"/>
      <c r="G713" s="1316"/>
      <c r="H713" s="626" t="str">
        <f t="shared" si="164"/>
        <v>A0288_(株)アメニティ電力</v>
      </c>
      <c r="I713" s="626" t="str">
        <f t="shared" si="165"/>
        <v>A0288_(株)アメニティ電力_メニューB(残差)</v>
      </c>
      <c r="M713" s="626">
        <f t="shared" si="166"/>
        <v>0</v>
      </c>
    </row>
    <row r="714" spans="1:13" ht="20.100000000000001" customHeight="1">
      <c r="A714" s="666" t="str">
        <f t="shared" si="173"/>
        <v>A0288</v>
      </c>
      <c r="B714" s="762" t="str">
        <f t="shared" si="173"/>
        <v>(株)アメニティ電力</v>
      </c>
      <c r="C714" s="759" t="s">
        <v>661</v>
      </c>
      <c r="D714" s="681">
        <v>5.5000000000000003E-4</v>
      </c>
      <c r="E714" s="665">
        <v>5.5000000000000003E-4</v>
      </c>
      <c r="F714" s="1315"/>
      <c r="G714" s="1316"/>
      <c r="H714" s="626" t="str">
        <f t="shared" si="164"/>
        <v>A0288_(株)アメニティ電力</v>
      </c>
      <c r="I714" s="626" t="str">
        <f t="shared" si="165"/>
        <v>A0288_(株)アメニティ電力_(参考値)事業者全体</v>
      </c>
      <c r="M714" s="626">
        <f t="shared" si="166"/>
        <v>0</v>
      </c>
    </row>
    <row r="715" spans="1:13" ht="20.100000000000001" customHeight="1">
      <c r="A715" s="656" t="s">
        <v>391</v>
      </c>
      <c r="B715" s="657" t="s">
        <v>1995</v>
      </c>
      <c r="C715" s="745"/>
      <c r="D715" s="664">
        <v>6.6299999999999996E-4</v>
      </c>
      <c r="E715" s="665">
        <v>6.6299999999999996E-4</v>
      </c>
      <c r="F715" s="661">
        <v>100</v>
      </c>
      <c r="G715" s="662"/>
      <c r="H715" s="626" t="str">
        <f t="shared" si="164"/>
        <v>A0292_岡田建設(株)</v>
      </c>
      <c r="I715" s="626" t="str">
        <f t="shared" si="165"/>
        <v>A0292_岡田建設(株)_</v>
      </c>
      <c r="M715" s="626">
        <f t="shared" si="166"/>
        <v>0</v>
      </c>
    </row>
    <row r="716" spans="1:13" ht="20.100000000000001" customHeight="1">
      <c r="A716" s="656" t="s">
        <v>392</v>
      </c>
      <c r="B716" s="657" t="s">
        <v>1996</v>
      </c>
      <c r="C716" s="658"/>
      <c r="D716" s="664">
        <v>4.1599999999999997E-4</v>
      </c>
      <c r="E716" s="665">
        <v>4.1599999999999997E-4</v>
      </c>
      <c r="F716" s="661">
        <v>100</v>
      </c>
      <c r="G716" s="662"/>
      <c r="H716" s="626" t="str">
        <f t="shared" si="164"/>
        <v>A0293_出雲ガス(株)</v>
      </c>
      <c r="I716" s="626" t="str">
        <f t="shared" si="165"/>
        <v>A0293_出雲ガス(株)_</v>
      </c>
      <c r="M716" s="626">
        <f t="shared" si="166"/>
        <v>0</v>
      </c>
    </row>
    <row r="717" spans="1:13" ht="20.100000000000001" customHeight="1">
      <c r="A717" s="666" t="s">
        <v>393</v>
      </c>
      <c r="B717" s="667" t="s">
        <v>1997</v>
      </c>
      <c r="C717" s="696" t="s">
        <v>229</v>
      </c>
      <c r="D717" s="669">
        <v>0</v>
      </c>
      <c r="E717" s="670">
        <v>0</v>
      </c>
      <c r="F717" s="1315">
        <v>100</v>
      </c>
      <c r="G717" s="1316"/>
      <c r="H717" s="626" t="str">
        <f t="shared" si="164"/>
        <v>A0295_一般社団法人グリーンコープでんき</v>
      </c>
      <c r="I717" s="626" t="str">
        <f t="shared" si="165"/>
        <v>A0295_一般社団法人グリーンコープでんき_メニューA</v>
      </c>
      <c r="M717" s="626">
        <f t="shared" si="166"/>
        <v>0</v>
      </c>
    </row>
    <row r="718" spans="1:13" ht="20.100000000000001" customHeight="1">
      <c r="A718" s="666" t="str">
        <f t="shared" ref="A718:B719" si="174">A717</f>
        <v>A0295</v>
      </c>
      <c r="B718" s="667" t="str">
        <f t="shared" si="174"/>
        <v>一般社団法人グリーンコープでんき</v>
      </c>
      <c r="C718" s="902" t="s">
        <v>4385</v>
      </c>
      <c r="D718" s="672">
        <v>4.5300000000000001E-4</v>
      </c>
      <c r="E718" s="673">
        <v>4.5300000000000001E-4</v>
      </c>
      <c r="F718" s="1315"/>
      <c r="G718" s="1316"/>
      <c r="H718" s="626" t="str">
        <f t="shared" si="164"/>
        <v>A0295_一般社団法人グリーンコープでんき</v>
      </c>
      <c r="I718" s="626" t="str">
        <f t="shared" si="165"/>
        <v>A0295_一般社団法人グリーンコープでんき_メニューB(残差)</v>
      </c>
      <c r="M718" s="626">
        <f t="shared" si="166"/>
        <v>0</v>
      </c>
    </row>
    <row r="719" spans="1:13" ht="20.100000000000001" customHeight="1">
      <c r="A719" s="666" t="str">
        <f t="shared" si="174"/>
        <v>A0295</v>
      </c>
      <c r="B719" s="667" t="str">
        <f t="shared" si="174"/>
        <v>一般社団法人グリーンコープでんき</v>
      </c>
      <c r="C719" s="742" t="s">
        <v>661</v>
      </c>
      <c r="D719" s="681">
        <v>3.9500000000000001E-4</v>
      </c>
      <c r="E719" s="676">
        <v>3.9500000000000001E-4</v>
      </c>
      <c r="F719" s="1315"/>
      <c r="G719" s="1316"/>
      <c r="H719" s="626" t="str">
        <f t="shared" si="164"/>
        <v>A0295_一般社団法人グリーンコープでんき</v>
      </c>
      <c r="I719" s="626" t="str">
        <f t="shared" si="165"/>
        <v>A0295_一般社団法人グリーンコープでんき_(参考値)事業者全体</v>
      </c>
      <c r="M719" s="626">
        <f t="shared" si="166"/>
        <v>0</v>
      </c>
    </row>
    <row r="720" spans="1:13" ht="20.100000000000001" customHeight="1">
      <c r="A720" s="656" t="s">
        <v>394</v>
      </c>
      <c r="B720" s="657" t="s">
        <v>1998</v>
      </c>
      <c r="C720" s="745"/>
      <c r="D720" s="664">
        <v>4.1300000000000001E-4</v>
      </c>
      <c r="E720" s="665">
        <v>4.1300000000000001E-4</v>
      </c>
      <c r="F720" s="661" t="s">
        <v>4384</v>
      </c>
      <c r="G720" s="662"/>
      <c r="H720" s="626" t="str">
        <f t="shared" si="164"/>
        <v>A0296_公益財団法人東京都環境公社</v>
      </c>
      <c r="I720" s="626" t="str">
        <f t="shared" si="165"/>
        <v>A0296_公益財団法人東京都環境公社_</v>
      </c>
      <c r="M720" s="626">
        <f t="shared" si="166"/>
        <v>0</v>
      </c>
    </row>
    <row r="721" spans="1:13" ht="20.100000000000001" customHeight="1">
      <c r="A721" s="656" t="s">
        <v>395</v>
      </c>
      <c r="B721" s="657" t="s">
        <v>1999</v>
      </c>
      <c r="C721" s="663"/>
      <c r="D721" s="664">
        <v>2.9999999999999997E-4</v>
      </c>
      <c r="E721" s="802">
        <v>2.9999999999999997E-4</v>
      </c>
      <c r="F721" s="661">
        <v>100</v>
      </c>
      <c r="G721" s="903"/>
      <c r="H721" s="626" t="str">
        <f t="shared" si="164"/>
        <v>A0298_イオンディライト(株)</v>
      </c>
      <c r="I721" s="626" t="str">
        <f t="shared" si="165"/>
        <v>A0298_イオンディライト(株)_</v>
      </c>
      <c r="M721" s="626">
        <f t="shared" si="166"/>
        <v>0</v>
      </c>
    </row>
    <row r="722" spans="1:13" ht="20.100000000000001" customHeight="1">
      <c r="A722" s="666" t="s">
        <v>396</v>
      </c>
      <c r="B722" s="667" t="s">
        <v>2000</v>
      </c>
      <c r="C722" s="658" t="s">
        <v>229</v>
      </c>
      <c r="D722" s="669">
        <v>0</v>
      </c>
      <c r="E722" s="670">
        <v>0</v>
      </c>
      <c r="F722" s="1315">
        <v>100</v>
      </c>
      <c r="G722" s="1316"/>
      <c r="H722" s="626" t="str">
        <f t="shared" si="164"/>
        <v>A0300_(株)ファミリーネット・ジャパン</v>
      </c>
      <c r="I722" s="626" t="str">
        <f t="shared" si="165"/>
        <v>A0300_(株)ファミリーネット・ジャパン_メニューA</v>
      </c>
      <c r="M722" s="626">
        <f t="shared" si="166"/>
        <v>0</v>
      </c>
    </row>
    <row r="723" spans="1:13" ht="20.100000000000001" customHeight="1">
      <c r="A723" s="666" t="str">
        <f t="shared" ref="A723:B727" si="175">A722</f>
        <v>A0300</v>
      </c>
      <c r="B723" s="667" t="str">
        <f t="shared" si="175"/>
        <v>(株)ファミリーネット・ジャパン</v>
      </c>
      <c r="C723" s="707" t="s">
        <v>307</v>
      </c>
      <c r="D723" s="672">
        <v>0</v>
      </c>
      <c r="E723" s="673">
        <v>0</v>
      </c>
      <c r="F723" s="1315"/>
      <c r="G723" s="1316"/>
      <c r="H723" s="626" t="str">
        <f t="shared" si="164"/>
        <v>A0300_(株)ファミリーネット・ジャパン</v>
      </c>
      <c r="I723" s="626" t="str">
        <f t="shared" si="165"/>
        <v>A0300_(株)ファミリーネット・ジャパン_メニューB</v>
      </c>
      <c r="M723" s="626">
        <f t="shared" si="166"/>
        <v>0</v>
      </c>
    </row>
    <row r="724" spans="1:13" ht="20.100000000000001" customHeight="1">
      <c r="A724" s="666" t="str">
        <f t="shared" si="175"/>
        <v>A0300</v>
      </c>
      <c r="B724" s="667" t="str">
        <f t="shared" si="175"/>
        <v>(株)ファミリーネット・ジャパン</v>
      </c>
      <c r="C724" s="671" t="s">
        <v>480</v>
      </c>
      <c r="D724" s="672">
        <v>0</v>
      </c>
      <c r="E724" s="673">
        <v>0</v>
      </c>
      <c r="F724" s="1315"/>
      <c r="G724" s="1316"/>
      <c r="H724" s="626" t="str">
        <f t="shared" si="164"/>
        <v>A0300_(株)ファミリーネット・ジャパン</v>
      </c>
      <c r="I724" s="626" t="str">
        <f t="shared" si="165"/>
        <v>A0300_(株)ファミリーネット・ジャパン_メニューC</v>
      </c>
      <c r="M724" s="626">
        <f t="shared" si="166"/>
        <v>0</v>
      </c>
    </row>
    <row r="725" spans="1:13" ht="20.100000000000001" customHeight="1">
      <c r="A725" s="666" t="str">
        <f t="shared" si="175"/>
        <v>A0300</v>
      </c>
      <c r="B725" s="667" t="str">
        <f t="shared" si="175"/>
        <v>(株)ファミリーネット・ジャパン</v>
      </c>
      <c r="C725" s="707" t="s">
        <v>4391</v>
      </c>
      <c r="D725" s="672">
        <v>0</v>
      </c>
      <c r="E725" s="673">
        <v>0</v>
      </c>
      <c r="F725" s="1315"/>
      <c r="G725" s="1316"/>
      <c r="H725" s="626" t="str">
        <f t="shared" si="164"/>
        <v>A0300_(株)ファミリーネット・ジャパン</v>
      </c>
      <c r="I725" s="626" t="str">
        <f t="shared" si="165"/>
        <v>A0300_(株)ファミリーネット・ジャパン_メニューD</v>
      </c>
      <c r="M725" s="626">
        <f t="shared" si="166"/>
        <v>0</v>
      </c>
    </row>
    <row r="726" spans="1:13" ht="20.100000000000001" customHeight="1">
      <c r="A726" s="666" t="str">
        <f t="shared" si="175"/>
        <v>A0300</v>
      </c>
      <c r="B726" s="667" t="str">
        <f t="shared" si="175"/>
        <v>(株)ファミリーネット・ジャパン</v>
      </c>
      <c r="C726" s="708" t="s">
        <v>4412</v>
      </c>
      <c r="D726" s="672">
        <v>5.2999999999999998E-4</v>
      </c>
      <c r="E726" s="673">
        <v>5.2999999999999998E-4</v>
      </c>
      <c r="F726" s="1315"/>
      <c r="G726" s="1316"/>
      <c r="H726" s="626" t="str">
        <f t="shared" si="164"/>
        <v>A0300_(株)ファミリーネット・ジャパン</v>
      </c>
      <c r="I726" s="626" t="str">
        <f t="shared" si="165"/>
        <v>A0300_(株)ファミリーネット・ジャパン_メニューE(残差)</v>
      </c>
      <c r="M726" s="626">
        <f t="shared" si="166"/>
        <v>0</v>
      </c>
    </row>
    <row r="727" spans="1:13" ht="20.100000000000001" customHeight="1">
      <c r="A727" s="666" t="str">
        <f t="shared" si="175"/>
        <v>A0300</v>
      </c>
      <c r="B727" s="667" t="str">
        <f t="shared" si="175"/>
        <v>(株)ファミリーネット・ジャパン</v>
      </c>
      <c r="C727" s="674" t="s">
        <v>661</v>
      </c>
      <c r="D727" s="675">
        <v>4.7399999999999997E-4</v>
      </c>
      <c r="E727" s="676">
        <v>4.7399999999999997E-4</v>
      </c>
      <c r="F727" s="1315"/>
      <c r="G727" s="1316"/>
      <c r="H727" s="626" t="str">
        <f t="shared" si="164"/>
        <v>A0300_(株)ファミリーネット・ジャパン</v>
      </c>
      <c r="I727" s="626" t="str">
        <f t="shared" si="165"/>
        <v>A0300_(株)ファミリーネット・ジャパン_(参考値)事業者全体</v>
      </c>
      <c r="M727" s="626">
        <f t="shared" si="166"/>
        <v>0</v>
      </c>
    </row>
    <row r="728" spans="1:13" ht="20.100000000000001" customHeight="1">
      <c r="A728" s="656" t="s">
        <v>397</v>
      </c>
      <c r="B728" s="657" t="s">
        <v>4463</v>
      </c>
      <c r="C728" s="663"/>
      <c r="D728" s="664">
        <v>6.2299999999999996E-4</v>
      </c>
      <c r="E728" s="665">
        <v>6.2299999999999996E-4</v>
      </c>
      <c r="F728" s="661">
        <v>100</v>
      </c>
      <c r="G728" s="662"/>
      <c r="H728" s="626" t="str">
        <f t="shared" si="164"/>
        <v>A0303_MKステーションズ(株)</v>
      </c>
      <c r="I728" s="626" t="str">
        <f t="shared" si="165"/>
        <v>A0303_MKステーションズ(株)_</v>
      </c>
      <c r="M728" s="626">
        <f t="shared" si="166"/>
        <v>0</v>
      </c>
    </row>
    <row r="729" spans="1:13" ht="20.100000000000001" customHeight="1">
      <c r="A729" s="656" t="s">
        <v>398</v>
      </c>
      <c r="B729" s="657" t="s">
        <v>2001</v>
      </c>
      <c r="C729" s="663"/>
      <c r="D729" s="664">
        <v>5.8799999999999998E-4</v>
      </c>
      <c r="E729" s="665">
        <v>5.8799999999999998E-4</v>
      </c>
      <c r="F729" s="661">
        <v>100</v>
      </c>
      <c r="G729" s="662"/>
      <c r="H729" s="626" t="str">
        <f t="shared" si="164"/>
        <v>A0305_フラワーペイメント(株)</v>
      </c>
      <c r="I729" s="626" t="str">
        <f t="shared" si="165"/>
        <v>A0305_フラワーペイメント(株)_</v>
      </c>
      <c r="M729" s="626">
        <f t="shared" si="166"/>
        <v>0</v>
      </c>
    </row>
    <row r="730" spans="1:13" ht="20.100000000000001" customHeight="1">
      <c r="A730" s="656" t="s">
        <v>399</v>
      </c>
      <c r="B730" s="657" t="s">
        <v>4464</v>
      </c>
      <c r="C730" s="663"/>
      <c r="D730" s="664">
        <v>4.2900000000000002E-4</v>
      </c>
      <c r="E730" s="665">
        <v>4.2900000000000002E-4</v>
      </c>
      <c r="F730" s="661" t="s">
        <v>4384</v>
      </c>
      <c r="G730" s="662"/>
      <c r="H730" s="626" t="str">
        <f t="shared" si="164"/>
        <v>A0306_(株)JTBコミュニケーションデザイン</v>
      </c>
      <c r="I730" s="626" t="str">
        <f t="shared" si="165"/>
        <v>A0306_(株)JTBコミュニケーションデザイン_</v>
      </c>
      <c r="M730" s="626">
        <f t="shared" si="166"/>
        <v>0</v>
      </c>
    </row>
    <row r="731" spans="1:13" ht="20.100000000000001" customHeight="1">
      <c r="A731" s="666" t="s">
        <v>2002</v>
      </c>
      <c r="B731" s="667" t="s">
        <v>2003</v>
      </c>
      <c r="C731" s="658" t="s">
        <v>229</v>
      </c>
      <c r="D731" s="669">
        <v>0</v>
      </c>
      <c r="E731" s="670">
        <v>0</v>
      </c>
      <c r="F731" s="1315">
        <v>67.944076894270381</v>
      </c>
      <c r="G731" s="1316" t="s">
        <v>4394</v>
      </c>
      <c r="H731" s="626" t="str">
        <f t="shared" si="164"/>
        <v>A0308_積水化学工業(株)</v>
      </c>
      <c r="I731" s="626" t="str">
        <f t="shared" si="165"/>
        <v>A0308_積水化学工業(株)_メニューA</v>
      </c>
      <c r="M731" s="626">
        <f t="shared" si="166"/>
        <v>0</v>
      </c>
    </row>
    <row r="732" spans="1:13" ht="20.100000000000001" customHeight="1">
      <c r="A732" s="666" t="str">
        <f t="shared" ref="A732:B733" si="176">A731</f>
        <v>A0308</v>
      </c>
      <c r="B732" s="667" t="str">
        <f t="shared" si="176"/>
        <v>積水化学工業(株)</v>
      </c>
      <c r="C732" s="683" t="s">
        <v>4395</v>
      </c>
      <c r="D732" s="672">
        <v>0</v>
      </c>
      <c r="E732" s="673">
        <v>0</v>
      </c>
      <c r="F732" s="1315"/>
      <c r="G732" s="1316"/>
      <c r="H732" s="626" t="str">
        <f t="shared" si="164"/>
        <v>A0308_積水化学工業(株)</v>
      </c>
      <c r="I732" s="626" t="str">
        <f t="shared" si="165"/>
        <v>A0308_積水化学工業(株)_メニューB(残差)</v>
      </c>
      <c r="M732" s="626">
        <f t="shared" si="166"/>
        <v>0</v>
      </c>
    </row>
    <row r="733" spans="1:13" ht="20.100000000000001" customHeight="1">
      <c r="A733" s="666" t="str">
        <f t="shared" si="176"/>
        <v>A0308</v>
      </c>
      <c r="B733" s="667" t="str">
        <f t="shared" si="176"/>
        <v>積水化学工業(株)</v>
      </c>
      <c r="C733" s="674" t="s">
        <v>661</v>
      </c>
      <c r="D733" s="675">
        <v>0</v>
      </c>
      <c r="E733" s="676">
        <v>0</v>
      </c>
      <c r="F733" s="1315"/>
      <c r="G733" s="1316"/>
      <c r="H733" s="626" t="str">
        <f t="shared" si="164"/>
        <v>A0308_積水化学工業(株)</v>
      </c>
      <c r="I733" s="626" t="str">
        <f t="shared" si="165"/>
        <v>A0308_積水化学工業(株)_(参考値)事業者全体</v>
      </c>
      <c r="M733" s="626">
        <f t="shared" si="166"/>
        <v>0</v>
      </c>
    </row>
    <row r="734" spans="1:13" ht="20.100000000000001" customHeight="1">
      <c r="A734" s="666" t="s">
        <v>400</v>
      </c>
      <c r="B734" s="667" t="s">
        <v>2004</v>
      </c>
      <c r="C734" s="658" t="s">
        <v>229</v>
      </c>
      <c r="D734" s="669">
        <v>0</v>
      </c>
      <c r="E734" s="670">
        <v>0</v>
      </c>
      <c r="F734" s="1315">
        <v>93.604959676360096</v>
      </c>
      <c r="G734" s="1316" t="s">
        <v>4422</v>
      </c>
      <c r="H734" s="626" t="str">
        <f t="shared" si="164"/>
        <v>A0310_全農エネルギー(株)</v>
      </c>
      <c r="I734" s="626" t="str">
        <f t="shared" si="165"/>
        <v>A0310_全農エネルギー(株)_メニューA</v>
      </c>
      <c r="M734" s="626">
        <f t="shared" si="166"/>
        <v>0</v>
      </c>
    </row>
    <row r="735" spans="1:13" ht="20.100000000000001" customHeight="1">
      <c r="A735" s="666" t="str">
        <f t="shared" ref="A735:B736" si="177">A734</f>
        <v>A0310</v>
      </c>
      <c r="B735" s="667" t="str">
        <f t="shared" si="177"/>
        <v>全農エネルギー(株)</v>
      </c>
      <c r="C735" s="683" t="s">
        <v>4395</v>
      </c>
      <c r="D735" s="672">
        <v>5.8399999999999999E-4</v>
      </c>
      <c r="E735" s="673">
        <v>5.8399999999999999E-4</v>
      </c>
      <c r="F735" s="1315"/>
      <c r="G735" s="1316"/>
      <c r="H735" s="626" t="str">
        <f t="shared" ref="H735:H798" si="178">A735&amp;"_"&amp;B735</f>
        <v>A0310_全農エネルギー(株)</v>
      </c>
      <c r="I735" s="626" t="str">
        <f t="shared" ref="I735:I798" si="179">A735&amp;"_"&amp;B735&amp;"_"&amp;C735</f>
        <v>A0310_全農エネルギー(株)_メニューB(残差)</v>
      </c>
      <c r="M735" s="626">
        <f t="shared" ref="M735:M798" si="180">COUNTIF($H$30:$H$3024,K735)</f>
        <v>0</v>
      </c>
    </row>
    <row r="736" spans="1:13" ht="20.100000000000001" customHeight="1">
      <c r="A736" s="666" t="str">
        <f t="shared" si="177"/>
        <v>A0310</v>
      </c>
      <c r="B736" s="667" t="str">
        <f t="shared" si="177"/>
        <v>全農エネルギー(株)</v>
      </c>
      <c r="C736" s="674" t="s">
        <v>661</v>
      </c>
      <c r="D736" s="684">
        <v>5.8299999999999997E-4</v>
      </c>
      <c r="E736" s="676">
        <v>5.8299999999999997E-4</v>
      </c>
      <c r="F736" s="1315"/>
      <c r="G736" s="1316"/>
      <c r="H736" s="626" t="str">
        <f t="shared" si="178"/>
        <v>A0310_全農エネルギー(株)</v>
      </c>
      <c r="I736" s="626" t="str">
        <f t="shared" si="179"/>
        <v>A0310_全農エネルギー(株)_(参考値)事業者全体</v>
      </c>
      <c r="M736" s="626">
        <f t="shared" si="180"/>
        <v>0</v>
      </c>
    </row>
    <row r="737" spans="1:13" ht="20.100000000000001" customHeight="1">
      <c r="A737" s="666" t="s">
        <v>401</v>
      </c>
      <c r="B737" s="667" t="s">
        <v>2005</v>
      </c>
      <c r="C737" s="658" t="s">
        <v>229</v>
      </c>
      <c r="D737" s="904">
        <v>0</v>
      </c>
      <c r="E737" s="905">
        <v>0</v>
      </c>
      <c r="F737" s="1315">
        <v>2.5115407246733557</v>
      </c>
      <c r="G737" s="1316" t="s">
        <v>4439</v>
      </c>
      <c r="H737" s="626" t="str">
        <f t="shared" si="178"/>
        <v>A0311_(株)ハルエネ</v>
      </c>
      <c r="I737" s="626" t="str">
        <f t="shared" si="179"/>
        <v>A0311_(株)ハルエネ_メニューA</v>
      </c>
      <c r="M737" s="626">
        <f t="shared" si="180"/>
        <v>0</v>
      </c>
    </row>
    <row r="738" spans="1:13" ht="20.100000000000001" customHeight="1">
      <c r="A738" s="666" t="str">
        <f t="shared" ref="A738:B739" si="181">A737</f>
        <v>A0311</v>
      </c>
      <c r="B738" s="667" t="str">
        <f t="shared" si="181"/>
        <v>(株)ハルエネ</v>
      </c>
      <c r="C738" s="707" t="s">
        <v>4395</v>
      </c>
      <c r="D738" s="717">
        <v>3.1799999999999998E-4</v>
      </c>
      <c r="E738" s="718">
        <v>3.1799999999999998E-4</v>
      </c>
      <c r="F738" s="1315"/>
      <c r="G738" s="1316"/>
      <c r="H738" s="626" t="str">
        <f t="shared" si="178"/>
        <v>A0311_(株)ハルエネ</v>
      </c>
      <c r="I738" s="626" t="str">
        <f t="shared" si="179"/>
        <v>A0311_(株)ハルエネ_メニューB(残差)</v>
      </c>
      <c r="M738" s="626">
        <f t="shared" si="180"/>
        <v>0</v>
      </c>
    </row>
    <row r="739" spans="1:13" ht="20.100000000000001" customHeight="1">
      <c r="A739" s="666" t="str">
        <f t="shared" si="181"/>
        <v>A0311</v>
      </c>
      <c r="B739" s="667" t="str">
        <f t="shared" si="181"/>
        <v>(株)ハルエネ</v>
      </c>
      <c r="C739" s="671" t="s">
        <v>661</v>
      </c>
      <c r="D739" s="906">
        <v>3.1800000000000003E-4</v>
      </c>
      <c r="E739" s="724">
        <v>3.1800000000000003E-4</v>
      </c>
      <c r="F739" s="1315"/>
      <c r="G739" s="1316"/>
      <c r="H739" s="626" t="str">
        <f t="shared" si="178"/>
        <v>A0311_(株)ハルエネ</v>
      </c>
      <c r="I739" s="626" t="str">
        <f t="shared" si="179"/>
        <v>A0311_(株)ハルエネ_(参考値)事業者全体</v>
      </c>
      <c r="M739" s="626">
        <f t="shared" si="180"/>
        <v>0</v>
      </c>
    </row>
    <row r="740" spans="1:13" ht="20.100000000000001" customHeight="1">
      <c r="A740" s="656" t="s">
        <v>402</v>
      </c>
      <c r="B740" s="657" t="s">
        <v>2006</v>
      </c>
      <c r="C740" s="663"/>
      <c r="D740" s="664">
        <v>3.6200000000000002E-4</v>
      </c>
      <c r="E740" s="665">
        <v>3.6200000000000002E-4</v>
      </c>
      <c r="F740" s="661">
        <v>99.45054945054946</v>
      </c>
      <c r="G740" s="662" t="s">
        <v>4394</v>
      </c>
      <c r="H740" s="626" t="str">
        <f t="shared" si="178"/>
        <v>A0313_(株)リケン工業</v>
      </c>
      <c r="I740" s="626" t="str">
        <f t="shared" si="179"/>
        <v>A0313_(株)リケン工業_</v>
      </c>
      <c r="M740" s="626">
        <f t="shared" si="180"/>
        <v>0</v>
      </c>
    </row>
    <row r="741" spans="1:13" ht="20.100000000000001" customHeight="1">
      <c r="A741" s="656" t="s">
        <v>403</v>
      </c>
      <c r="B741" s="657" t="s">
        <v>2007</v>
      </c>
      <c r="C741" s="663"/>
      <c r="D741" s="664">
        <v>4.4099999999999999E-4</v>
      </c>
      <c r="E741" s="665">
        <v>4.4099999999999999E-4</v>
      </c>
      <c r="F741" s="661">
        <v>100</v>
      </c>
      <c r="G741" s="662"/>
      <c r="H741" s="626" t="str">
        <f t="shared" si="178"/>
        <v>A0314_(株)ビビット</v>
      </c>
      <c r="I741" s="626" t="str">
        <f t="shared" si="179"/>
        <v>A0314_(株)ビビット_</v>
      </c>
      <c r="M741" s="626">
        <f t="shared" si="180"/>
        <v>0</v>
      </c>
    </row>
    <row r="742" spans="1:13" ht="20.100000000000001" customHeight="1">
      <c r="A742" s="656" t="s">
        <v>404</v>
      </c>
      <c r="B742" s="657" t="s">
        <v>2008</v>
      </c>
      <c r="C742" s="663"/>
      <c r="D742" s="664">
        <v>3.4099999999999999E-4</v>
      </c>
      <c r="E742" s="665">
        <v>3.4099999999999999E-4</v>
      </c>
      <c r="F742" s="661">
        <v>100</v>
      </c>
      <c r="G742" s="662"/>
      <c r="H742" s="626" t="str">
        <f t="shared" si="178"/>
        <v>A0315_(株)おおた電力</v>
      </c>
      <c r="I742" s="626" t="str">
        <f t="shared" si="179"/>
        <v>A0315_(株)おおた電力_</v>
      </c>
      <c r="M742" s="626">
        <f t="shared" si="180"/>
        <v>0</v>
      </c>
    </row>
    <row r="743" spans="1:13" ht="20.100000000000001" customHeight="1">
      <c r="A743" s="656" t="s">
        <v>405</v>
      </c>
      <c r="B743" s="657" t="s">
        <v>2009</v>
      </c>
      <c r="C743" s="663"/>
      <c r="D743" s="664">
        <v>5.9500000000000004E-4</v>
      </c>
      <c r="E743" s="665">
        <v>5.9500000000000004E-4</v>
      </c>
      <c r="F743" s="661">
        <v>100</v>
      </c>
      <c r="G743" s="662"/>
      <c r="H743" s="626" t="str">
        <f t="shared" si="178"/>
        <v>A0317_伊藤忠プランテック(株)</v>
      </c>
      <c r="I743" s="626" t="str">
        <f t="shared" si="179"/>
        <v>A0317_伊藤忠プランテック(株)_</v>
      </c>
      <c r="M743" s="626">
        <f t="shared" si="180"/>
        <v>0</v>
      </c>
    </row>
    <row r="744" spans="1:13" ht="20.100000000000001" customHeight="1">
      <c r="A744" s="656" t="s">
        <v>406</v>
      </c>
      <c r="B744" s="657" t="s">
        <v>2010</v>
      </c>
      <c r="C744" s="663"/>
      <c r="D744" s="664">
        <v>6.2E-4</v>
      </c>
      <c r="E744" s="665">
        <v>6.2E-4</v>
      </c>
      <c r="F744" s="661">
        <v>100</v>
      </c>
      <c r="G744" s="662"/>
      <c r="H744" s="626" t="str">
        <f t="shared" si="178"/>
        <v>A0318_(株)オカモト</v>
      </c>
      <c r="I744" s="626" t="str">
        <f t="shared" si="179"/>
        <v>A0318_(株)オカモト_</v>
      </c>
      <c r="M744" s="626">
        <f t="shared" si="180"/>
        <v>0</v>
      </c>
    </row>
    <row r="745" spans="1:13" ht="20.100000000000001" customHeight="1">
      <c r="A745" s="656" t="s">
        <v>407</v>
      </c>
      <c r="B745" s="657" t="s">
        <v>2011</v>
      </c>
      <c r="C745" s="658"/>
      <c r="D745" s="794">
        <v>4.2700000000000002E-4</v>
      </c>
      <c r="E745" s="711">
        <v>4.2700000000000002E-4</v>
      </c>
      <c r="F745" s="661">
        <v>100</v>
      </c>
      <c r="G745" s="662"/>
      <c r="H745" s="626" t="str">
        <f t="shared" si="178"/>
        <v>A0323_キタコー(株)</v>
      </c>
      <c r="I745" s="626" t="str">
        <f t="shared" si="179"/>
        <v>A0323_キタコー(株)_</v>
      </c>
      <c r="M745" s="626">
        <f t="shared" si="180"/>
        <v>0</v>
      </c>
    </row>
    <row r="746" spans="1:13" ht="20.100000000000001" customHeight="1">
      <c r="A746" s="666" t="s">
        <v>2012</v>
      </c>
      <c r="B746" s="667" t="s">
        <v>2013</v>
      </c>
      <c r="C746" s="668" t="s">
        <v>229</v>
      </c>
      <c r="D746" s="669">
        <v>3.86E-4</v>
      </c>
      <c r="E746" s="670">
        <v>0</v>
      </c>
      <c r="F746" s="1315">
        <v>100</v>
      </c>
      <c r="G746" s="1316"/>
      <c r="H746" s="626" t="str">
        <f t="shared" si="178"/>
        <v>A0324_生活協同組合コープしが</v>
      </c>
      <c r="I746" s="626" t="str">
        <f t="shared" si="179"/>
        <v>A0324_生活協同組合コープしが_メニューA</v>
      </c>
      <c r="M746" s="626">
        <f t="shared" si="180"/>
        <v>0</v>
      </c>
    </row>
    <row r="747" spans="1:13" ht="20.100000000000001" customHeight="1">
      <c r="A747" s="666" t="str">
        <f t="shared" ref="A747:B748" si="182">A746</f>
        <v>A0324</v>
      </c>
      <c r="B747" s="667" t="str">
        <f t="shared" si="182"/>
        <v>生活協同組合コープしが</v>
      </c>
      <c r="C747" s="671" t="s">
        <v>4395</v>
      </c>
      <c r="D747" s="672">
        <v>3.1500000000000001E-4</v>
      </c>
      <c r="E747" s="673">
        <v>3.1500000000000001E-4</v>
      </c>
      <c r="F747" s="1315"/>
      <c r="G747" s="1316"/>
      <c r="H747" s="626" t="str">
        <f t="shared" si="178"/>
        <v>A0324_生活協同組合コープしが</v>
      </c>
      <c r="I747" s="626" t="str">
        <f t="shared" si="179"/>
        <v>A0324_生活協同組合コープしが_メニューB(残差)</v>
      </c>
      <c r="M747" s="626">
        <f t="shared" si="180"/>
        <v>0</v>
      </c>
    </row>
    <row r="748" spans="1:13" ht="20.100000000000001" customHeight="1">
      <c r="A748" s="666" t="str">
        <f t="shared" si="182"/>
        <v>A0324</v>
      </c>
      <c r="B748" s="667" t="str">
        <f t="shared" si="182"/>
        <v>生活協同組合コープしが</v>
      </c>
      <c r="C748" s="674" t="s">
        <v>661</v>
      </c>
      <c r="D748" s="684">
        <v>3.1500000000000001E-4</v>
      </c>
      <c r="E748" s="676">
        <v>3.1399999999999999E-4</v>
      </c>
      <c r="F748" s="1315"/>
      <c r="G748" s="1316"/>
      <c r="H748" s="626" t="str">
        <f t="shared" si="178"/>
        <v>A0324_生活協同組合コープしが</v>
      </c>
      <c r="I748" s="626" t="str">
        <f t="shared" si="179"/>
        <v>A0324_生活協同組合コープしが_(参考値)事業者全体</v>
      </c>
      <c r="M748" s="626">
        <f t="shared" si="180"/>
        <v>0</v>
      </c>
    </row>
    <row r="749" spans="1:13" ht="20.100000000000001" customHeight="1">
      <c r="A749" s="666" t="s">
        <v>408</v>
      </c>
      <c r="B749" s="667" t="s">
        <v>2014</v>
      </c>
      <c r="C749" s="735" t="s">
        <v>229</v>
      </c>
      <c r="D749" s="893">
        <v>0</v>
      </c>
      <c r="E749" s="700">
        <v>0</v>
      </c>
      <c r="F749" s="1315">
        <v>100</v>
      </c>
      <c r="G749" s="1316"/>
      <c r="H749" s="626" t="str">
        <f t="shared" si="178"/>
        <v>A0330_香川電力(株)　</v>
      </c>
      <c r="I749" s="626" t="str">
        <f t="shared" si="179"/>
        <v>A0330_香川電力(株)　_メニューA</v>
      </c>
      <c r="M749" s="626">
        <f t="shared" si="180"/>
        <v>0</v>
      </c>
    </row>
    <row r="750" spans="1:13" ht="20.100000000000001" customHeight="1">
      <c r="A750" s="666" t="str">
        <f t="shared" ref="A750:B751" si="183">A749</f>
        <v>A0330</v>
      </c>
      <c r="B750" s="667" t="str">
        <f t="shared" si="183"/>
        <v>香川電力(株)　</v>
      </c>
      <c r="C750" s="679" t="s">
        <v>4395</v>
      </c>
      <c r="D750" s="894">
        <v>5.6099999999999998E-4</v>
      </c>
      <c r="E750" s="700">
        <v>5.6099999999999998E-4</v>
      </c>
      <c r="F750" s="1315"/>
      <c r="G750" s="1316"/>
      <c r="H750" s="626" t="str">
        <f t="shared" si="178"/>
        <v>A0330_香川電力(株)　</v>
      </c>
      <c r="I750" s="626" t="str">
        <f t="shared" si="179"/>
        <v>A0330_香川電力(株)　_メニューB(残差)</v>
      </c>
      <c r="M750" s="626">
        <f t="shared" si="180"/>
        <v>0</v>
      </c>
    </row>
    <row r="751" spans="1:13" ht="20.100000000000001" customHeight="1">
      <c r="A751" s="666" t="str">
        <f t="shared" si="183"/>
        <v>A0330</v>
      </c>
      <c r="B751" s="667" t="str">
        <f t="shared" si="183"/>
        <v>香川電力(株)　</v>
      </c>
      <c r="C751" s="671" t="s">
        <v>661</v>
      </c>
      <c r="D751" s="907">
        <v>5.5999999999999995E-4</v>
      </c>
      <c r="E751" s="813">
        <v>5.5999999999999995E-4</v>
      </c>
      <c r="F751" s="1315"/>
      <c r="G751" s="1316"/>
      <c r="H751" s="626" t="str">
        <f t="shared" si="178"/>
        <v>A0330_香川電力(株)　</v>
      </c>
      <c r="I751" s="626" t="str">
        <f t="shared" si="179"/>
        <v>A0330_香川電力(株)　_(参考値)事業者全体</v>
      </c>
      <c r="M751" s="626">
        <f t="shared" si="180"/>
        <v>0</v>
      </c>
    </row>
    <row r="752" spans="1:13" ht="20.100000000000001" customHeight="1">
      <c r="A752" s="666" t="s">
        <v>409</v>
      </c>
      <c r="B752" s="667" t="s">
        <v>4465</v>
      </c>
      <c r="C752" s="696" t="s">
        <v>229</v>
      </c>
      <c r="D752" s="803">
        <v>0</v>
      </c>
      <c r="E752" s="803">
        <v>0</v>
      </c>
      <c r="F752" s="1315">
        <v>100</v>
      </c>
      <c r="G752" s="1316"/>
      <c r="H752" s="626" t="str">
        <f t="shared" si="178"/>
        <v>A0332_(株)PinT</v>
      </c>
      <c r="I752" s="626" t="str">
        <f t="shared" si="179"/>
        <v>A0332_(株)PinT_メニューA</v>
      </c>
      <c r="M752" s="626">
        <f t="shared" si="180"/>
        <v>0</v>
      </c>
    </row>
    <row r="753" spans="1:13" ht="20.100000000000001" customHeight="1">
      <c r="A753" s="666" t="str">
        <f t="shared" ref="A753:B755" si="184">A752</f>
        <v>A0332</v>
      </c>
      <c r="B753" s="667" t="str">
        <f t="shared" si="184"/>
        <v>(株)PinT</v>
      </c>
      <c r="C753" s="699" t="s">
        <v>307</v>
      </c>
      <c r="D753" s="803">
        <v>0</v>
      </c>
      <c r="E753" s="803">
        <v>0</v>
      </c>
      <c r="F753" s="1315"/>
      <c r="G753" s="1316"/>
      <c r="H753" s="626" t="str">
        <f t="shared" si="178"/>
        <v>A0332_(株)PinT</v>
      </c>
      <c r="I753" s="626" t="str">
        <f t="shared" si="179"/>
        <v>A0332_(株)PinT_メニューB</v>
      </c>
      <c r="M753" s="626">
        <f t="shared" si="180"/>
        <v>0</v>
      </c>
    </row>
    <row r="754" spans="1:13" ht="20.100000000000001" customHeight="1">
      <c r="A754" s="666" t="str">
        <f t="shared" si="184"/>
        <v>A0332</v>
      </c>
      <c r="B754" s="667" t="str">
        <f t="shared" si="184"/>
        <v>(株)PinT</v>
      </c>
      <c r="C754" s="699" t="s">
        <v>4403</v>
      </c>
      <c r="D754" s="807">
        <v>3.6900000000000002E-4</v>
      </c>
      <c r="E754" s="807">
        <v>3.6900000000000002E-4</v>
      </c>
      <c r="F754" s="1315"/>
      <c r="G754" s="1316"/>
      <c r="H754" s="626" t="str">
        <f t="shared" si="178"/>
        <v>A0332_(株)PinT</v>
      </c>
      <c r="I754" s="626" t="str">
        <f t="shared" si="179"/>
        <v>A0332_(株)PinT_メニューC(残差)</v>
      </c>
      <c r="M754" s="626">
        <f t="shared" si="180"/>
        <v>0</v>
      </c>
    </row>
    <row r="755" spans="1:13" ht="20.100000000000001" customHeight="1">
      <c r="A755" s="666" t="str">
        <f t="shared" si="184"/>
        <v>A0332</v>
      </c>
      <c r="B755" s="667" t="str">
        <f t="shared" si="184"/>
        <v>(株)PinT</v>
      </c>
      <c r="C755" s="770" t="s">
        <v>661</v>
      </c>
      <c r="D755" s="780">
        <v>3.6699999999999998E-4</v>
      </c>
      <c r="E755" s="800">
        <v>3.6699999999999998E-4</v>
      </c>
      <c r="F755" s="1315"/>
      <c r="G755" s="1316"/>
      <c r="H755" s="626" t="str">
        <f t="shared" si="178"/>
        <v>A0332_(株)PinT</v>
      </c>
      <c r="I755" s="626" t="str">
        <f t="shared" si="179"/>
        <v>A0332_(株)PinT_(参考値)事業者全体</v>
      </c>
      <c r="M755" s="626">
        <f t="shared" si="180"/>
        <v>0</v>
      </c>
    </row>
    <row r="756" spans="1:13" ht="20.100000000000001" customHeight="1">
      <c r="A756" s="666" t="s">
        <v>410</v>
      </c>
      <c r="B756" s="667" t="s">
        <v>2015</v>
      </c>
      <c r="C756" s="696" t="s">
        <v>229</v>
      </c>
      <c r="D756" s="705">
        <v>0</v>
      </c>
      <c r="E756" s="706">
        <v>0</v>
      </c>
      <c r="F756" s="1315">
        <v>100</v>
      </c>
      <c r="G756" s="1316"/>
      <c r="H756" s="626" t="str">
        <f t="shared" si="178"/>
        <v>A0336_(株)沖縄ガスニューパワー</v>
      </c>
      <c r="I756" s="626" t="str">
        <f t="shared" si="179"/>
        <v>A0336_(株)沖縄ガスニューパワー_メニューA</v>
      </c>
      <c r="M756" s="626">
        <f t="shared" si="180"/>
        <v>0</v>
      </c>
    </row>
    <row r="757" spans="1:13" ht="20.100000000000001" customHeight="1">
      <c r="A757" s="666" t="str">
        <f t="shared" ref="A757:B758" si="185">A756</f>
        <v>A0336</v>
      </c>
      <c r="B757" s="667" t="str">
        <f t="shared" si="185"/>
        <v>(株)沖縄ガスニューパワー</v>
      </c>
      <c r="C757" s="699" t="s">
        <v>4395</v>
      </c>
      <c r="D757" s="672">
        <v>4.5199999999999998E-4</v>
      </c>
      <c r="E757" s="673">
        <v>4.5199999999999998E-4</v>
      </c>
      <c r="F757" s="1315"/>
      <c r="G757" s="1316"/>
      <c r="H757" s="626" t="str">
        <f t="shared" si="178"/>
        <v>A0336_(株)沖縄ガスニューパワー</v>
      </c>
      <c r="I757" s="626" t="str">
        <f t="shared" si="179"/>
        <v>A0336_(株)沖縄ガスニューパワー_メニューB(残差)</v>
      </c>
      <c r="M757" s="626">
        <f t="shared" si="180"/>
        <v>0</v>
      </c>
    </row>
    <row r="758" spans="1:13" ht="20.100000000000001" customHeight="1">
      <c r="A758" s="666" t="str">
        <f t="shared" si="185"/>
        <v>A0336</v>
      </c>
      <c r="B758" s="667" t="str">
        <f t="shared" si="185"/>
        <v>(株)沖縄ガスニューパワー</v>
      </c>
      <c r="C758" s="742" t="s">
        <v>661</v>
      </c>
      <c r="D758" s="681">
        <v>4.3800000000000002E-4</v>
      </c>
      <c r="E758" s="676">
        <v>4.3800000000000002E-4</v>
      </c>
      <c r="F758" s="1315"/>
      <c r="G758" s="1316"/>
      <c r="H758" s="626" t="str">
        <f t="shared" si="178"/>
        <v>A0336_(株)沖縄ガスニューパワー</v>
      </c>
      <c r="I758" s="626" t="str">
        <f t="shared" si="179"/>
        <v>A0336_(株)沖縄ガスニューパワー_(参考値)事業者全体</v>
      </c>
      <c r="M758" s="626">
        <f t="shared" si="180"/>
        <v>0</v>
      </c>
    </row>
    <row r="759" spans="1:13" ht="20.100000000000001" customHeight="1">
      <c r="A759" s="656" t="s">
        <v>411</v>
      </c>
      <c r="B759" s="657" t="s">
        <v>2016</v>
      </c>
      <c r="C759" s="745"/>
      <c r="D759" s="664">
        <v>3.4099999999999999E-4</v>
      </c>
      <c r="E759" s="665">
        <v>3.4099999999999999E-4</v>
      </c>
      <c r="F759" s="661">
        <v>100</v>
      </c>
      <c r="G759" s="662"/>
      <c r="H759" s="626" t="str">
        <f t="shared" si="178"/>
        <v>A0337_諏訪瓦斯(株)</v>
      </c>
      <c r="I759" s="626" t="str">
        <f t="shared" si="179"/>
        <v>A0337_諏訪瓦斯(株)_</v>
      </c>
      <c r="M759" s="626">
        <f t="shared" si="180"/>
        <v>0</v>
      </c>
    </row>
    <row r="760" spans="1:13" ht="20.100000000000001" customHeight="1">
      <c r="A760" s="656" t="s">
        <v>412</v>
      </c>
      <c r="B760" s="657" t="s">
        <v>2017</v>
      </c>
      <c r="C760" s="663"/>
      <c r="D760" s="664">
        <v>6.0999999999999997E-4</v>
      </c>
      <c r="E760" s="665">
        <v>6.0999999999999997E-4</v>
      </c>
      <c r="F760" s="661">
        <v>100</v>
      </c>
      <c r="G760" s="662"/>
      <c r="H760" s="626" t="str">
        <f t="shared" si="178"/>
        <v>A0338_エッセンシャルエナジー(株)</v>
      </c>
      <c r="I760" s="626" t="str">
        <f t="shared" si="179"/>
        <v>A0338_エッセンシャルエナジー(株)_</v>
      </c>
      <c r="M760" s="626">
        <f t="shared" si="180"/>
        <v>0</v>
      </c>
    </row>
    <row r="761" spans="1:13" ht="20.100000000000001" customHeight="1">
      <c r="A761" s="656" t="s">
        <v>413</v>
      </c>
      <c r="B761" s="657" t="s">
        <v>2018</v>
      </c>
      <c r="C761" s="663"/>
      <c r="D761" s="664">
        <v>5.53E-4</v>
      </c>
      <c r="E761" s="665">
        <v>5.53E-4</v>
      </c>
      <c r="F761" s="661">
        <v>100</v>
      </c>
      <c r="G761" s="662"/>
      <c r="H761" s="626" t="str">
        <f t="shared" si="178"/>
        <v>A0342_(株)いちき串木野電力</v>
      </c>
      <c r="I761" s="626" t="str">
        <f t="shared" si="179"/>
        <v>A0342_(株)いちき串木野電力_</v>
      </c>
      <c r="M761" s="626">
        <f t="shared" si="180"/>
        <v>0</v>
      </c>
    </row>
    <row r="762" spans="1:13" ht="20.100000000000001" customHeight="1">
      <c r="A762" s="656" t="s">
        <v>414</v>
      </c>
      <c r="B762" s="657" t="s">
        <v>4466</v>
      </c>
      <c r="C762" s="663"/>
      <c r="D762" s="664">
        <v>2.32E-4</v>
      </c>
      <c r="E762" s="665">
        <v>2.32E-4</v>
      </c>
      <c r="F762" s="661" t="s">
        <v>4384</v>
      </c>
      <c r="G762" s="662"/>
      <c r="H762" s="626" t="str">
        <f t="shared" si="178"/>
        <v>A0343_(株)クローバー・テクノロジーズ</v>
      </c>
      <c r="I762" s="626" t="str">
        <f t="shared" si="179"/>
        <v>A0343_(株)クローバー・テクノロジーズ_</v>
      </c>
      <c r="M762" s="626">
        <f t="shared" si="180"/>
        <v>0</v>
      </c>
    </row>
    <row r="763" spans="1:13" ht="20.100000000000001" customHeight="1">
      <c r="A763" s="656" t="s">
        <v>415</v>
      </c>
      <c r="B763" s="657" t="s">
        <v>5115</v>
      </c>
      <c r="C763" s="663"/>
      <c r="D763" s="664">
        <v>3.4099999999999999E-4</v>
      </c>
      <c r="E763" s="802">
        <v>3.4099999999999999E-4</v>
      </c>
      <c r="F763" s="661">
        <v>100</v>
      </c>
      <c r="G763" s="908"/>
      <c r="H763" s="626" t="str">
        <f t="shared" si="178"/>
        <v>A0344_西武ガス(株)</v>
      </c>
      <c r="I763" s="626" t="str">
        <f t="shared" si="179"/>
        <v>A0344_西武ガス(株)_</v>
      </c>
      <c r="M763" s="626">
        <f t="shared" si="180"/>
        <v>0</v>
      </c>
    </row>
    <row r="764" spans="1:13" ht="20.100000000000001" customHeight="1">
      <c r="A764" s="666" t="s">
        <v>416</v>
      </c>
      <c r="B764" s="667" t="s">
        <v>2019</v>
      </c>
      <c r="C764" s="668" t="s">
        <v>229</v>
      </c>
      <c r="D764" s="909">
        <v>0</v>
      </c>
      <c r="E764" s="910">
        <v>0</v>
      </c>
      <c r="F764" s="1315">
        <v>100</v>
      </c>
      <c r="G764" s="1316"/>
      <c r="H764" s="626" t="str">
        <f t="shared" si="178"/>
        <v>A0345_松本ガス(株)</v>
      </c>
      <c r="I764" s="626" t="str">
        <f t="shared" si="179"/>
        <v>A0345_松本ガス(株)_メニューA</v>
      </c>
      <c r="M764" s="626">
        <f t="shared" si="180"/>
        <v>0</v>
      </c>
    </row>
    <row r="765" spans="1:13" ht="20.100000000000001" customHeight="1">
      <c r="A765" s="666" t="str">
        <f t="shared" ref="A765:B766" si="186">A764</f>
        <v>A0345</v>
      </c>
      <c r="B765" s="667" t="str">
        <f t="shared" si="186"/>
        <v>松本ガス(株)</v>
      </c>
      <c r="C765" s="707" t="s">
        <v>4395</v>
      </c>
      <c r="D765" s="672">
        <v>3.3100000000000002E-4</v>
      </c>
      <c r="E765" s="673">
        <v>3.3100000000000002E-4</v>
      </c>
      <c r="F765" s="1315"/>
      <c r="G765" s="1316"/>
      <c r="H765" s="626" t="str">
        <f t="shared" si="178"/>
        <v>A0345_松本ガス(株)</v>
      </c>
      <c r="I765" s="626" t="str">
        <f t="shared" si="179"/>
        <v>A0345_松本ガス(株)_メニューB(残差)</v>
      </c>
      <c r="M765" s="626">
        <f t="shared" si="180"/>
        <v>0</v>
      </c>
    </row>
    <row r="766" spans="1:13" ht="20.100000000000001" customHeight="1">
      <c r="A766" s="666" t="str">
        <f t="shared" si="186"/>
        <v>A0345</v>
      </c>
      <c r="B766" s="667" t="str">
        <f t="shared" si="186"/>
        <v>松本ガス(株)</v>
      </c>
      <c r="C766" s="671" t="s">
        <v>661</v>
      </c>
      <c r="D766" s="675">
        <v>2.8200000000000002E-4</v>
      </c>
      <c r="E766" s="660">
        <v>2.8200000000000002E-4</v>
      </c>
      <c r="F766" s="1315"/>
      <c r="G766" s="1316"/>
      <c r="H766" s="626" t="str">
        <f t="shared" si="178"/>
        <v>A0345_松本ガス(株)</v>
      </c>
      <c r="I766" s="626" t="str">
        <f t="shared" si="179"/>
        <v>A0345_松本ガス(株)_(参考値)事業者全体</v>
      </c>
      <c r="M766" s="626">
        <f t="shared" si="180"/>
        <v>0</v>
      </c>
    </row>
    <row r="767" spans="1:13" ht="20.100000000000001" customHeight="1">
      <c r="A767" s="656" t="s">
        <v>417</v>
      </c>
      <c r="B767" s="657" t="s">
        <v>2020</v>
      </c>
      <c r="C767" s="663"/>
      <c r="D767" s="664">
        <v>4.9299999999999995E-4</v>
      </c>
      <c r="E767" s="665">
        <v>4.9299999999999995E-4</v>
      </c>
      <c r="F767" s="661">
        <v>100</v>
      </c>
      <c r="G767" s="662"/>
      <c r="H767" s="626" t="str">
        <f t="shared" si="178"/>
        <v>A0348_南部だんだんエナジー(株)</v>
      </c>
      <c r="I767" s="626" t="str">
        <f t="shared" si="179"/>
        <v>A0348_南部だんだんエナジー(株)_</v>
      </c>
      <c r="M767" s="626">
        <f t="shared" si="180"/>
        <v>0</v>
      </c>
    </row>
    <row r="768" spans="1:13" ht="20.100000000000001" customHeight="1">
      <c r="A768" s="656" t="s">
        <v>418</v>
      </c>
      <c r="B768" s="657" t="s">
        <v>2021</v>
      </c>
      <c r="C768" s="663"/>
      <c r="D768" s="664">
        <v>5.3399999999999997E-4</v>
      </c>
      <c r="E768" s="665">
        <v>5.3399999999999997E-4</v>
      </c>
      <c r="F768" s="661">
        <v>97.56500149519178</v>
      </c>
      <c r="G768" s="662" t="s">
        <v>4450</v>
      </c>
      <c r="H768" s="626" t="str">
        <f t="shared" si="178"/>
        <v>A0349_(株)エフエネ</v>
      </c>
      <c r="I768" s="626" t="str">
        <f t="shared" si="179"/>
        <v>A0349_(株)エフエネ_</v>
      </c>
      <c r="M768" s="626">
        <f t="shared" si="180"/>
        <v>0</v>
      </c>
    </row>
    <row r="769" spans="1:13" ht="20.100000000000001" customHeight="1">
      <c r="A769" s="656" t="s">
        <v>419</v>
      </c>
      <c r="B769" s="657" t="s">
        <v>2022</v>
      </c>
      <c r="C769" s="663"/>
      <c r="D769" s="664">
        <v>4.37E-4</v>
      </c>
      <c r="E769" s="665">
        <v>4.37E-4</v>
      </c>
      <c r="F769" s="661">
        <v>100</v>
      </c>
      <c r="G769" s="662"/>
      <c r="H769" s="626" t="str">
        <f t="shared" si="178"/>
        <v>A0350_こなんウルトラパワー(株)</v>
      </c>
      <c r="I769" s="626" t="str">
        <f t="shared" si="179"/>
        <v>A0350_こなんウルトラパワー(株)_</v>
      </c>
      <c r="M769" s="626">
        <f t="shared" si="180"/>
        <v>0</v>
      </c>
    </row>
    <row r="770" spans="1:13" ht="20.100000000000001" customHeight="1">
      <c r="A770" s="656" t="s">
        <v>420</v>
      </c>
      <c r="B770" s="657" t="s">
        <v>4467</v>
      </c>
      <c r="C770" s="663"/>
      <c r="D770" s="664">
        <v>3.4400000000000001E-4</v>
      </c>
      <c r="E770" s="665">
        <v>3.4400000000000001E-4</v>
      </c>
      <c r="F770" s="661">
        <v>100</v>
      </c>
      <c r="G770" s="662"/>
      <c r="H770" s="626" t="str">
        <f t="shared" si="178"/>
        <v>A0351_(株)CHIBAむつざわエナジー</v>
      </c>
      <c r="I770" s="626" t="str">
        <f t="shared" si="179"/>
        <v>A0351_(株)CHIBAむつざわエナジー_</v>
      </c>
      <c r="M770" s="626">
        <f t="shared" si="180"/>
        <v>0</v>
      </c>
    </row>
    <row r="771" spans="1:13" ht="20.100000000000001" customHeight="1">
      <c r="A771" s="656" t="s">
        <v>421</v>
      </c>
      <c r="B771" s="657" t="s">
        <v>2023</v>
      </c>
      <c r="C771" s="663"/>
      <c r="D771" s="664">
        <v>5.13E-4</v>
      </c>
      <c r="E771" s="665">
        <v>5.13E-4</v>
      </c>
      <c r="F771" s="661">
        <v>100</v>
      </c>
      <c r="G771" s="662"/>
      <c r="H771" s="626" t="str">
        <f t="shared" si="178"/>
        <v>A0352_(株)関西空調　</v>
      </c>
      <c r="I771" s="626" t="str">
        <f t="shared" si="179"/>
        <v>A0352_(株)関西空調　_</v>
      </c>
      <c r="M771" s="626">
        <f t="shared" si="180"/>
        <v>0</v>
      </c>
    </row>
    <row r="772" spans="1:13" ht="20.100000000000001" customHeight="1">
      <c r="A772" s="656" t="s">
        <v>422</v>
      </c>
      <c r="B772" s="657" t="s">
        <v>2024</v>
      </c>
      <c r="C772" s="658"/>
      <c r="D772" s="794">
        <v>4.86E-4</v>
      </c>
      <c r="E772" s="831">
        <v>4.86E-4</v>
      </c>
      <c r="F772" s="661">
        <v>100</v>
      </c>
      <c r="G772" s="662"/>
      <c r="H772" s="626" t="str">
        <f t="shared" si="178"/>
        <v>A0353_奥出雲電力(株)</v>
      </c>
      <c r="I772" s="626" t="str">
        <f t="shared" si="179"/>
        <v>A0353_奥出雲電力(株)_</v>
      </c>
      <c r="M772" s="626">
        <f t="shared" si="180"/>
        <v>0</v>
      </c>
    </row>
    <row r="773" spans="1:13" ht="20.100000000000001" customHeight="1">
      <c r="A773" s="666" t="s">
        <v>423</v>
      </c>
      <c r="B773" s="667" t="s">
        <v>4468</v>
      </c>
      <c r="C773" s="696" t="s">
        <v>229</v>
      </c>
      <c r="D773" s="764">
        <v>0</v>
      </c>
      <c r="E773" s="765">
        <v>0</v>
      </c>
      <c r="F773" s="1315">
        <v>99.676608807020145</v>
      </c>
      <c r="G773" s="1316" t="s">
        <v>4394</v>
      </c>
      <c r="H773" s="626" t="str">
        <f t="shared" si="178"/>
        <v>A0355_レジル(株)(旧:中央電力(株))</v>
      </c>
      <c r="I773" s="626" t="str">
        <f t="shared" si="179"/>
        <v>A0355_レジル(株)(旧:中央電力(株))_メニューA</v>
      </c>
      <c r="M773" s="626">
        <f t="shared" si="180"/>
        <v>0</v>
      </c>
    </row>
    <row r="774" spans="1:13" ht="20.100000000000001" customHeight="1">
      <c r="A774" s="666" t="str">
        <f t="shared" ref="A774:B777" si="187">A773</f>
        <v>A0355</v>
      </c>
      <c r="B774" s="667" t="str">
        <f t="shared" si="187"/>
        <v>レジル(株)(旧:中央電力(株))</v>
      </c>
      <c r="C774" s="699" t="s">
        <v>307</v>
      </c>
      <c r="D774" s="672">
        <v>0</v>
      </c>
      <c r="E774" s="673">
        <v>0</v>
      </c>
      <c r="F774" s="1315"/>
      <c r="G774" s="1316"/>
      <c r="H774" s="626" t="str">
        <f t="shared" si="178"/>
        <v>A0355_レジル(株)(旧:中央電力(株))</v>
      </c>
      <c r="I774" s="626" t="str">
        <f t="shared" si="179"/>
        <v>A0355_レジル(株)(旧:中央電力(株))_メニューB</v>
      </c>
      <c r="M774" s="626">
        <f t="shared" si="180"/>
        <v>0</v>
      </c>
    </row>
    <row r="775" spans="1:13" ht="20.100000000000001" customHeight="1">
      <c r="A775" s="666" t="str">
        <f t="shared" si="187"/>
        <v>A0355</v>
      </c>
      <c r="B775" s="667" t="str">
        <f t="shared" si="187"/>
        <v>レジル(株)(旧:中央電力(株))</v>
      </c>
      <c r="C775" s="699" t="s">
        <v>480</v>
      </c>
      <c r="D775" s="672">
        <v>0</v>
      </c>
      <c r="E775" s="673">
        <v>0</v>
      </c>
      <c r="F775" s="1315"/>
      <c r="G775" s="1316"/>
      <c r="H775" s="626" t="str">
        <f t="shared" si="178"/>
        <v>A0355_レジル(株)(旧:中央電力(株))</v>
      </c>
      <c r="I775" s="626" t="str">
        <f t="shared" si="179"/>
        <v>A0355_レジル(株)(旧:中央電力(株))_メニューC</v>
      </c>
      <c r="M775" s="626">
        <f t="shared" si="180"/>
        <v>0</v>
      </c>
    </row>
    <row r="776" spans="1:13" ht="20.100000000000001" customHeight="1">
      <c r="A776" s="666" t="str">
        <f t="shared" si="187"/>
        <v>A0355</v>
      </c>
      <c r="B776" s="667" t="str">
        <f t="shared" si="187"/>
        <v>レジル(株)(旧:中央電力(株))</v>
      </c>
      <c r="C776" s="699" t="s">
        <v>1780</v>
      </c>
      <c r="D776" s="672">
        <v>4.3899999999999999E-4</v>
      </c>
      <c r="E776" s="673">
        <v>4.3899999999999999E-4</v>
      </c>
      <c r="F776" s="1315"/>
      <c r="G776" s="1316"/>
      <c r="H776" s="626" t="str">
        <f t="shared" si="178"/>
        <v>A0355_レジル(株)(旧:中央電力(株))</v>
      </c>
      <c r="I776" s="626" t="str">
        <f t="shared" si="179"/>
        <v>A0355_レジル(株)(旧:中央電力(株))_メニューD(残差)</v>
      </c>
      <c r="M776" s="626">
        <f t="shared" si="180"/>
        <v>0</v>
      </c>
    </row>
    <row r="777" spans="1:13" ht="20.100000000000001" customHeight="1">
      <c r="A777" s="666" t="str">
        <f t="shared" si="187"/>
        <v>A0355</v>
      </c>
      <c r="B777" s="667" t="str">
        <f t="shared" si="187"/>
        <v>レジル(株)(旧:中央電力(株))</v>
      </c>
      <c r="C777" s="742" t="s">
        <v>661</v>
      </c>
      <c r="D777" s="780">
        <v>2.9799999999999998E-4</v>
      </c>
      <c r="E777" s="768">
        <v>2.9799999999999998E-4</v>
      </c>
      <c r="F777" s="1315"/>
      <c r="G777" s="1316"/>
      <c r="H777" s="626" t="str">
        <f t="shared" si="178"/>
        <v>A0355_レジル(株)(旧:中央電力(株))</v>
      </c>
      <c r="I777" s="626" t="str">
        <f t="shared" si="179"/>
        <v>A0355_レジル(株)(旧:中央電力(株))_(参考値)事業者全体</v>
      </c>
      <c r="M777" s="626">
        <f t="shared" si="180"/>
        <v>0</v>
      </c>
    </row>
    <row r="778" spans="1:13" ht="20.100000000000001" customHeight="1">
      <c r="A778" s="656" t="s">
        <v>424</v>
      </c>
      <c r="B778" s="657" t="s">
        <v>2025</v>
      </c>
      <c r="C778" s="911"/>
      <c r="D778" s="769">
        <v>4.3399999999999998E-4</v>
      </c>
      <c r="E778" s="912">
        <v>4.3399999999999998E-4</v>
      </c>
      <c r="F778" s="661">
        <v>100</v>
      </c>
      <c r="G778" s="662"/>
      <c r="H778" s="626" t="str">
        <f t="shared" si="178"/>
        <v>A0356_(株)成田香取エネルギー</v>
      </c>
      <c r="I778" s="626" t="str">
        <f t="shared" si="179"/>
        <v>A0356_(株)成田香取エネルギー_</v>
      </c>
      <c r="M778" s="626">
        <f t="shared" si="180"/>
        <v>0</v>
      </c>
    </row>
    <row r="779" spans="1:13" ht="20.100000000000001" customHeight="1">
      <c r="A779" s="656" t="s">
        <v>425</v>
      </c>
      <c r="B779" s="657" t="s">
        <v>2026</v>
      </c>
      <c r="C779" s="663"/>
      <c r="D779" s="855">
        <v>3.8900000000000002E-4</v>
      </c>
      <c r="E779" s="665">
        <v>3.8900000000000002E-4</v>
      </c>
      <c r="F779" s="661">
        <v>100</v>
      </c>
      <c r="G779" s="662"/>
      <c r="H779" s="626" t="str">
        <f t="shared" si="178"/>
        <v>A0360_グローバルソリューションサービス(株)</v>
      </c>
      <c r="I779" s="626" t="str">
        <f t="shared" si="179"/>
        <v>A0360_グローバルソリューションサービス(株)_</v>
      </c>
      <c r="M779" s="626">
        <f t="shared" si="180"/>
        <v>0</v>
      </c>
    </row>
    <row r="780" spans="1:13" ht="20.100000000000001" customHeight="1">
      <c r="A780" s="656" t="s">
        <v>426</v>
      </c>
      <c r="B780" s="657" t="s">
        <v>4469</v>
      </c>
      <c r="C780" s="663"/>
      <c r="D780" s="664">
        <v>3.7500000000000001E-4</v>
      </c>
      <c r="E780" s="665">
        <v>3.7500000000000001E-4</v>
      </c>
      <c r="F780" s="661">
        <v>100</v>
      </c>
      <c r="G780" s="662"/>
      <c r="H780" s="626" t="str">
        <f t="shared" si="178"/>
        <v>A0362_(株)CWS</v>
      </c>
      <c r="I780" s="626" t="str">
        <f t="shared" si="179"/>
        <v>A0362_(株)CWS_</v>
      </c>
      <c r="M780" s="626">
        <f t="shared" si="180"/>
        <v>0</v>
      </c>
    </row>
    <row r="781" spans="1:13" ht="20.100000000000001" customHeight="1">
      <c r="A781" s="656" t="s">
        <v>427</v>
      </c>
      <c r="B781" s="657" t="s">
        <v>2027</v>
      </c>
      <c r="C781" s="663"/>
      <c r="D781" s="664">
        <v>4.5300000000000001E-4</v>
      </c>
      <c r="E781" s="665">
        <v>4.5300000000000001E-4</v>
      </c>
      <c r="F781" s="661">
        <v>97.455335842654932</v>
      </c>
      <c r="G781" s="662" t="s">
        <v>4394</v>
      </c>
      <c r="H781" s="626" t="str">
        <f t="shared" si="178"/>
        <v>A0364_ふくしま新電力(株)</v>
      </c>
      <c r="I781" s="626" t="str">
        <f t="shared" si="179"/>
        <v>A0364_ふくしま新電力(株)_</v>
      </c>
      <c r="M781" s="626">
        <f t="shared" si="180"/>
        <v>0</v>
      </c>
    </row>
    <row r="782" spans="1:13" ht="20.100000000000001" customHeight="1">
      <c r="A782" s="666" t="s">
        <v>428</v>
      </c>
      <c r="B782" s="667" t="s">
        <v>2028</v>
      </c>
      <c r="C782" s="913" t="s">
        <v>229</v>
      </c>
      <c r="D782" s="914">
        <v>0</v>
      </c>
      <c r="E782" s="915">
        <v>0</v>
      </c>
      <c r="F782" s="1335">
        <v>100</v>
      </c>
      <c r="G782" s="1336"/>
      <c r="H782" s="626" t="str">
        <f t="shared" si="178"/>
        <v>A0365_ティーダッシュ合同会社</v>
      </c>
      <c r="I782" s="626" t="str">
        <f t="shared" si="179"/>
        <v>A0365_ティーダッシュ合同会社_メニューA</v>
      </c>
      <c r="M782" s="626">
        <f t="shared" si="180"/>
        <v>0</v>
      </c>
    </row>
    <row r="783" spans="1:13" ht="20.100000000000001" customHeight="1">
      <c r="A783" s="666" t="str">
        <f t="shared" ref="A783:B784" si="188">A782</f>
        <v>A0365</v>
      </c>
      <c r="B783" s="667" t="str">
        <f t="shared" si="188"/>
        <v>ティーダッシュ合同会社</v>
      </c>
      <c r="C783" s="916" t="s">
        <v>4395</v>
      </c>
      <c r="D783" s="917">
        <v>4.4700000000000002E-4</v>
      </c>
      <c r="E783" s="918">
        <v>4.4700000000000002E-4</v>
      </c>
      <c r="F783" s="1335"/>
      <c r="G783" s="1336"/>
      <c r="H783" s="626" t="str">
        <f t="shared" si="178"/>
        <v>A0365_ティーダッシュ合同会社</v>
      </c>
      <c r="I783" s="626" t="str">
        <f t="shared" si="179"/>
        <v>A0365_ティーダッシュ合同会社_メニューB(残差)</v>
      </c>
      <c r="M783" s="626">
        <f t="shared" si="180"/>
        <v>0</v>
      </c>
    </row>
    <row r="784" spans="1:13" ht="20.100000000000001" customHeight="1">
      <c r="A784" s="666" t="str">
        <f t="shared" si="188"/>
        <v>A0365</v>
      </c>
      <c r="B784" s="667" t="str">
        <f t="shared" si="188"/>
        <v>ティーダッシュ合同会社</v>
      </c>
      <c r="C784" s="919" t="s">
        <v>661</v>
      </c>
      <c r="D784" s="920">
        <v>4.3899999999999999E-4</v>
      </c>
      <c r="E784" s="921">
        <v>4.3899999999999999E-4</v>
      </c>
      <c r="F784" s="1335"/>
      <c r="G784" s="1336"/>
      <c r="H784" s="626" t="str">
        <f t="shared" si="178"/>
        <v>A0365_ティーダッシュ合同会社</v>
      </c>
      <c r="I784" s="626" t="str">
        <f t="shared" si="179"/>
        <v>A0365_ティーダッシュ合同会社_(参考値)事業者全体</v>
      </c>
      <c r="M784" s="626">
        <f t="shared" si="180"/>
        <v>0</v>
      </c>
    </row>
    <row r="785" spans="1:13" ht="20.100000000000001" customHeight="1">
      <c r="A785" s="656" t="s">
        <v>429</v>
      </c>
      <c r="B785" s="657" t="s">
        <v>2029</v>
      </c>
      <c r="C785" s="663"/>
      <c r="D785" s="664">
        <v>3.6900000000000002E-4</v>
      </c>
      <c r="E785" s="665">
        <v>3.6900000000000002E-4</v>
      </c>
      <c r="F785" s="661" t="s">
        <v>4384</v>
      </c>
      <c r="G785" s="662"/>
      <c r="H785" s="626" t="str">
        <f t="shared" si="178"/>
        <v>A0366_(株)エネクスライフサービス</v>
      </c>
      <c r="I785" s="626" t="str">
        <f t="shared" si="179"/>
        <v>A0366_(株)エネクスライフサービス_</v>
      </c>
      <c r="M785" s="626">
        <f t="shared" si="180"/>
        <v>0</v>
      </c>
    </row>
    <row r="786" spans="1:13" ht="20.100000000000001" customHeight="1">
      <c r="A786" s="656" t="s">
        <v>430</v>
      </c>
      <c r="B786" s="657" t="s">
        <v>2030</v>
      </c>
      <c r="C786" s="663"/>
      <c r="D786" s="664">
        <v>4.6000000000000001E-4</v>
      </c>
      <c r="E786" s="665">
        <v>4.6000000000000001E-4</v>
      </c>
      <c r="F786" s="661">
        <v>100</v>
      </c>
      <c r="G786" s="662"/>
      <c r="H786" s="626" t="str">
        <f t="shared" si="178"/>
        <v>A0367_ネイチャーエナジー小国(株)</v>
      </c>
      <c r="I786" s="626" t="str">
        <f t="shared" si="179"/>
        <v>A0367_ネイチャーエナジー小国(株)_</v>
      </c>
      <c r="M786" s="626">
        <f t="shared" si="180"/>
        <v>0</v>
      </c>
    </row>
    <row r="787" spans="1:13" ht="20.100000000000001" customHeight="1">
      <c r="A787" s="656" t="s">
        <v>431</v>
      </c>
      <c r="B787" s="657" t="s">
        <v>2031</v>
      </c>
      <c r="C787" s="663"/>
      <c r="D787" s="664">
        <v>3.7300000000000001E-4</v>
      </c>
      <c r="E787" s="665">
        <v>3.68E-4</v>
      </c>
      <c r="F787" s="661">
        <v>100</v>
      </c>
      <c r="G787" s="662"/>
      <c r="H787" s="626" t="str">
        <f t="shared" si="178"/>
        <v>A0368_リエスパワーネクスト(株)</v>
      </c>
      <c r="I787" s="626" t="str">
        <f t="shared" si="179"/>
        <v>A0368_リエスパワーネクスト(株)_</v>
      </c>
      <c r="M787" s="626">
        <f t="shared" si="180"/>
        <v>0</v>
      </c>
    </row>
    <row r="788" spans="1:13" ht="20.100000000000001" customHeight="1">
      <c r="A788" s="666" t="s">
        <v>2032</v>
      </c>
      <c r="B788" s="667" t="s">
        <v>2033</v>
      </c>
      <c r="C788" s="658" t="s">
        <v>229</v>
      </c>
      <c r="D788" s="669">
        <v>3.86E-4</v>
      </c>
      <c r="E788" s="670">
        <v>0</v>
      </c>
      <c r="F788" s="1315">
        <v>100</v>
      </c>
      <c r="G788" s="1316"/>
      <c r="H788" s="626" t="str">
        <f t="shared" si="178"/>
        <v>A0369_京都生活協同組合</v>
      </c>
      <c r="I788" s="626" t="str">
        <f t="shared" si="179"/>
        <v>A0369_京都生活協同組合_メニューA</v>
      </c>
      <c r="M788" s="626">
        <f t="shared" si="180"/>
        <v>0</v>
      </c>
    </row>
    <row r="789" spans="1:13" ht="20.100000000000001" customHeight="1">
      <c r="A789" s="666" t="str">
        <f t="shared" ref="A789:B790" si="189">A788</f>
        <v>A0369</v>
      </c>
      <c r="B789" s="667" t="str">
        <f t="shared" si="189"/>
        <v>京都生活協同組合</v>
      </c>
      <c r="C789" s="683" t="s">
        <v>4395</v>
      </c>
      <c r="D789" s="672">
        <v>3.3300000000000002E-4</v>
      </c>
      <c r="E789" s="673">
        <v>3.3300000000000002E-4</v>
      </c>
      <c r="F789" s="1315"/>
      <c r="G789" s="1316"/>
      <c r="H789" s="626" t="str">
        <f t="shared" si="178"/>
        <v>A0369_京都生活協同組合</v>
      </c>
      <c r="I789" s="626" t="str">
        <f t="shared" si="179"/>
        <v>A0369_京都生活協同組合_メニューB(残差)</v>
      </c>
      <c r="M789" s="626">
        <f t="shared" si="180"/>
        <v>0</v>
      </c>
    </row>
    <row r="790" spans="1:13" ht="20.100000000000001" customHeight="1">
      <c r="A790" s="666" t="str">
        <f t="shared" si="189"/>
        <v>A0369</v>
      </c>
      <c r="B790" s="667" t="str">
        <f t="shared" si="189"/>
        <v>京都生活協同組合</v>
      </c>
      <c r="C790" s="674" t="s">
        <v>661</v>
      </c>
      <c r="D790" s="675">
        <v>3.3300000000000002E-4</v>
      </c>
      <c r="E790" s="676">
        <v>3.3300000000000002E-4</v>
      </c>
      <c r="F790" s="1315"/>
      <c r="G790" s="1316"/>
      <c r="H790" s="626" t="str">
        <f t="shared" si="178"/>
        <v>A0369_京都生活協同組合</v>
      </c>
      <c r="I790" s="626" t="str">
        <f t="shared" si="179"/>
        <v>A0369_京都生活協同組合_(参考値)事業者全体</v>
      </c>
      <c r="M790" s="626">
        <f t="shared" si="180"/>
        <v>0</v>
      </c>
    </row>
    <row r="791" spans="1:13" ht="20.100000000000001" customHeight="1">
      <c r="A791" s="656" t="s">
        <v>432</v>
      </c>
      <c r="B791" s="657" t="s">
        <v>2034</v>
      </c>
      <c r="C791" s="671"/>
      <c r="D791" s="855">
        <v>5.4699999999999996E-4</v>
      </c>
      <c r="E791" s="660">
        <v>5.4699999999999996E-4</v>
      </c>
      <c r="F791" s="661">
        <v>73.653058666469946</v>
      </c>
      <c r="G791" s="662" t="s">
        <v>4394</v>
      </c>
      <c r="H791" s="626" t="str">
        <f t="shared" si="178"/>
        <v>A0371_エネルギーパワー(株)</v>
      </c>
      <c r="I791" s="626" t="str">
        <f t="shared" si="179"/>
        <v>A0371_エネルギーパワー(株)_</v>
      </c>
      <c r="M791" s="626">
        <f t="shared" si="180"/>
        <v>0</v>
      </c>
    </row>
    <row r="792" spans="1:13" ht="20.100000000000001" customHeight="1">
      <c r="A792" s="656" t="s">
        <v>433</v>
      </c>
      <c r="B792" s="657" t="s">
        <v>2035</v>
      </c>
      <c r="C792" s="663"/>
      <c r="D792" s="664">
        <v>4.6900000000000002E-4</v>
      </c>
      <c r="E792" s="665">
        <v>4.6900000000000002E-4</v>
      </c>
      <c r="F792" s="661">
        <v>83.089661157483491</v>
      </c>
      <c r="G792" s="662" t="s">
        <v>4424</v>
      </c>
      <c r="H792" s="626" t="str">
        <f t="shared" si="178"/>
        <v>A0372_(株)グリムスパワー</v>
      </c>
      <c r="I792" s="626" t="str">
        <f t="shared" si="179"/>
        <v>A0372_(株)グリムスパワー_</v>
      </c>
      <c r="M792" s="626">
        <f t="shared" si="180"/>
        <v>0</v>
      </c>
    </row>
    <row r="793" spans="1:13" ht="20.100000000000001" customHeight="1">
      <c r="A793" s="666" t="s">
        <v>2036</v>
      </c>
      <c r="B793" s="667" t="s">
        <v>2037</v>
      </c>
      <c r="C793" s="658" t="s">
        <v>229</v>
      </c>
      <c r="D793" s="669">
        <v>0</v>
      </c>
      <c r="E793" s="670">
        <v>0</v>
      </c>
      <c r="F793" s="1315">
        <v>100</v>
      </c>
      <c r="G793" s="1316"/>
      <c r="H793" s="626" t="str">
        <f t="shared" si="178"/>
        <v>A0373_日本ファシリティ・ソリューション(株)</v>
      </c>
      <c r="I793" s="626" t="str">
        <f t="shared" si="179"/>
        <v>A0373_日本ファシリティ・ソリューション(株)_メニューA</v>
      </c>
      <c r="M793" s="626">
        <f t="shared" si="180"/>
        <v>0</v>
      </c>
    </row>
    <row r="794" spans="1:13" ht="20.100000000000001" customHeight="1">
      <c r="A794" s="666" t="str">
        <f t="shared" ref="A794:B794" si="190">A793</f>
        <v>A0373</v>
      </c>
      <c r="B794" s="667" t="str">
        <f t="shared" si="190"/>
        <v>日本ファシリティ・ソリューション(株)</v>
      </c>
      <c r="C794" s="674" t="s">
        <v>661</v>
      </c>
      <c r="D794" s="675">
        <v>0</v>
      </c>
      <c r="E794" s="676">
        <v>0</v>
      </c>
      <c r="F794" s="1315"/>
      <c r="G794" s="1316"/>
      <c r="H794" s="626" t="str">
        <f t="shared" si="178"/>
        <v>A0373_日本ファシリティ・ソリューション(株)</v>
      </c>
      <c r="I794" s="626" t="str">
        <f t="shared" si="179"/>
        <v>A0373_日本ファシリティ・ソリューション(株)_(参考値)事業者全体</v>
      </c>
      <c r="M794" s="626">
        <f t="shared" si="180"/>
        <v>0</v>
      </c>
    </row>
    <row r="795" spans="1:13" ht="20.100000000000001" customHeight="1">
      <c r="A795" s="656" t="s">
        <v>434</v>
      </c>
      <c r="B795" s="657" t="s">
        <v>2038</v>
      </c>
      <c r="C795" s="663"/>
      <c r="D795" s="664">
        <v>1.0399999999999999E-4</v>
      </c>
      <c r="E795" s="665">
        <v>1.0399999999999999E-4</v>
      </c>
      <c r="F795" s="661">
        <v>100</v>
      </c>
      <c r="G795" s="662"/>
      <c r="H795" s="626" t="str">
        <f t="shared" si="178"/>
        <v>A0377_(株)オノプロックス</v>
      </c>
      <c r="I795" s="626" t="str">
        <f t="shared" si="179"/>
        <v>A0377_(株)オノプロックス_</v>
      </c>
      <c r="M795" s="626">
        <f t="shared" si="180"/>
        <v>0</v>
      </c>
    </row>
    <row r="796" spans="1:13" ht="20.100000000000001" customHeight="1">
      <c r="A796" s="656" t="s">
        <v>435</v>
      </c>
      <c r="B796" s="657" t="s">
        <v>2039</v>
      </c>
      <c r="C796" s="663"/>
      <c r="D796" s="664">
        <v>3.4099999999999999E-4</v>
      </c>
      <c r="E796" s="665">
        <v>3.4099999999999999E-4</v>
      </c>
      <c r="F796" s="661">
        <v>100</v>
      </c>
      <c r="G796" s="662"/>
      <c r="H796" s="626" t="str">
        <f t="shared" si="178"/>
        <v>A0378_本庄ガス(株)</v>
      </c>
      <c r="I796" s="626" t="str">
        <f t="shared" si="179"/>
        <v>A0378_本庄ガス(株)_</v>
      </c>
      <c r="M796" s="626">
        <f t="shared" si="180"/>
        <v>0</v>
      </c>
    </row>
    <row r="797" spans="1:13" ht="20.100000000000001" customHeight="1">
      <c r="A797" s="656" t="s">
        <v>436</v>
      </c>
      <c r="B797" s="657" t="s">
        <v>2040</v>
      </c>
      <c r="C797" s="658"/>
      <c r="D797" s="794">
        <v>1.4999999999999999E-4</v>
      </c>
      <c r="E797" s="831">
        <v>1.4999999999999999E-4</v>
      </c>
      <c r="F797" s="661">
        <v>84.953150835936071</v>
      </c>
      <c r="G797" s="662" t="s">
        <v>4394</v>
      </c>
      <c r="H797" s="626" t="str">
        <f t="shared" si="178"/>
        <v>A0380_青森県民エナジー(株)</v>
      </c>
      <c r="I797" s="626" t="str">
        <f t="shared" si="179"/>
        <v>A0380_青森県民エナジー(株)_</v>
      </c>
      <c r="M797" s="626">
        <f t="shared" si="180"/>
        <v>0</v>
      </c>
    </row>
    <row r="798" spans="1:13" ht="20.100000000000001" customHeight="1">
      <c r="A798" s="666" t="s">
        <v>2041</v>
      </c>
      <c r="B798" s="667" t="s">
        <v>2042</v>
      </c>
      <c r="C798" s="658" t="s">
        <v>229</v>
      </c>
      <c r="D798" s="922">
        <v>0</v>
      </c>
      <c r="E798" s="923">
        <v>0</v>
      </c>
      <c r="F798" s="1315">
        <v>100</v>
      </c>
      <c r="G798" s="1316"/>
      <c r="H798" s="626" t="str">
        <f t="shared" si="178"/>
        <v>A0381_国際航業(株)</v>
      </c>
      <c r="I798" s="626" t="str">
        <f t="shared" si="179"/>
        <v>A0381_国際航業(株)_メニューA</v>
      </c>
      <c r="M798" s="626">
        <f t="shared" si="180"/>
        <v>0</v>
      </c>
    </row>
    <row r="799" spans="1:13" ht="20.100000000000001" customHeight="1">
      <c r="A799" s="666" t="str">
        <f t="shared" ref="A799:B800" si="191">A798</f>
        <v>A0381</v>
      </c>
      <c r="B799" s="667" t="str">
        <f t="shared" si="191"/>
        <v>国際航業(株)</v>
      </c>
      <c r="C799" s="683" t="s">
        <v>4395</v>
      </c>
      <c r="D799" s="672">
        <v>8.1999999999999998E-4</v>
      </c>
      <c r="E799" s="673">
        <v>8.1999999999999998E-4</v>
      </c>
      <c r="F799" s="1315"/>
      <c r="G799" s="1316"/>
      <c r="H799" s="626" t="str">
        <f t="shared" ref="H799:H862" si="192">A799&amp;"_"&amp;B799</f>
        <v>A0381_国際航業(株)</v>
      </c>
      <c r="I799" s="626" t="str">
        <f t="shared" ref="I799:I862" si="193">A799&amp;"_"&amp;B799&amp;"_"&amp;C799</f>
        <v>A0381_国際航業(株)_メニューB(残差)</v>
      </c>
      <c r="M799" s="626">
        <f t="shared" ref="M799:M862" si="194">COUNTIF($H$30:$H$3024,K799)</f>
        <v>0</v>
      </c>
    </row>
    <row r="800" spans="1:13" ht="20.100000000000001" customHeight="1">
      <c r="A800" s="666" t="str">
        <f t="shared" si="191"/>
        <v>A0381</v>
      </c>
      <c r="B800" s="667" t="str">
        <f t="shared" si="191"/>
        <v>国際航業(株)</v>
      </c>
      <c r="C800" s="741" t="s">
        <v>661</v>
      </c>
      <c r="D800" s="681">
        <v>2.0599999999999999E-4</v>
      </c>
      <c r="E800" s="660">
        <v>2.0599999999999999E-4</v>
      </c>
      <c r="F800" s="1315"/>
      <c r="G800" s="1316"/>
      <c r="H800" s="626" t="str">
        <f t="shared" si="192"/>
        <v>A0381_国際航業(株)</v>
      </c>
      <c r="I800" s="626" t="str">
        <f t="shared" si="193"/>
        <v>A0381_国際航業(株)_(参考値)事業者全体</v>
      </c>
      <c r="M800" s="626">
        <f t="shared" si="194"/>
        <v>0</v>
      </c>
    </row>
    <row r="801" spans="1:13" ht="20.100000000000001" customHeight="1">
      <c r="A801" s="666" t="s">
        <v>437</v>
      </c>
      <c r="B801" s="667" t="s">
        <v>2043</v>
      </c>
      <c r="C801" s="696" t="s">
        <v>229</v>
      </c>
      <c r="D801" s="705">
        <v>0</v>
      </c>
      <c r="E801" s="706">
        <v>0</v>
      </c>
      <c r="F801" s="1315" t="s">
        <v>4384</v>
      </c>
      <c r="G801" s="1316"/>
      <c r="H801" s="626" t="str">
        <f t="shared" si="192"/>
        <v>A0382_ローカルでんき(株)</v>
      </c>
      <c r="I801" s="626" t="str">
        <f t="shared" si="193"/>
        <v>A0382_ローカルでんき(株)_メニューA</v>
      </c>
      <c r="M801" s="626">
        <f t="shared" si="194"/>
        <v>0</v>
      </c>
    </row>
    <row r="802" spans="1:13" ht="20.100000000000001" customHeight="1">
      <c r="A802" s="666" t="str">
        <f t="shared" ref="A802:B803" si="195">A801</f>
        <v>A0382</v>
      </c>
      <c r="B802" s="667" t="str">
        <f t="shared" si="195"/>
        <v>ローカルでんき(株)</v>
      </c>
      <c r="C802" s="699" t="s">
        <v>4395</v>
      </c>
      <c r="D802" s="672">
        <v>3.9599999999999998E-4</v>
      </c>
      <c r="E802" s="673">
        <v>3.9599999999999998E-4</v>
      </c>
      <c r="F802" s="1315"/>
      <c r="G802" s="1316"/>
      <c r="H802" s="626" t="str">
        <f t="shared" si="192"/>
        <v>A0382_ローカルでんき(株)</v>
      </c>
      <c r="I802" s="626" t="str">
        <f t="shared" si="193"/>
        <v>A0382_ローカルでんき(株)_メニューB(残差)</v>
      </c>
      <c r="M802" s="626">
        <f t="shared" si="194"/>
        <v>0</v>
      </c>
    </row>
    <row r="803" spans="1:13" ht="20.100000000000001" customHeight="1">
      <c r="A803" s="666" t="str">
        <f t="shared" si="195"/>
        <v>A0382</v>
      </c>
      <c r="B803" s="667" t="str">
        <f t="shared" si="195"/>
        <v>ローカルでんき(株)</v>
      </c>
      <c r="C803" s="742" t="s">
        <v>661</v>
      </c>
      <c r="D803" s="681">
        <v>3.79E-4</v>
      </c>
      <c r="E803" s="676">
        <v>3.79E-4</v>
      </c>
      <c r="F803" s="1315"/>
      <c r="G803" s="1316"/>
      <c r="H803" s="626" t="str">
        <f t="shared" si="192"/>
        <v>A0382_ローカルでんき(株)</v>
      </c>
      <c r="I803" s="626" t="str">
        <f t="shared" si="193"/>
        <v>A0382_ローカルでんき(株)_(参考値)事業者全体</v>
      </c>
      <c r="M803" s="626">
        <f t="shared" si="194"/>
        <v>0</v>
      </c>
    </row>
    <row r="804" spans="1:13" ht="20.100000000000001" customHeight="1">
      <c r="A804" s="656" t="s">
        <v>438</v>
      </c>
      <c r="B804" s="657" t="s">
        <v>2044</v>
      </c>
      <c r="C804" s="671"/>
      <c r="D804" s="664">
        <v>4.6099999999999998E-4</v>
      </c>
      <c r="E804" s="665">
        <v>4.6099999999999998E-4</v>
      </c>
      <c r="F804" s="661">
        <v>100</v>
      </c>
      <c r="G804" s="662"/>
      <c r="H804" s="626" t="str">
        <f t="shared" si="192"/>
        <v>A0383_(株)明治産業</v>
      </c>
      <c r="I804" s="626" t="str">
        <f t="shared" si="193"/>
        <v>A0383_(株)明治産業_</v>
      </c>
      <c r="M804" s="626">
        <f t="shared" si="194"/>
        <v>0</v>
      </c>
    </row>
    <row r="805" spans="1:13" ht="20.100000000000001" customHeight="1">
      <c r="A805" s="666" t="s">
        <v>439</v>
      </c>
      <c r="B805" s="667" t="s">
        <v>2045</v>
      </c>
      <c r="C805" s="696" t="s">
        <v>229</v>
      </c>
      <c r="D805" s="669">
        <v>0</v>
      </c>
      <c r="E805" s="670">
        <v>0</v>
      </c>
      <c r="F805" s="1315">
        <v>92.783199505867813</v>
      </c>
      <c r="G805" s="1316" t="s">
        <v>4394</v>
      </c>
      <c r="H805" s="626" t="str">
        <f t="shared" si="192"/>
        <v>A0385_岡山電力(株)</v>
      </c>
      <c r="I805" s="626" t="str">
        <f t="shared" si="193"/>
        <v>A0385_岡山電力(株)_メニューA</v>
      </c>
      <c r="M805" s="626">
        <f t="shared" si="194"/>
        <v>0</v>
      </c>
    </row>
    <row r="806" spans="1:13" ht="20.100000000000001" customHeight="1">
      <c r="A806" s="666" t="str">
        <f t="shared" ref="A806:B807" si="196">A805</f>
        <v>A0385</v>
      </c>
      <c r="B806" s="667" t="str">
        <f t="shared" si="196"/>
        <v>岡山電力(株)</v>
      </c>
      <c r="C806" s="699" t="s">
        <v>4395</v>
      </c>
      <c r="D806" s="672">
        <v>5.0699999999999996E-4</v>
      </c>
      <c r="E806" s="673">
        <v>5.0699999999999996E-4</v>
      </c>
      <c r="F806" s="1315"/>
      <c r="G806" s="1316"/>
      <c r="H806" s="626" t="str">
        <f t="shared" si="192"/>
        <v>A0385_岡山電力(株)</v>
      </c>
      <c r="I806" s="626" t="str">
        <f t="shared" si="193"/>
        <v>A0385_岡山電力(株)_メニューB(残差)</v>
      </c>
      <c r="M806" s="626">
        <f t="shared" si="194"/>
        <v>0</v>
      </c>
    </row>
    <row r="807" spans="1:13" ht="20.100000000000001" customHeight="1">
      <c r="A807" s="666" t="str">
        <f t="shared" si="196"/>
        <v>A0385</v>
      </c>
      <c r="B807" s="667" t="str">
        <f t="shared" si="196"/>
        <v>岡山電力(株)</v>
      </c>
      <c r="C807" s="742" t="s">
        <v>661</v>
      </c>
      <c r="D807" s="780">
        <v>4.8899999999999996E-4</v>
      </c>
      <c r="E807" s="685">
        <v>4.8899999999999996E-4</v>
      </c>
      <c r="F807" s="1315"/>
      <c r="G807" s="1316"/>
      <c r="H807" s="626" t="str">
        <f t="shared" si="192"/>
        <v>A0385_岡山電力(株)</v>
      </c>
      <c r="I807" s="626" t="str">
        <f t="shared" si="193"/>
        <v>A0385_岡山電力(株)_(参考値)事業者全体</v>
      </c>
      <c r="M807" s="626">
        <f t="shared" si="194"/>
        <v>0</v>
      </c>
    </row>
    <row r="808" spans="1:13" ht="20.100000000000001" customHeight="1">
      <c r="A808" s="666" t="s">
        <v>440</v>
      </c>
      <c r="B808" s="667" t="s">
        <v>2046</v>
      </c>
      <c r="C808" s="801" t="s">
        <v>229</v>
      </c>
      <c r="D808" s="706">
        <v>0</v>
      </c>
      <c r="E808" s="669">
        <v>0</v>
      </c>
      <c r="F808" s="1325" t="s">
        <v>4384</v>
      </c>
      <c r="G808" s="1316"/>
      <c r="H808" s="626" t="str">
        <f t="shared" si="192"/>
        <v>A0386_ミライフ(株)</v>
      </c>
      <c r="I808" s="626" t="str">
        <f t="shared" si="193"/>
        <v>A0386_ミライフ(株)_メニューA</v>
      </c>
      <c r="M808" s="626">
        <f t="shared" si="194"/>
        <v>0</v>
      </c>
    </row>
    <row r="809" spans="1:13" ht="20.100000000000001" customHeight="1">
      <c r="A809" s="666" t="str">
        <f t="shared" ref="A809:B810" si="197">A808</f>
        <v>A0386</v>
      </c>
      <c r="B809" s="667" t="str">
        <f t="shared" si="197"/>
        <v>ミライフ(株)</v>
      </c>
      <c r="C809" s="699" t="s">
        <v>4395</v>
      </c>
      <c r="D809" s="712">
        <v>0</v>
      </c>
      <c r="E809" s="672">
        <v>0</v>
      </c>
      <c r="F809" s="1325"/>
      <c r="G809" s="1316"/>
      <c r="H809" s="626" t="str">
        <f t="shared" si="192"/>
        <v>A0386_ミライフ(株)</v>
      </c>
      <c r="I809" s="626" t="str">
        <f t="shared" si="193"/>
        <v>A0386_ミライフ(株)_メニューB(残差)</v>
      </c>
      <c r="M809" s="626">
        <f t="shared" si="194"/>
        <v>0</v>
      </c>
    </row>
    <row r="810" spans="1:13" ht="20.100000000000001" customHeight="1">
      <c r="A810" s="666" t="str">
        <f t="shared" si="197"/>
        <v>A0386</v>
      </c>
      <c r="B810" s="667" t="str">
        <f t="shared" si="197"/>
        <v>ミライフ(株)</v>
      </c>
      <c r="C810" s="742" t="s">
        <v>661</v>
      </c>
      <c r="D810" s="788">
        <v>0</v>
      </c>
      <c r="E810" s="924">
        <v>0</v>
      </c>
      <c r="F810" s="1325"/>
      <c r="G810" s="1316"/>
      <c r="H810" s="626" t="str">
        <f t="shared" si="192"/>
        <v>A0386_ミライフ(株)</v>
      </c>
      <c r="I810" s="626" t="str">
        <f t="shared" si="193"/>
        <v>A0386_ミライフ(株)_(参考値)事業者全体</v>
      </c>
      <c r="M810" s="626">
        <f t="shared" si="194"/>
        <v>0</v>
      </c>
    </row>
    <row r="811" spans="1:13" ht="20.100000000000001" customHeight="1">
      <c r="A811" s="666" t="s">
        <v>441</v>
      </c>
      <c r="B811" s="667" t="s">
        <v>2047</v>
      </c>
      <c r="C811" s="743" t="s">
        <v>229</v>
      </c>
      <c r="D811" s="670">
        <v>0</v>
      </c>
      <c r="E811" s="669">
        <v>0</v>
      </c>
      <c r="F811" s="1325">
        <v>100</v>
      </c>
      <c r="G811" s="1337"/>
      <c r="H811" s="626" t="str">
        <f t="shared" si="192"/>
        <v>A0388_楽天エナジー(株)</v>
      </c>
      <c r="I811" s="626" t="str">
        <f t="shared" si="193"/>
        <v>A0388_楽天エナジー(株)_メニューA</v>
      </c>
      <c r="M811" s="626">
        <f t="shared" si="194"/>
        <v>0</v>
      </c>
    </row>
    <row r="812" spans="1:13" ht="20.100000000000001" customHeight="1">
      <c r="A812" s="666" t="str">
        <f t="shared" ref="A812:B814" si="198">A811</f>
        <v>A0388</v>
      </c>
      <c r="B812" s="667" t="str">
        <f t="shared" si="198"/>
        <v>楽天エナジー(株)</v>
      </c>
      <c r="C812" s="707" t="s">
        <v>307</v>
      </c>
      <c r="D812" s="673">
        <v>0</v>
      </c>
      <c r="E812" s="672">
        <v>0</v>
      </c>
      <c r="F812" s="1325"/>
      <c r="G812" s="1337"/>
      <c r="H812" s="626" t="str">
        <f t="shared" si="192"/>
        <v>A0388_楽天エナジー(株)</v>
      </c>
      <c r="I812" s="626" t="str">
        <f t="shared" si="193"/>
        <v>A0388_楽天エナジー(株)_メニューB</v>
      </c>
      <c r="M812" s="626">
        <f t="shared" si="194"/>
        <v>0</v>
      </c>
    </row>
    <row r="813" spans="1:13" ht="20.100000000000001" customHeight="1">
      <c r="A813" s="666" t="str">
        <f t="shared" si="198"/>
        <v>A0388</v>
      </c>
      <c r="B813" s="667" t="str">
        <f t="shared" si="198"/>
        <v>楽天エナジー(株)</v>
      </c>
      <c r="C813" s="671" t="s">
        <v>4403</v>
      </c>
      <c r="D813" s="673">
        <v>5.0100000000000003E-4</v>
      </c>
      <c r="E813" s="672">
        <v>5.0100000000000003E-4</v>
      </c>
      <c r="F813" s="1325"/>
      <c r="G813" s="1337"/>
      <c r="H813" s="626" t="str">
        <f t="shared" si="192"/>
        <v>A0388_楽天エナジー(株)</v>
      </c>
      <c r="I813" s="626" t="str">
        <f t="shared" si="193"/>
        <v>A0388_楽天エナジー(株)_メニューC(残差)</v>
      </c>
      <c r="M813" s="626">
        <f t="shared" si="194"/>
        <v>0</v>
      </c>
    </row>
    <row r="814" spans="1:13" ht="20.100000000000001" customHeight="1">
      <c r="A814" s="666" t="str">
        <f t="shared" si="198"/>
        <v>A0388</v>
      </c>
      <c r="B814" s="667" t="str">
        <f t="shared" si="198"/>
        <v>楽天エナジー(株)</v>
      </c>
      <c r="C814" s="741" t="s">
        <v>661</v>
      </c>
      <c r="D814" s="925">
        <v>4.9399999999999997E-4</v>
      </c>
      <c r="E814" s="879">
        <v>4.9399999999999997E-4</v>
      </c>
      <c r="F814" s="1325"/>
      <c r="G814" s="1337"/>
      <c r="H814" s="626" t="str">
        <f t="shared" si="192"/>
        <v>A0388_楽天エナジー(株)</v>
      </c>
      <c r="I814" s="626" t="str">
        <f t="shared" si="193"/>
        <v>A0388_楽天エナジー(株)_(参考値)事業者全体</v>
      </c>
      <c r="M814" s="626">
        <f t="shared" si="194"/>
        <v>0</v>
      </c>
    </row>
    <row r="815" spans="1:13" ht="20.100000000000001" customHeight="1">
      <c r="A815" s="656" t="s">
        <v>442</v>
      </c>
      <c r="B815" s="657" t="s">
        <v>2048</v>
      </c>
      <c r="C815" s="745"/>
      <c r="D815" s="855">
        <v>4.7399999999999997E-4</v>
      </c>
      <c r="E815" s="660">
        <v>4.7399999999999997E-4</v>
      </c>
      <c r="F815" s="661">
        <v>94.04</v>
      </c>
      <c r="G815" s="662" t="s">
        <v>4394</v>
      </c>
      <c r="H815" s="626" t="str">
        <f t="shared" si="192"/>
        <v>A0389_うすきエネルギー(株)</v>
      </c>
      <c r="I815" s="626" t="str">
        <f t="shared" si="193"/>
        <v>A0389_うすきエネルギー(株)_</v>
      </c>
      <c r="M815" s="626">
        <f t="shared" si="194"/>
        <v>0</v>
      </c>
    </row>
    <row r="816" spans="1:13" ht="20.100000000000001" customHeight="1">
      <c r="A816" s="656" t="s">
        <v>443</v>
      </c>
      <c r="B816" s="657" t="s">
        <v>2049</v>
      </c>
      <c r="C816" s="663"/>
      <c r="D816" s="794">
        <v>4.7800000000000002E-4</v>
      </c>
      <c r="E816" s="831">
        <v>4.7800000000000002E-4</v>
      </c>
      <c r="F816" s="661">
        <v>2.52948699729999</v>
      </c>
      <c r="G816" s="662" t="s">
        <v>4470</v>
      </c>
      <c r="H816" s="626" t="str">
        <f t="shared" si="192"/>
        <v>A0391_森のエネルギー(株)</v>
      </c>
      <c r="I816" s="626" t="str">
        <f t="shared" si="193"/>
        <v>A0391_森のエネルギー(株)_</v>
      </c>
      <c r="M816" s="626">
        <f t="shared" si="194"/>
        <v>0</v>
      </c>
    </row>
    <row r="817" spans="1:13" ht="20.100000000000001" customHeight="1">
      <c r="A817" s="666" t="s">
        <v>444</v>
      </c>
      <c r="B817" s="667" t="s">
        <v>2050</v>
      </c>
      <c r="C817" s="783" t="s">
        <v>229</v>
      </c>
      <c r="D817" s="772">
        <v>0</v>
      </c>
      <c r="E817" s="773">
        <v>0</v>
      </c>
      <c r="F817" s="1315">
        <v>93.621887729540148</v>
      </c>
      <c r="G817" s="1316" t="s">
        <v>4394</v>
      </c>
      <c r="H817" s="626" t="str">
        <f t="shared" si="192"/>
        <v>A0392_岐阜電力(株)</v>
      </c>
      <c r="I817" s="626" t="str">
        <f t="shared" si="193"/>
        <v>A0392_岐阜電力(株)_メニューA</v>
      </c>
      <c r="M817" s="626">
        <f t="shared" si="194"/>
        <v>0</v>
      </c>
    </row>
    <row r="818" spans="1:13" ht="20.100000000000001" customHeight="1">
      <c r="A818" s="666" t="str">
        <f t="shared" ref="A818:B819" si="199">A817</f>
        <v>A0392</v>
      </c>
      <c r="B818" s="667" t="str">
        <f t="shared" si="199"/>
        <v>岐阜電力(株)</v>
      </c>
      <c r="C818" s="863" t="s">
        <v>4395</v>
      </c>
      <c r="D818" s="748">
        <v>0</v>
      </c>
      <c r="E818" s="692">
        <v>0</v>
      </c>
      <c r="F818" s="1315"/>
      <c r="G818" s="1316"/>
      <c r="H818" s="626" t="str">
        <f t="shared" si="192"/>
        <v>A0392_岐阜電力(株)</v>
      </c>
      <c r="I818" s="626" t="str">
        <f t="shared" si="193"/>
        <v>A0392_岐阜電力(株)_メニューB(残差)</v>
      </c>
      <c r="M818" s="626">
        <f t="shared" si="194"/>
        <v>0</v>
      </c>
    </row>
    <row r="819" spans="1:13" ht="20.100000000000001" customHeight="1">
      <c r="A819" s="666" t="str">
        <f t="shared" si="199"/>
        <v>A0392</v>
      </c>
      <c r="B819" s="667" t="str">
        <f t="shared" si="199"/>
        <v>岐阜電力(株)</v>
      </c>
      <c r="C819" s="865" t="s">
        <v>661</v>
      </c>
      <c r="D819" s="866">
        <v>0</v>
      </c>
      <c r="E819" s="703">
        <v>0</v>
      </c>
      <c r="F819" s="1315"/>
      <c r="G819" s="1316"/>
      <c r="H819" s="626" t="str">
        <f t="shared" si="192"/>
        <v>A0392_岐阜電力(株)</v>
      </c>
      <c r="I819" s="626" t="str">
        <f t="shared" si="193"/>
        <v>A0392_岐阜電力(株)_(参考値)事業者全体</v>
      </c>
      <c r="M819" s="626">
        <f t="shared" si="194"/>
        <v>0</v>
      </c>
    </row>
    <row r="820" spans="1:13" ht="20.100000000000001" customHeight="1">
      <c r="A820" s="656" t="s">
        <v>445</v>
      </c>
      <c r="B820" s="657" t="s">
        <v>2051</v>
      </c>
      <c r="C820" s="663"/>
      <c r="D820" s="664">
        <v>2.0599999999999999E-4</v>
      </c>
      <c r="E820" s="665">
        <v>2.0599999999999999E-4</v>
      </c>
      <c r="F820" s="661">
        <v>100</v>
      </c>
      <c r="G820" s="662"/>
      <c r="H820" s="626" t="str">
        <f t="shared" si="192"/>
        <v>A0396_(株)エスケーエナジー</v>
      </c>
      <c r="I820" s="626" t="str">
        <f t="shared" si="193"/>
        <v>A0396_(株)エスケーエナジー_</v>
      </c>
      <c r="M820" s="626">
        <f t="shared" si="194"/>
        <v>0</v>
      </c>
    </row>
    <row r="821" spans="1:13" ht="20.100000000000001" customHeight="1">
      <c r="A821" s="656" t="s">
        <v>446</v>
      </c>
      <c r="B821" s="657" t="s">
        <v>2052</v>
      </c>
      <c r="C821" s="663"/>
      <c r="D821" s="664">
        <v>3.4099999999999999E-4</v>
      </c>
      <c r="E821" s="665">
        <v>3.4099999999999999E-4</v>
      </c>
      <c r="F821" s="661">
        <v>100</v>
      </c>
      <c r="G821" s="662"/>
      <c r="H821" s="626" t="str">
        <f t="shared" si="192"/>
        <v>A0397_名南共同エネルギー(株)</v>
      </c>
      <c r="I821" s="626" t="str">
        <f t="shared" si="193"/>
        <v>A0397_名南共同エネルギー(株)_</v>
      </c>
      <c r="M821" s="626">
        <f t="shared" si="194"/>
        <v>0</v>
      </c>
    </row>
    <row r="822" spans="1:13" ht="20.100000000000001" customHeight="1">
      <c r="A822" s="656" t="s">
        <v>447</v>
      </c>
      <c r="B822" s="657" t="s">
        <v>4471</v>
      </c>
      <c r="C822" s="663"/>
      <c r="D822" s="664">
        <v>5.9999999999999995E-4</v>
      </c>
      <c r="E822" s="665">
        <v>5.9999999999999995E-4</v>
      </c>
      <c r="F822" s="661">
        <v>100</v>
      </c>
      <c r="G822" s="662"/>
      <c r="H822" s="626" t="str">
        <f t="shared" si="192"/>
        <v>A0398_Apaman Energy(株)</v>
      </c>
      <c r="I822" s="626" t="str">
        <f t="shared" si="193"/>
        <v>A0398_Apaman Energy(株)_</v>
      </c>
      <c r="M822" s="626">
        <f t="shared" si="194"/>
        <v>0</v>
      </c>
    </row>
    <row r="823" spans="1:13" ht="20.100000000000001" customHeight="1">
      <c r="A823" s="666" t="s">
        <v>448</v>
      </c>
      <c r="B823" s="667" t="s">
        <v>2053</v>
      </c>
      <c r="C823" s="783" t="s">
        <v>229</v>
      </c>
      <c r="D823" s="926">
        <v>0</v>
      </c>
      <c r="E823" s="927">
        <v>0</v>
      </c>
      <c r="F823" s="1315">
        <v>100</v>
      </c>
      <c r="G823" s="1316"/>
      <c r="H823" s="626" t="str">
        <f t="shared" si="192"/>
        <v>A0403_大分ケーブルテレコム(株)</v>
      </c>
      <c r="I823" s="626" t="str">
        <f t="shared" si="193"/>
        <v>A0403_大分ケーブルテレコム(株)_メニューA</v>
      </c>
      <c r="M823" s="626">
        <f t="shared" si="194"/>
        <v>0</v>
      </c>
    </row>
    <row r="824" spans="1:13" ht="20.100000000000001" customHeight="1">
      <c r="A824" s="666" t="str">
        <f t="shared" ref="A824:B825" si="200">A823</f>
        <v>A0403</v>
      </c>
      <c r="B824" s="667" t="str">
        <f t="shared" si="200"/>
        <v>大分ケーブルテレコム(株)</v>
      </c>
      <c r="C824" s="707" t="s">
        <v>4395</v>
      </c>
      <c r="D824" s="672">
        <v>5.1699999999999999E-4</v>
      </c>
      <c r="E824" s="673">
        <v>5.1699999999999999E-4</v>
      </c>
      <c r="F824" s="1315"/>
      <c r="G824" s="1316"/>
      <c r="H824" s="626" t="str">
        <f t="shared" si="192"/>
        <v>A0403_大分ケーブルテレコム(株)</v>
      </c>
      <c r="I824" s="626" t="str">
        <f t="shared" si="193"/>
        <v>A0403_大分ケーブルテレコム(株)_メニューB(残差)</v>
      </c>
      <c r="M824" s="626">
        <f t="shared" si="194"/>
        <v>0</v>
      </c>
    </row>
    <row r="825" spans="1:13" ht="20.100000000000001" customHeight="1">
      <c r="A825" s="666" t="str">
        <f t="shared" si="200"/>
        <v>A0403</v>
      </c>
      <c r="B825" s="667" t="str">
        <f t="shared" si="200"/>
        <v>大分ケーブルテレコム(株)</v>
      </c>
      <c r="C825" s="865" t="s">
        <v>661</v>
      </c>
      <c r="D825" s="928">
        <v>5.1699999999999999E-4</v>
      </c>
      <c r="E825" s="929">
        <v>5.1699999999999999E-4</v>
      </c>
      <c r="F825" s="1315"/>
      <c r="G825" s="1316"/>
      <c r="H825" s="626" t="str">
        <f t="shared" si="192"/>
        <v>A0403_大分ケーブルテレコム(株)</v>
      </c>
      <c r="I825" s="626" t="str">
        <f t="shared" si="193"/>
        <v>A0403_大分ケーブルテレコム(株)_(参考値)事業者全体</v>
      </c>
      <c r="M825" s="626">
        <f t="shared" si="194"/>
        <v>0</v>
      </c>
    </row>
    <row r="826" spans="1:13" ht="20.100000000000001" customHeight="1">
      <c r="A826" s="666" t="s">
        <v>449</v>
      </c>
      <c r="B826" s="667" t="s">
        <v>5116</v>
      </c>
      <c r="C826" s="889" t="s">
        <v>229</v>
      </c>
      <c r="D826" s="930">
        <v>0</v>
      </c>
      <c r="E826" s="931">
        <v>0</v>
      </c>
      <c r="F826" s="1315" t="s">
        <v>4384</v>
      </c>
      <c r="G826" s="1316"/>
      <c r="H826" s="626" t="str">
        <f t="shared" si="192"/>
        <v>A0405_アストマックス・エネルギー(株)</v>
      </c>
      <c r="I826" s="626" t="str">
        <f t="shared" si="193"/>
        <v>A0405_アストマックス・エネルギー(株)_メニューA</v>
      </c>
      <c r="M826" s="626">
        <f t="shared" si="194"/>
        <v>0</v>
      </c>
    </row>
    <row r="827" spans="1:13" ht="20.100000000000001" customHeight="1">
      <c r="A827" s="666" t="str">
        <f t="shared" ref="A827:B829" si="201">A826</f>
        <v>A0405</v>
      </c>
      <c r="B827" s="667" t="str">
        <f t="shared" si="201"/>
        <v>アストマックス・エネルギー(株)</v>
      </c>
      <c r="C827" s="679" t="s">
        <v>307</v>
      </c>
      <c r="D827" s="810">
        <v>0</v>
      </c>
      <c r="E827" s="811">
        <v>0</v>
      </c>
      <c r="F827" s="1315"/>
      <c r="G827" s="1316"/>
      <c r="H827" s="626" t="str">
        <f t="shared" si="192"/>
        <v>A0405_アストマックス・エネルギー(株)</v>
      </c>
      <c r="I827" s="626" t="str">
        <f t="shared" si="193"/>
        <v>A0405_アストマックス・エネルギー(株)_メニューB</v>
      </c>
      <c r="M827" s="626">
        <f t="shared" si="194"/>
        <v>0</v>
      </c>
    </row>
    <row r="828" spans="1:13" ht="20.100000000000001" customHeight="1">
      <c r="A828" s="666" t="str">
        <f t="shared" si="201"/>
        <v>A0405</v>
      </c>
      <c r="B828" s="667" t="str">
        <f t="shared" si="201"/>
        <v>アストマックス・エネルギー(株)</v>
      </c>
      <c r="C828" s="707" t="s">
        <v>4403</v>
      </c>
      <c r="D828" s="672">
        <v>4.0700000000000003E-4</v>
      </c>
      <c r="E828" s="673">
        <v>4.0700000000000003E-4</v>
      </c>
      <c r="F828" s="1315"/>
      <c r="G828" s="1316"/>
      <c r="H828" s="626" t="str">
        <f t="shared" si="192"/>
        <v>A0405_アストマックス・エネルギー(株)</v>
      </c>
      <c r="I828" s="626" t="str">
        <f t="shared" si="193"/>
        <v>A0405_アストマックス・エネルギー(株)_メニューC(残差)</v>
      </c>
      <c r="M828" s="626">
        <f t="shared" si="194"/>
        <v>0</v>
      </c>
    </row>
    <row r="829" spans="1:13" ht="20.100000000000001" customHeight="1">
      <c r="A829" s="666" t="str">
        <f t="shared" si="201"/>
        <v>A0405</v>
      </c>
      <c r="B829" s="667" t="str">
        <f t="shared" si="201"/>
        <v>アストマックス・エネルギー(株)</v>
      </c>
      <c r="C829" s="865" t="s">
        <v>661</v>
      </c>
      <c r="D829" s="723">
        <v>3.9800000000000002E-4</v>
      </c>
      <c r="E829" s="813">
        <v>3.9800000000000002E-4</v>
      </c>
      <c r="F829" s="1315"/>
      <c r="G829" s="1316"/>
      <c r="H829" s="626" t="str">
        <f t="shared" si="192"/>
        <v>A0405_アストマックス・エネルギー(株)</v>
      </c>
      <c r="I829" s="626" t="str">
        <f t="shared" si="193"/>
        <v>A0405_アストマックス・エネルギー(株)_(参考値)事業者全体</v>
      </c>
      <c r="M829" s="626">
        <f t="shared" si="194"/>
        <v>0</v>
      </c>
    </row>
    <row r="830" spans="1:13" ht="20.100000000000001" customHeight="1">
      <c r="A830" s="656" t="s">
        <v>450</v>
      </c>
      <c r="B830" s="657" t="s">
        <v>2054</v>
      </c>
      <c r="C830" s="745"/>
      <c r="D830" s="855">
        <v>2.2499999999999999E-4</v>
      </c>
      <c r="E830" s="660">
        <v>2.2499999999999999E-4</v>
      </c>
      <c r="F830" s="661">
        <v>100</v>
      </c>
      <c r="G830" s="662"/>
      <c r="H830" s="626" t="str">
        <f t="shared" si="192"/>
        <v>A0406_生活協同組合コープみらい</v>
      </c>
      <c r="I830" s="626" t="str">
        <f t="shared" si="193"/>
        <v>A0406_生活協同組合コープみらい_</v>
      </c>
      <c r="M830" s="626">
        <f t="shared" si="194"/>
        <v>0</v>
      </c>
    </row>
    <row r="831" spans="1:13" ht="20.100000000000001" customHeight="1">
      <c r="A831" s="656" t="s">
        <v>4472</v>
      </c>
      <c r="B831" s="657" t="s">
        <v>4473</v>
      </c>
      <c r="C831" s="745"/>
      <c r="D831" s="855">
        <v>3.4299999999999999E-4</v>
      </c>
      <c r="E831" s="660">
        <v>3.4299999999999999E-4</v>
      </c>
      <c r="F831" s="661">
        <v>100</v>
      </c>
      <c r="G831" s="662"/>
      <c r="H831" s="626" t="str">
        <f t="shared" si="192"/>
        <v>A0407_ALL GREEN POWER(株)</v>
      </c>
      <c r="I831" s="626" t="str">
        <f t="shared" si="193"/>
        <v>A0407_ALL GREEN POWER(株)_</v>
      </c>
      <c r="M831" s="626">
        <f t="shared" si="194"/>
        <v>0</v>
      </c>
    </row>
    <row r="832" spans="1:13" ht="20.100000000000001" customHeight="1">
      <c r="A832" s="656" t="s">
        <v>451</v>
      </c>
      <c r="B832" s="657" t="s">
        <v>2055</v>
      </c>
      <c r="C832" s="663"/>
      <c r="D832" s="664">
        <v>5.8200000000000005E-4</v>
      </c>
      <c r="E832" s="665">
        <v>5.8200000000000005E-4</v>
      </c>
      <c r="F832" s="661">
        <v>100</v>
      </c>
      <c r="G832" s="662"/>
      <c r="H832" s="626" t="str">
        <f t="shared" si="192"/>
        <v>A0411_福井電力(株)</v>
      </c>
      <c r="I832" s="626" t="str">
        <f t="shared" si="193"/>
        <v>A0411_福井電力(株)_</v>
      </c>
      <c r="M832" s="626">
        <f t="shared" si="194"/>
        <v>0</v>
      </c>
    </row>
    <row r="833" spans="1:13" ht="20.100000000000001" customHeight="1">
      <c r="A833" s="656" t="s">
        <v>452</v>
      </c>
      <c r="B833" s="657" t="s">
        <v>4474</v>
      </c>
      <c r="C833" s="663"/>
      <c r="D833" s="664">
        <v>5.9500000000000004E-4</v>
      </c>
      <c r="E833" s="665">
        <v>5.9500000000000004E-4</v>
      </c>
      <c r="F833" s="661">
        <v>100</v>
      </c>
      <c r="G833" s="662"/>
      <c r="H833" s="626" t="str">
        <f t="shared" si="192"/>
        <v>A0413_(株)MKエネルギー</v>
      </c>
      <c r="I833" s="626" t="str">
        <f t="shared" si="193"/>
        <v>A0413_(株)MKエネルギー_</v>
      </c>
      <c r="M833" s="626">
        <f t="shared" si="194"/>
        <v>0</v>
      </c>
    </row>
    <row r="834" spans="1:13" ht="20.100000000000001" customHeight="1">
      <c r="A834" s="666" t="s">
        <v>453</v>
      </c>
      <c r="B834" s="667" t="s">
        <v>2056</v>
      </c>
      <c r="C834" s="658" t="s">
        <v>229</v>
      </c>
      <c r="D834" s="669">
        <v>0</v>
      </c>
      <c r="E834" s="670">
        <v>0</v>
      </c>
      <c r="F834" s="1315">
        <v>100</v>
      </c>
      <c r="G834" s="1316"/>
      <c r="H834" s="626" t="str">
        <f t="shared" si="192"/>
        <v>A0415_エネラボ(株)</v>
      </c>
      <c r="I834" s="626" t="str">
        <f t="shared" si="193"/>
        <v>A0415_エネラボ(株)_メニューA</v>
      </c>
      <c r="M834" s="626">
        <f t="shared" si="194"/>
        <v>0</v>
      </c>
    </row>
    <row r="835" spans="1:13" ht="20.100000000000001" customHeight="1">
      <c r="A835" s="666" t="str">
        <f t="shared" ref="A835:B836" si="202">A834</f>
        <v>A0415</v>
      </c>
      <c r="B835" s="667" t="str">
        <f t="shared" si="202"/>
        <v>エネラボ(株)</v>
      </c>
      <c r="C835" s="707" t="s">
        <v>4395</v>
      </c>
      <c r="D835" s="672">
        <v>4.6500000000000003E-4</v>
      </c>
      <c r="E835" s="673">
        <v>4.6500000000000003E-4</v>
      </c>
      <c r="F835" s="1315"/>
      <c r="G835" s="1316"/>
      <c r="H835" s="626" t="str">
        <f t="shared" si="192"/>
        <v>A0415_エネラボ(株)</v>
      </c>
      <c r="I835" s="626" t="str">
        <f t="shared" si="193"/>
        <v>A0415_エネラボ(株)_メニューB(残差)</v>
      </c>
      <c r="M835" s="626">
        <f t="shared" si="194"/>
        <v>0</v>
      </c>
    </row>
    <row r="836" spans="1:13" ht="20.100000000000001" customHeight="1">
      <c r="A836" s="666" t="str">
        <f t="shared" si="202"/>
        <v>A0415</v>
      </c>
      <c r="B836" s="667" t="str">
        <f t="shared" si="202"/>
        <v>エネラボ(株)</v>
      </c>
      <c r="C836" s="671" t="s">
        <v>661</v>
      </c>
      <c r="D836" s="675">
        <v>4.6500000000000003E-4</v>
      </c>
      <c r="E836" s="676">
        <v>4.6500000000000003E-4</v>
      </c>
      <c r="F836" s="1315"/>
      <c r="G836" s="1316"/>
      <c r="H836" s="626" t="str">
        <f t="shared" si="192"/>
        <v>A0415_エネラボ(株)</v>
      </c>
      <c r="I836" s="626" t="str">
        <f t="shared" si="193"/>
        <v>A0415_エネラボ(株)_(参考値)事業者全体</v>
      </c>
      <c r="M836" s="626">
        <f t="shared" si="194"/>
        <v>0</v>
      </c>
    </row>
    <row r="837" spans="1:13" ht="20.100000000000001" customHeight="1">
      <c r="A837" s="656" t="s">
        <v>454</v>
      </c>
      <c r="B837" s="657" t="s">
        <v>2057</v>
      </c>
      <c r="C837" s="663"/>
      <c r="D837" s="932">
        <v>4.0999999999999999E-4</v>
      </c>
      <c r="E837" s="665">
        <v>4.0999999999999999E-4</v>
      </c>
      <c r="F837" s="661">
        <v>100</v>
      </c>
      <c r="G837" s="662"/>
      <c r="H837" s="626" t="str">
        <f t="shared" si="192"/>
        <v>A0418_横浜ウォーター(株)</v>
      </c>
      <c r="I837" s="626" t="str">
        <f t="shared" si="193"/>
        <v>A0418_横浜ウォーター(株)_</v>
      </c>
      <c r="M837" s="626">
        <f t="shared" si="194"/>
        <v>0</v>
      </c>
    </row>
    <row r="838" spans="1:13" ht="20.100000000000001" customHeight="1">
      <c r="A838" s="666" t="s">
        <v>455</v>
      </c>
      <c r="B838" s="667" t="s">
        <v>2058</v>
      </c>
      <c r="C838" s="735" t="s">
        <v>229</v>
      </c>
      <c r="D838" s="714">
        <v>0</v>
      </c>
      <c r="E838" s="715">
        <v>0</v>
      </c>
      <c r="F838" s="1315">
        <v>100</v>
      </c>
      <c r="G838" s="1316"/>
      <c r="H838" s="626" t="str">
        <f t="shared" si="192"/>
        <v>A0419_スマートエナジー磐田(株)</v>
      </c>
      <c r="I838" s="626" t="str">
        <f t="shared" si="193"/>
        <v>A0419_スマートエナジー磐田(株)_メニューA</v>
      </c>
      <c r="M838" s="626">
        <f t="shared" si="194"/>
        <v>0</v>
      </c>
    </row>
    <row r="839" spans="1:13" ht="20.100000000000001" customHeight="1">
      <c r="A839" s="666" t="str">
        <f t="shared" ref="A839:B841" si="203">A838</f>
        <v>A0419</v>
      </c>
      <c r="B839" s="667" t="str">
        <f t="shared" si="203"/>
        <v>スマートエナジー磐田(株)</v>
      </c>
      <c r="C839" s="678" t="s">
        <v>307</v>
      </c>
      <c r="D839" s="705">
        <v>3.0600000000000001E-4</v>
      </c>
      <c r="E839" s="706">
        <v>3.0600000000000001E-4</v>
      </c>
      <c r="F839" s="1315"/>
      <c r="G839" s="1316"/>
      <c r="H839" s="626" t="str">
        <f t="shared" si="192"/>
        <v>A0419_スマートエナジー磐田(株)</v>
      </c>
      <c r="I839" s="626" t="str">
        <f t="shared" si="193"/>
        <v>A0419_スマートエナジー磐田(株)_メニューB</v>
      </c>
      <c r="M839" s="626">
        <f t="shared" si="194"/>
        <v>0</v>
      </c>
    </row>
    <row r="840" spans="1:13" ht="20.100000000000001" customHeight="1">
      <c r="A840" s="666" t="str">
        <f t="shared" si="203"/>
        <v>A0419</v>
      </c>
      <c r="B840" s="667" t="str">
        <f t="shared" si="203"/>
        <v>スマートエナジー磐田(株)</v>
      </c>
      <c r="C840" s="679" t="s">
        <v>4403</v>
      </c>
      <c r="D840" s="672">
        <v>3.4099999999999999E-4</v>
      </c>
      <c r="E840" s="673">
        <v>3.4099999999999999E-4</v>
      </c>
      <c r="F840" s="1315"/>
      <c r="G840" s="1316"/>
      <c r="H840" s="626" t="str">
        <f t="shared" si="192"/>
        <v>A0419_スマートエナジー磐田(株)</v>
      </c>
      <c r="I840" s="626" t="str">
        <f t="shared" si="193"/>
        <v>A0419_スマートエナジー磐田(株)_メニューC(残差)</v>
      </c>
      <c r="M840" s="626">
        <f t="shared" si="194"/>
        <v>0</v>
      </c>
    </row>
    <row r="841" spans="1:13" ht="20.100000000000001" customHeight="1">
      <c r="A841" s="666" t="str">
        <f t="shared" si="203"/>
        <v>A0419</v>
      </c>
      <c r="B841" s="667" t="str">
        <f t="shared" si="203"/>
        <v>スマートエナジー磐田(株)</v>
      </c>
      <c r="C841" s="680" t="s">
        <v>661</v>
      </c>
      <c r="D841" s="681">
        <v>3.3199999999999999E-4</v>
      </c>
      <c r="E841" s="676">
        <v>3.3199999999999999E-4</v>
      </c>
      <c r="F841" s="1315"/>
      <c r="G841" s="1316"/>
      <c r="H841" s="626" t="str">
        <f t="shared" si="192"/>
        <v>A0419_スマートエナジー磐田(株)</v>
      </c>
      <c r="I841" s="626" t="str">
        <f t="shared" si="193"/>
        <v>A0419_スマートエナジー磐田(株)_(参考値)事業者全体</v>
      </c>
      <c r="M841" s="626">
        <f t="shared" si="194"/>
        <v>0</v>
      </c>
    </row>
    <row r="842" spans="1:13" ht="20.100000000000001" customHeight="1">
      <c r="A842" s="656" t="s">
        <v>456</v>
      </c>
      <c r="B842" s="657" t="s">
        <v>4475</v>
      </c>
      <c r="C842" s="663"/>
      <c r="D842" s="664">
        <v>4.6500000000000003E-4</v>
      </c>
      <c r="E842" s="665">
        <v>4.6500000000000003E-4</v>
      </c>
      <c r="F842" s="661">
        <v>100</v>
      </c>
      <c r="G842" s="662"/>
      <c r="H842" s="626" t="str">
        <f t="shared" si="192"/>
        <v>A0420_そうまIグリッド合同会社</v>
      </c>
      <c r="I842" s="626" t="str">
        <f t="shared" si="193"/>
        <v>A0420_そうまIグリッド合同会社_</v>
      </c>
      <c r="M842" s="626">
        <f t="shared" si="194"/>
        <v>0</v>
      </c>
    </row>
    <row r="843" spans="1:13" ht="20.100000000000001" customHeight="1">
      <c r="A843" s="656" t="s">
        <v>457</v>
      </c>
      <c r="B843" s="657" t="s">
        <v>2059</v>
      </c>
      <c r="C843" s="663"/>
      <c r="D843" s="664">
        <v>4.2900000000000002E-4</v>
      </c>
      <c r="E843" s="665">
        <v>4.2900000000000002E-4</v>
      </c>
      <c r="F843" s="661" t="s">
        <v>4384</v>
      </c>
      <c r="G843" s="662"/>
      <c r="H843" s="626" t="str">
        <f t="shared" si="192"/>
        <v>A0425_エネトレード(株)</v>
      </c>
      <c r="I843" s="626" t="str">
        <f t="shared" si="193"/>
        <v>A0425_エネトレード(株)_</v>
      </c>
      <c r="M843" s="626">
        <f t="shared" si="194"/>
        <v>0</v>
      </c>
    </row>
    <row r="844" spans="1:13" ht="20.100000000000001" customHeight="1">
      <c r="A844" s="656" t="s">
        <v>458</v>
      </c>
      <c r="B844" s="657" t="s">
        <v>2060</v>
      </c>
      <c r="C844" s="663"/>
      <c r="D844" s="664">
        <v>5.9800000000000001E-4</v>
      </c>
      <c r="E844" s="665">
        <v>5.9800000000000001E-4</v>
      </c>
      <c r="F844" s="661">
        <v>100</v>
      </c>
      <c r="G844" s="662"/>
      <c r="H844" s="626" t="str">
        <f t="shared" si="192"/>
        <v>A0429_ニシムラ(株)</v>
      </c>
      <c r="I844" s="626" t="str">
        <f t="shared" si="193"/>
        <v>A0429_ニシムラ(株)_</v>
      </c>
      <c r="M844" s="626">
        <f t="shared" si="194"/>
        <v>0</v>
      </c>
    </row>
    <row r="845" spans="1:13" ht="20.100000000000001" customHeight="1">
      <c r="A845" s="666" t="s">
        <v>459</v>
      </c>
      <c r="B845" s="667" t="s">
        <v>2061</v>
      </c>
      <c r="C845" s="668" t="s">
        <v>229</v>
      </c>
      <c r="D845" s="669">
        <v>0</v>
      </c>
      <c r="E845" s="670">
        <v>0</v>
      </c>
      <c r="F845" s="1315">
        <v>89.587114337568053</v>
      </c>
      <c r="G845" s="1316" t="s">
        <v>4394</v>
      </c>
      <c r="H845" s="626" t="str">
        <f t="shared" si="192"/>
        <v>A0430_(株)さくら新電力</v>
      </c>
      <c r="I845" s="626" t="str">
        <f t="shared" si="193"/>
        <v>A0430_(株)さくら新電力_メニューA</v>
      </c>
      <c r="M845" s="626">
        <f t="shared" si="194"/>
        <v>0</v>
      </c>
    </row>
    <row r="846" spans="1:13" ht="20.100000000000001" customHeight="1">
      <c r="A846" s="666" t="str">
        <f t="shared" ref="A846:B847" si="204">A845</f>
        <v>A0430</v>
      </c>
      <c r="B846" s="667" t="str">
        <f t="shared" si="204"/>
        <v>(株)さくら新電力</v>
      </c>
      <c r="C846" s="671" t="s">
        <v>4395</v>
      </c>
      <c r="D846" s="672">
        <v>5.4600000000000004E-4</v>
      </c>
      <c r="E846" s="673">
        <v>5.4600000000000004E-4</v>
      </c>
      <c r="F846" s="1315"/>
      <c r="G846" s="1316"/>
      <c r="H846" s="626" t="str">
        <f t="shared" si="192"/>
        <v>A0430_(株)さくら新電力</v>
      </c>
      <c r="I846" s="626" t="str">
        <f t="shared" si="193"/>
        <v>A0430_(株)さくら新電力_メニューB(残差)</v>
      </c>
      <c r="M846" s="626">
        <f t="shared" si="194"/>
        <v>0</v>
      </c>
    </row>
    <row r="847" spans="1:13" ht="20.100000000000001" customHeight="1">
      <c r="A847" s="666" t="str">
        <f t="shared" si="204"/>
        <v>A0430</v>
      </c>
      <c r="B847" s="667" t="str">
        <f t="shared" si="204"/>
        <v>(株)さくら新電力</v>
      </c>
      <c r="C847" s="674" t="s">
        <v>661</v>
      </c>
      <c r="D847" s="675">
        <v>5.0900000000000001E-4</v>
      </c>
      <c r="E847" s="676">
        <v>5.0900000000000001E-4</v>
      </c>
      <c r="F847" s="1315"/>
      <c r="G847" s="1316"/>
      <c r="H847" s="626" t="str">
        <f t="shared" si="192"/>
        <v>A0430_(株)さくら新電力</v>
      </c>
      <c r="I847" s="626" t="str">
        <f t="shared" si="193"/>
        <v>A0430_(株)さくら新電力_(参考値)事業者全体</v>
      </c>
      <c r="M847" s="626">
        <f t="shared" si="194"/>
        <v>0</v>
      </c>
    </row>
    <row r="848" spans="1:13" ht="20.100000000000001" customHeight="1">
      <c r="A848" s="656" t="s">
        <v>460</v>
      </c>
      <c r="B848" s="657" t="s">
        <v>2062</v>
      </c>
      <c r="C848" s="663"/>
      <c r="D848" s="664">
        <v>1.9100000000000001E-4</v>
      </c>
      <c r="E848" s="665">
        <v>1.9100000000000001E-4</v>
      </c>
      <c r="F848" s="661">
        <v>100</v>
      </c>
      <c r="G848" s="662"/>
      <c r="H848" s="626" t="str">
        <f t="shared" si="192"/>
        <v>A0431_(株)グローアップ</v>
      </c>
      <c r="I848" s="626" t="str">
        <f t="shared" si="193"/>
        <v>A0431_(株)グローアップ_</v>
      </c>
      <c r="M848" s="626">
        <f t="shared" si="194"/>
        <v>0</v>
      </c>
    </row>
    <row r="849" spans="1:13" ht="20.100000000000001" customHeight="1">
      <c r="A849" s="656" t="s">
        <v>461</v>
      </c>
      <c r="B849" s="657" t="s">
        <v>2063</v>
      </c>
      <c r="C849" s="663"/>
      <c r="D849" s="664">
        <v>4.8099999999999998E-4</v>
      </c>
      <c r="E849" s="665">
        <v>4.8099999999999998E-4</v>
      </c>
      <c r="F849" s="661">
        <v>90.980366746581993</v>
      </c>
      <c r="G849" s="662" t="s">
        <v>4394</v>
      </c>
      <c r="H849" s="626" t="str">
        <f t="shared" si="192"/>
        <v>A0435_いこま市民パワー(株)</v>
      </c>
      <c r="I849" s="626" t="str">
        <f t="shared" si="193"/>
        <v>A0435_いこま市民パワー(株)_</v>
      </c>
      <c r="M849" s="626">
        <f t="shared" si="194"/>
        <v>0</v>
      </c>
    </row>
    <row r="850" spans="1:13" ht="20.100000000000001" customHeight="1">
      <c r="A850" s="666" t="s">
        <v>462</v>
      </c>
      <c r="B850" s="667" t="s">
        <v>2064</v>
      </c>
      <c r="C850" s="668" t="s">
        <v>229</v>
      </c>
      <c r="D850" s="669">
        <v>0</v>
      </c>
      <c r="E850" s="670">
        <v>0</v>
      </c>
      <c r="F850" s="1315">
        <v>100</v>
      </c>
      <c r="G850" s="1316"/>
      <c r="H850" s="626" t="str">
        <f t="shared" si="192"/>
        <v>A0437_おもてなし山形(株)</v>
      </c>
      <c r="I850" s="626" t="str">
        <f t="shared" si="193"/>
        <v>A0437_おもてなし山形(株)_メニューA</v>
      </c>
      <c r="M850" s="626">
        <f t="shared" si="194"/>
        <v>0</v>
      </c>
    </row>
    <row r="851" spans="1:13" ht="20.100000000000001" customHeight="1">
      <c r="A851" s="666" t="str">
        <f t="shared" ref="A851:B852" si="205">A850</f>
        <v>A0437</v>
      </c>
      <c r="B851" s="667" t="str">
        <f t="shared" si="205"/>
        <v>おもてなし山形(株)</v>
      </c>
      <c r="C851" s="707" t="s">
        <v>4395</v>
      </c>
      <c r="D851" s="858">
        <v>9.1000000000000003E-5</v>
      </c>
      <c r="E851" s="712">
        <v>9.1000000000000003E-5</v>
      </c>
      <c r="F851" s="1315"/>
      <c r="G851" s="1316"/>
      <c r="H851" s="626" t="str">
        <f t="shared" si="192"/>
        <v>A0437_おもてなし山形(株)</v>
      </c>
      <c r="I851" s="626" t="str">
        <f t="shared" si="193"/>
        <v>A0437_おもてなし山形(株)_メニューB(残差)</v>
      </c>
      <c r="M851" s="626">
        <f t="shared" si="194"/>
        <v>0</v>
      </c>
    </row>
    <row r="852" spans="1:13" ht="20.100000000000001" customHeight="1">
      <c r="A852" s="666" t="str">
        <f t="shared" si="205"/>
        <v>A0437</v>
      </c>
      <c r="B852" s="667" t="str">
        <f t="shared" si="205"/>
        <v>おもてなし山形(株)</v>
      </c>
      <c r="C852" s="671" t="s">
        <v>661</v>
      </c>
      <c r="D852" s="675">
        <v>0</v>
      </c>
      <c r="E852" s="676">
        <v>0</v>
      </c>
      <c r="F852" s="1315"/>
      <c r="G852" s="1316"/>
      <c r="H852" s="626" t="str">
        <f t="shared" si="192"/>
        <v>A0437_おもてなし山形(株)</v>
      </c>
      <c r="I852" s="626" t="str">
        <f t="shared" si="193"/>
        <v>A0437_おもてなし山形(株)_(参考値)事業者全体</v>
      </c>
      <c r="M852" s="626">
        <f t="shared" si="194"/>
        <v>0</v>
      </c>
    </row>
    <row r="853" spans="1:13" ht="20.100000000000001" customHeight="1">
      <c r="A853" s="656" t="s">
        <v>463</v>
      </c>
      <c r="B853" s="657" t="s">
        <v>2065</v>
      </c>
      <c r="C853" s="663"/>
      <c r="D853" s="664">
        <v>3.6299999999999999E-4</v>
      </c>
      <c r="E853" s="665">
        <v>3.6299999999999999E-4</v>
      </c>
      <c r="F853" s="661">
        <v>100</v>
      </c>
      <c r="G853" s="662"/>
      <c r="H853" s="626" t="str">
        <f t="shared" si="192"/>
        <v>A0438_長野都市ガス(株)</v>
      </c>
      <c r="I853" s="626" t="str">
        <f t="shared" si="193"/>
        <v>A0438_長野都市ガス(株)_</v>
      </c>
      <c r="M853" s="626">
        <f t="shared" si="194"/>
        <v>0</v>
      </c>
    </row>
    <row r="854" spans="1:13" ht="20.100000000000001" customHeight="1">
      <c r="A854" s="656" t="s">
        <v>464</v>
      </c>
      <c r="B854" s="657" t="s">
        <v>2066</v>
      </c>
      <c r="C854" s="658"/>
      <c r="D854" s="664">
        <v>3.4099999999999999E-4</v>
      </c>
      <c r="E854" s="665">
        <v>3.4099999999999999E-4</v>
      </c>
      <c r="F854" s="661">
        <v>100</v>
      </c>
      <c r="G854" s="662"/>
      <c r="H854" s="626" t="str">
        <f t="shared" si="192"/>
        <v>A0439_上田ガス(株)</v>
      </c>
      <c r="I854" s="626" t="str">
        <f t="shared" si="193"/>
        <v>A0439_上田ガス(株)_</v>
      </c>
      <c r="M854" s="626">
        <f t="shared" si="194"/>
        <v>0</v>
      </c>
    </row>
    <row r="855" spans="1:13" ht="20.100000000000001" customHeight="1">
      <c r="A855" s="666" t="s">
        <v>465</v>
      </c>
      <c r="B855" s="667" t="s">
        <v>4476</v>
      </c>
      <c r="C855" s="696" t="s">
        <v>229</v>
      </c>
      <c r="D855" s="669">
        <v>0</v>
      </c>
      <c r="E855" s="670">
        <v>0</v>
      </c>
      <c r="F855" s="1315">
        <v>100</v>
      </c>
      <c r="G855" s="1316"/>
      <c r="H855" s="626" t="str">
        <f t="shared" si="192"/>
        <v>A0440_日本瓦斯(株)(旧：東日本ガス(株)、東彩ガス(株)、北日本ガス(株))</v>
      </c>
      <c r="I855" s="626" t="str">
        <f t="shared" si="193"/>
        <v>A0440_日本瓦斯(株)(旧：東日本ガス(株)、東彩ガス(株)、北日本ガス(株))_メニューA</v>
      </c>
      <c r="M855" s="626">
        <f t="shared" si="194"/>
        <v>0</v>
      </c>
    </row>
    <row r="856" spans="1:13" ht="20.100000000000001" customHeight="1">
      <c r="A856" s="666" t="str">
        <f t="shared" ref="A856:B857" si="206">A855</f>
        <v>A0440</v>
      </c>
      <c r="B856" s="667" t="str">
        <f t="shared" si="206"/>
        <v>日本瓦斯(株)(旧：東日本ガス(株)、東彩ガス(株)、北日本ガス(株))</v>
      </c>
      <c r="C856" s="699" t="s">
        <v>4395</v>
      </c>
      <c r="D856" s="672">
        <v>3.8200000000000002E-4</v>
      </c>
      <c r="E856" s="673">
        <v>3.8200000000000002E-4</v>
      </c>
      <c r="F856" s="1315"/>
      <c r="G856" s="1316"/>
      <c r="H856" s="626" t="str">
        <f t="shared" si="192"/>
        <v>A0440_日本瓦斯(株)(旧：東日本ガス(株)、東彩ガス(株)、北日本ガス(株))</v>
      </c>
      <c r="I856" s="626" t="str">
        <f t="shared" si="193"/>
        <v>A0440_日本瓦斯(株)(旧：東日本ガス(株)、東彩ガス(株)、北日本ガス(株))_メニューB(残差)</v>
      </c>
      <c r="M856" s="626">
        <f t="shared" si="194"/>
        <v>0</v>
      </c>
    </row>
    <row r="857" spans="1:13" ht="20.100000000000001" customHeight="1">
      <c r="A857" s="666" t="str">
        <f t="shared" si="206"/>
        <v>A0440</v>
      </c>
      <c r="B857" s="667" t="str">
        <f t="shared" si="206"/>
        <v>日本瓦斯(株)(旧：東日本ガス(株)、東彩ガス(株)、北日本ガス(株))</v>
      </c>
      <c r="C857" s="742" t="s">
        <v>661</v>
      </c>
      <c r="D857" s="681">
        <v>3.8000000000000002E-4</v>
      </c>
      <c r="E857" s="676">
        <v>3.8000000000000002E-4</v>
      </c>
      <c r="F857" s="1315"/>
      <c r="G857" s="1316"/>
      <c r="H857" s="626" t="str">
        <f t="shared" si="192"/>
        <v>A0440_日本瓦斯(株)(旧：東日本ガス(株)、東彩ガス(株)、北日本ガス(株))</v>
      </c>
      <c r="I857" s="626" t="str">
        <f t="shared" si="193"/>
        <v>A0440_日本瓦斯(株)(旧：東日本ガス(株)、東彩ガス(株)、北日本ガス(株))_(参考値)事業者全体</v>
      </c>
      <c r="M857" s="626">
        <f t="shared" si="194"/>
        <v>0</v>
      </c>
    </row>
    <row r="858" spans="1:13" ht="20.100000000000001" customHeight="1">
      <c r="A858" s="656" t="s">
        <v>466</v>
      </c>
      <c r="B858" s="657" t="s">
        <v>2067</v>
      </c>
      <c r="C858" s="745"/>
      <c r="D858" s="664">
        <v>3.6999999999999999E-4</v>
      </c>
      <c r="E858" s="665">
        <v>3.6999999999999999E-4</v>
      </c>
      <c r="F858" s="661">
        <v>23.846325332540687</v>
      </c>
      <c r="G858" s="662" t="s">
        <v>4394</v>
      </c>
      <c r="H858" s="626" t="str">
        <f t="shared" si="192"/>
        <v>A0442_(株)シグナストラスト</v>
      </c>
      <c r="I858" s="626" t="str">
        <f t="shared" si="193"/>
        <v>A0442_(株)シグナストラスト_</v>
      </c>
      <c r="M858" s="626">
        <f t="shared" si="194"/>
        <v>0</v>
      </c>
    </row>
    <row r="859" spans="1:13" ht="20.100000000000001" customHeight="1">
      <c r="A859" s="656" t="s">
        <v>467</v>
      </c>
      <c r="B859" s="657" t="s">
        <v>2068</v>
      </c>
      <c r="C859" s="663"/>
      <c r="D859" s="664">
        <v>5.6999999999999998E-4</v>
      </c>
      <c r="E859" s="665">
        <v>5.6999999999999998E-4</v>
      </c>
      <c r="F859" s="661">
        <v>100</v>
      </c>
      <c r="G859" s="662"/>
      <c r="H859" s="626" t="str">
        <f t="shared" si="192"/>
        <v>A0443_ゲーテハウス(株)</v>
      </c>
      <c r="I859" s="626" t="str">
        <f t="shared" si="193"/>
        <v>A0443_ゲーテハウス(株)_</v>
      </c>
      <c r="M859" s="626">
        <f t="shared" si="194"/>
        <v>0</v>
      </c>
    </row>
    <row r="860" spans="1:13" ht="20.100000000000001" customHeight="1">
      <c r="A860" s="933" t="s">
        <v>468</v>
      </c>
      <c r="B860" s="934" t="s">
        <v>4477</v>
      </c>
      <c r="C860" s="663"/>
      <c r="D860" s="664">
        <v>6.0099999999999997E-4</v>
      </c>
      <c r="E860" s="665">
        <v>6.0099999999999997E-4</v>
      </c>
      <c r="F860" s="935">
        <v>97.6341897735945</v>
      </c>
      <c r="G860" s="936" t="s">
        <v>4478</v>
      </c>
      <c r="H860" s="626" t="str">
        <f t="shared" si="192"/>
        <v>A0446_JPエネルギー(株)</v>
      </c>
      <c r="I860" s="626" t="str">
        <f t="shared" si="193"/>
        <v>A0446_JPエネルギー(株)_</v>
      </c>
      <c r="M860" s="626">
        <f t="shared" si="194"/>
        <v>0</v>
      </c>
    </row>
    <row r="861" spans="1:13" ht="20.100000000000001" customHeight="1">
      <c r="A861" s="816" t="s">
        <v>469</v>
      </c>
      <c r="B861" s="817" t="s">
        <v>2069</v>
      </c>
      <c r="C861" s="663"/>
      <c r="D861" s="664">
        <v>5.5599999999999996E-4</v>
      </c>
      <c r="E861" s="802">
        <v>5.5599999999999996E-4</v>
      </c>
      <c r="F861" s="818">
        <v>100</v>
      </c>
      <c r="G861" s="819"/>
      <c r="H861" s="626" t="str">
        <f t="shared" si="192"/>
        <v>A0447_兵庫電力(株)</v>
      </c>
      <c r="I861" s="626" t="str">
        <f t="shared" si="193"/>
        <v>A0447_兵庫電力(株)_</v>
      </c>
      <c r="M861" s="626">
        <f t="shared" si="194"/>
        <v>0</v>
      </c>
    </row>
    <row r="862" spans="1:13" ht="20.100000000000001" customHeight="1">
      <c r="A862" s="820" t="s">
        <v>2070</v>
      </c>
      <c r="B862" s="821" t="s">
        <v>2071</v>
      </c>
      <c r="C862" s="658" t="s">
        <v>229</v>
      </c>
      <c r="D862" s="669">
        <v>0</v>
      </c>
      <c r="E862" s="670">
        <v>0</v>
      </c>
      <c r="F862" s="1320">
        <v>100</v>
      </c>
      <c r="G862" s="1322"/>
      <c r="H862" s="626" t="str">
        <f t="shared" si="192"/>
        <v>A0448_大和ライフエナジア(株)</v>
      </c>
      <c r="I862" s="626" t="str">
        <f t="shared" si="193"/>
        <v>A0448_大和ライフエナジア(株)_メニューA</v>
      </c>
      <c r="M862" s="626">
        <f t="shared" si="194"/>
        <v>0</v>
      </c>
    </row>
    <row r="863" spans="1:13" ht="20.100000000000001" customHeight="1">
      <c r="A863" s="823" t="str">
        <f t="shared" ref="A863:B864" si="207">A862</f>
        <v>A0448</v>
      </c>
      <c r="B863" s="667" t="str">
        <f t="shared" si="207"/>
        <v>大和ライフエナジア(株)</v>
      </c>
      <c r="C863" s="683" t="s">
        <v>4395</v>
      </c>
      <c r="D863" s="672">
        <v>2.8899999999999998E-4</v>
      </c>
      <c r="E863" s="673">
        <v>2.8899999999999998E-4</v>
      </c>
      <c r="F863" s="1315"/>
      <c r="G863" s="1323"/>
      <c r="H863" s="626" t="str">
        <f t="shared" ref="H863:H926" si="208">A863&amp;"_"&amp;B863</f>
        <v>A0448_大和ライフエナジア(株)</v>
      </c>
      <c r="I863" s="626" t="str">
        <f t="shared" ref="I863:I926" si="209">A863&amp;"_"&amp;B863&amp;"_"&amp;C863</f>
        <v>A0448_大和ライフエナジア(株)_メニューB(残差)</v>
      </c>
      <c r="M863" s="626">
        <f t="shared" ref="M863:M926" si="210">COUNTIF($H$30:$H$3024,K863)</f>
        <v>0</v>
      </c>
    </row>
    <row r="864" spans="1:13" ht="20.100000000000001" customHeight="1">
      <c r="A864" s="824" t="str">
        <f t="shared" si="207"/>
        <v>A0448</v>
      </c>
      <c r="B864" s="815" t="str">
        <f t="shared" si="207"/>
        <v>大和ライフエナジア(株)</v>
      </c>
      <c r="C864" s="674" t="s">
        <v>661</v>
      </c>
      <c r="D864" s="675">
        <v>2.8699999999999998E-4</v>
      </c>
      <c r="E864" s="676">
        <v>2.8699999999999998E-4</v>
      </c>
      <c r="F864" s="1321"/>
      <c r="G864" s="1324"/>
      <c r="H864" s="626" t="str">
        <f t="shared" si="208"/>
        <v>A0448_大和ライフエナジア(株)</v>
      </c>
      <c r="I864" s="626" t="str">
        <f t="shared" si="209"/>
        <v>A0448_大和ライフエナジア(株)_(参考値)事業者全体</v>
      </c>
      <c r="M864" s="626">
        <f t="shared" si="210"/>
        <v>0</v>
      </c>
    </row>
    <row r="865" spans="1:13" ht="20.100000000000001" customHeight="1">
      <c r="A865" s="883" t="s">
        <v>470</v>
      </c>
      <c r="B865" s="884" t="s">
        <v>4479</v>
      </c>
      <c r="C865" s="745"/>
      <c r="D865" s="855">
        <v>4.8999999999999998E-4</v>
      </c>
      <c r="E865" s="660">
        <v>4.8999999999999998E-4</v>
      </c>
      <c r="F865" s="885">
        <v>100</v>
      </c>
      <c r="G865" s="886"/>
      <c r="H865" s="626" t="str">
        <f t="shared" si="208"/>
        <v>A0451_Cocoテラスたがわ(株)</v>
      </c>
      <c r="I865" s="626" t="str">
        <f t="shared" si="209"/>
        <v>A0451_Cocoテラスたがわ(株)_</v>
      </c>
      <c r="M865" s="626">
        <f t="shared" si="210"/>
        <v>0</v>
      </c>
    </row>
    <row r="866" spans="1:13" ht="20.100000000000001" customHeight="1">
      <c r="A866" s="656" t="s">
        <v>471</v>
      </c>
      <c r="B866" s="657" t="s">
        <v>2072</v>
      </c>
      <c r="C866" s="663"/>
      <c r="D866" s="664">
        <v>4.2900000000000002E-4</v>
      </c>
      <c r="E866" s="665">
        <v>4.2900000000000002E-4</v>
      </c>
      <c r="F866" s="661" t="s">
        <v>4384</v>
      </c>
      <c r="G866" s="662"/>
      <c r="H866" s="626" t="str">
        <f t="shared" si="208"/>
        <v>A0452_東北電力エナジートレーディング(株)</v>
      </c>
      <c r="I866" s="626" t="str">
        <f t="shared" si="209"/>
        <v>A0452_東北電力エナジートレーディング(株)_</v>
      </c>
      <c r="M866" s="626">
        <f t="shared" si="210"/>
        <v>0</v>
      </c>
    </row>
    <row r="867" spans="1:13" ht="20.100000000000001" customHeight="1">
      <c r="A867" s="656" t="s">
        <v>472</v>
      </c>
      <c r="B867" s="657" t="s">
        <v>2073</v>
      </c>
      <c r="C867" s="658"/>
      <c r="D867" s="664">
        <v>4.1599999999999997E-4</v>
      </c>
      <c r="E867" s="802">
        <v>4.1599999999999997E-4</v>
      </c>
      <c r="F867" s="661">
        <v>100</v>
      </c>
      <c r="G867" s="662"/>
      <c r="H867" s="626" t="str">
        <f t="shared" si="208"/>
        <v>A0453_(株)横浜環境デザイン</v>
      </c>
      <c r="I867" s="626" t="str">
        <f t="shared" si="209"/>
        <v>A0453_(株)横浜環境デザイン_</v>
      </c>
      <c r="M867" s="626">
        <f t="shared" si="210"/>
        <v>0</v>
      </c>
    </row>
    <row r="868" spans="1:13" ht="20.100000000000001" customHeight="1">
      <c r="A868" s="666" t="s">
        <v>473</v>
      </c>
      <c r="B868" s="667" t="s">
        <v>2074</v>
      </c>
      <c r="C868" s="668" t="s">
        <v>229</v>
      </c>
      <c r="D868" s="909">
        <v>0</v>
      </c>
      <c r="E868" s="910">
        <v>0</v>
      </c>
      <c r="F868" s="1315">
        <v>98.533827467741503</v>
      </c>
      <c r="G868" s="1316" t="s">
        <v>4394</v>
      </c>
      <c r="H868" s="626" t="str">
        <f t="shared" si="208"/>
        <v>A0454_(株)まち未来製作所</v>
      </c>
      <c r="I868" s="626" t="str">
        <f t="shared" si="209"/>
        <v>A0454_(株)まち未来製作所_メニューA</v>
      </c>
      <c r="M868" s="626">
        <f t="shared" si="210"/>
        <v>0</v>
      </c>
    </row>
    <row r="869" spans="1:13" ht="20.100000000000001" customHeight="1">
      <c r="A869" s="666" t="str">
        <f t="shared" ref="A869:B870" si="211">A868</f>
        <v>A0454</v>
      </c>
      <c r="B869" s="667" t="str">
        <f t="shared" si="211"/>
        <v>(株)まち未来製作所</v>
      </c>
      <c r="C869" s="671" t="s">
        <v>4395</v>
      </c>
      <c r="D869" s="672">
        <v>6.3400000000000001E-4</v>
      </c>
      <c r="E869" s="673">
        <v>6.3400000000000001E-4</v>
      </c>
      <c r="F869" s="1315"/>
      <c r="G869" s="1316"/>
      <c r="H869" s="626" t="str">
        <f t="shared" si="208"/>
        <v>A0454_(株)まち未来製作所</v>
      </c>
      <c r="I869" s="626" t="str">
        <f t="shared" si="209"/>
        <v>A0454_(株)まち未来製作所_メニューB(残差)</v>
      </c>
      <c r="M869" s="626">
        <f t="shared" si="210"/>
        <v>0</v>
      </c>
    </row>
    <row r="870" spans="1:13" ht="20.100000000000001" customHeight="1">
      <c r="A870" s="666" t="str">
        <f t="shared" si="211"/>
        <v>A0454</v>
      </c>
      <c r="B870" s="667" t="str">
        <f t="shared" si="211"/>
        <v>(株)まち未来製作所</v>
      </c>
      <c r="C870" s="674" t="s">
        <v>661</v>
      </c>
      <c r="D870" s="675">
        <v>5.9500000000000004E-4</v>
      </c>
      <c r="E870" s="660">
        <v>5.9500000000000004E-4</v>
      </c>
      <c r="F870" s="1315"/>
      <c r="G870" s="1316"/>
      <c r="H870" s="626" t="str">
        <f t="shared" si="208"/>
        <v>A0454_(株)まち未来製作所</v>
      </c>
      <c r="I870" s="626" t="str">
        <f t="shared" si="209"/>
        <v>A0454_(株)まち未来製作所_(参考値)事業者全体</v>
      </c>
      <c r="M870" s="626">
        <f t="shared" si="210"/>
        <v>0</v>
      </c>
    </row>
    <row r="871" spans="1:13" ht="20.100000000000001" customHeight="1">
      <c r="A871" s="656" t="s">
        <v>474</v>
      </c>
      <c r="B871" s="657" t="s">
        <v>4480</v>
      </c>
      <c r="C871" s="745"/>
      <c r="D871" s="855">
        <v>6.69E-4</v>
      </c>
      <c r="E871" s="660">
        <v>6.69E-4</v>
      </c>
      <c r="F871" s="661">
        <v>100</v>
      </c>
      <c r="G871" s="662"/>
      <c r="H871" s="626" t="str">
        <f t="shared" si="208"/>
        <v>A0455_TRENDE(株)</v>
      </c>
      <c r="I871" s="626" t="str">
        <f t="shared" si="209"/>
        <v>A0455_TRENDE(株)_</v>
      </c>
      <c r="M871" s="626">
        <f t="shared" si="210"/>
        <v>0</v>
      </c>
    </row>
    <row r="872" spans="1:13" ht="20.100000000000001" customHeight="1">
      <c r="A872" s="666" t="s">
        <v>475</v>
      </c>
      <c r="B872" s="667" t="s">
        <v>2075</v>
      </c>
      <c r="C872" s="668" t="s">
        <v>229</v>
      </c>
      <c r="D872" s="669">
        <v>0</v>
      </c>
      <c r="E872" s="670">
        <v>0</v>
      </c>
      <c r="F872" s="1315">
        <v>100</v>
      </c>
      <c r="G872" s="1316"/>
      <c r="H872" s="626" t="str">
        <f t="shared" si="208"/>
        <v>A0456_(株)どさんこパワー</v>
      </c>
      <c r="I872" s="626" t="str">
        <f t="shared" si="209"/>
        <v>A0456_(株)どさんこパワー_メニューA</v>
      </c>
      <c r="M872" s="626">
        <f t="shared" si="210"/>
        <v>0</v>
      </c>
    </row>
    <row r="873" spans="1:13" ht="20.100000000000001" customHeight="1">
      <c r="A873" s="666" t="str">
        <f t="shared" ref="A873:B874" si="212">A872</f>
        <v>A0456</v>
      </c>
      <c r="B873" s="667" t="str">
        <f t="shared" si="212"/>
        <v>(株)どさんこパワー</v>
      </c>
      <c r="C873" s="671" t="s">
        <v>4395</v>
      </c>
      <c r="D873" s="672">
        <v>6.11E-4</v>
      </c>
      <c r="E873" s="673">
        <v>6.11E-4</v>
      </c>
      <c r="F873" s="1315"/>
      <c r="G873" s="1316"/>
      <c r="H873" s="626" t="str">
        <f t="shared" si="208"/>
        <v>A0456_(株)どさんこパワー</v>
      </c>
      <c r="I873" s="626" t="str">
        <f t="shared" si="209"/>
        <v>A0456_(株)どさんこパワー_メニューB(残差)</v>
      </c>
      <c r="M873" s="626">
        <f t="shared" si="210"/>
        <v>0</v>
      </c>
    </row>
    <row r="874" spans="1:13" ht="20.100000000000001" customHeight="1">
      <c r="A874" s="666" t="str">
        <f t="shared" si="212"/>
        <v>A0456</v>
      </c>
      <c r="B874" s="667" t="str">
        <f t="shared" si="212"/>
        <v>(株)どさんこパワー</v>
      </c>
      <c r="C874" s="674" t="s">
        <v>661</v>
      </c>
      <c r="D874" s="675">
        <v>6.0800000000000003E-4</v>
      </c>
      <c r="E874" s="676">
        <v>6.0800000000000003E-4</v>
      </c>
      <c r="F874" s="1315"/>
      <c r="G874" s="1316"/>
      <c r="H874" s="626" t="str">
        <f t="shared" si="208"/>
        <v>A0456_(株)どさんこパワー</v>
      </c>
      <c r="I874" s="626" t="str">
        <f t="shared" si="209"/>
        <v>A0456_(株)どさんこパワー_(参考値)事業者全体</v>
      </c>
      <c r="M874" s="626">
        <f t="shared" si="210"/>
        <v>0</v>
      </c>
    </row>
    <row r="875" spans="1:13" ht="20.100000000000001" customHeight="1">
      <c r="A875" s="656" t="s">
        <v>476</v>
      </c>
      <c r="B875" s="657" t="s">
        <v>2076</v>
      </c>
      <c r="C875" s="663"/>
      <c r="D875" s="664">
        <v>5.6300000000000002E-4</v>
      </c>
      <c r="E875" s="802">
        <v>5.6300000000000002E-4</v>
      </c>
      <c r="F875" s="661">
        <v>100</v>
      </c>
      <c r="G875" s="903"/>
      <c r="H875" s="626" t="str">
        <f t="shared" si="208"/>
        <v>A0457_トリニティエナジー(株)</v>
      </c>
      <c r="I875" s="626" t="str">
        <f t="shared" si="209"/>
        <v>A0457_トリニティエナジー(株)_</v>
      </c>
      <c r="M875" s="626">
        <f t="shared" si="210"/>
        <v>0</v>
      </c>
    </row>
    <row r="876" spans="1:13" ht="20.100000000000001" customHeight="1">
      <c r="A876" s="656" t="s">
        <v>477</v>
      </c>
      <c r="B876" s="657" t="s">
        <v>2077</v>
      </c>
      <c r="C876" s="658"/>
      <c r="D876" s="794">
        <v>5.2700000000000002E-4</v>
      </c>
      <c r="E876" s="831">
        <v>5.2700000000000002E-4</v>
      </c>
      <c r="F876" s="661">
        <v>100</v>
      </c>
      <c r="G876" s="662"/>
      <c r="H876" s="626" t="str">
        <f t="shared" si="208"/>
        <v>A0458_ワンワールドエナジー(株)</v>
      </c>
      <c r="I876" s="626" t="str">
        <f t="shared" si="209"/>
        <v>A0458_ワンワールドエナジー(株)_</v>
      </c>
      <c r="M876" s="626">
        <f t="shared" si="210"/>
        <v>0</v>
      </c>
    </row>
    <row r="877" spans="1:13" ht="20.100000000000001" customHeight="1">
      <c r="A877" s="656" t="s">
        <v>478</v>
      </c>
      <c r="B877" s="657" t="s">
        <v>4481</v>
      </c>
      <c r="C877" s="937"/>
      <c r="D877" s="938">
        <v>4.3199999999999998E-4</v>
      </c>
      <c r="E877" s="804">
        <v>4.3199999999999998E-4</v>
      </c>
      <c r="F877" s="661">
        <v>100</v>
      </c>
      <c r="G877" s="662"/>
      <c r="H877" s="626" t="str">
        <f t="shared" si="208"/>
        <v>A0461_(株)LIXIL TEPCO スマートパートナーズ</v>
      </c>
      <c r="I877" s="626" t="str">
        <f t="shared" si="209"/>
        <v>A0461_(株)LIXIL TEPCO スマートパートナーズ_</v>
      </c>
      <c r="M877" s="626">
        <f t="shared" si="210"/>
        <v>0</v>
      </c>
    </row>
    <row r="878" spans="1:13" ht="20.100000000000001" customHeight="1">
      <c r="A878" s="656" t="s">
        <v>479</v>
      </c>
      <c r="B878" s="657" t="s">
        <v>4482</v>
      </c>
      <c r="C878" s="937"/>
      <c r="D878" s="938">
        <v>5.0000000000000001E-4</v>
      </c>
      <c r="E878" s="804">
        <v>5.0000000000000001E-4</v>
      </c>
      <c r="F878" s="661">
        <v>50.63</v>
      </c>
      <c r="G878" s="939" t="s">
        <v>4394</v>
      </c>
      <c r="H878" s="626" t="str">
        <f t="shared" si="208"/>
        <v>A0463_(株)NEXT ONE</v>
      </c>
      <c r="I878" s="626" t="str">
        <f t="shared" si="209"/>
        <v>A0463_(株)NEXT ONE_</v>
      </c>
      <c r="M878" s="626">
        <f t="shared" si="210"/>
        <v>0</v>
      </c>
    </row>
    <row r="879" spans="1:13" ht="20.100000000000001" customHeight="1">
      <c r="A879" s="656" t="s">
        <v>486</v>
      </c>
      <c r="B879" s="657" t="s">
        <v>4483</v>
      </c>
      <c r="C879" s="745"/>
      <c r="D879" s="855">
        <v>4.7399999999999997E-4</v>
      </c>
      <c r="E879" s="660">
        <v>4.7399999999999997E-4</v>
      </c>
      <c r="F879" s="661">
        <v>100</v>
      </c>
      <c r="G879" s="662"/>
      <c r="H879" s="626" t="str">
        <f t="shared" si="208"/>
        <v>A0465_(株)ムダカラ</v>
      </c>
      <c r="I879" s="626" t="str">
        <f t="shared" si="209"/>
        <v>A0465_(株)ムダカラ_</v>
      </c>
      <c r="M879" s="626">
        <f t="shared" si="210"/>
        <v>0</v>
      </c>
    </row>
    <row r="880" spans="1:13" ht="20.100000000000001" customHeight="1">
      <c r="A880" s="656" t="s">
        <v>487</v>
      </c>
      <c r="B880" s="657" t="s">
        <v>2078</v>
      </c>
      <c r="C880" s="663"/>
      <c r="D880" s="664">
        <v>4.4499999999999997E-4</v>
      </c>
      <c r="E880" s="665">
        <v>4.4499999999999997E-4</v>
      </c>
      <c r="F880" s="661">
        <v>96.835025715416066</v>
      </c>
      <c r="G880" s="662" t="s">
        <v>4418</v>
      </c>
      <c r="H880" s="626" t="str">
        <f t="shared" si="208"/>
        <v>A0467_(株)アルファライズ</v>
      </c>
      <c r="I880" s="626" t="str">
        <f t="shared" si="209"/>
        <v>A0467_(株)アルファライズ_</v>
      </c>
      <c r="M880" s="626">
        <f t="shared" si="210"/>
        <v>0</v>
      </c>
    </row>
    <row r="881" spans="1:13" ht="20.100000000000001" customHeight="1">
      <c r="A881" s="656" t="s">
        <v>488</v>
      </c>
      <c r="B881" s="657" t="s">
        <v>2079</v>
      </c>
      <c r="C881" s="663"/>
      <c r="D881" s="664">
        <v>5.6899999999999995E-4</v>
      </c>
      <c r="E881" s="665">
        <v>5.6899999999999995E-4</v>
      </c>
      <c r="F881" s="661">
        <v>100</v>
      </c>
      <c r="G881" s="662"/>
      <c r="H881" s="626" t="str">
        <f t="shared" si="208"/>
        <v>A0468_おおすみ半島スマートエネルギー(株)</v>
      </c>
      <c r="I881" s="626" t="str">
        <f t="shared" si="209"/>
        <v>A0468_おおすみ半島スマートエネルギー(株)_</v>
      </c>
      <c r="M881" s="626">
        <f t="shared" si="210"/>
        <v>0</v>
      </c>
    </row>
    <row r="882" spans="1:13" ht="20.100000000000001" customHeight="1">
      <c r="A882" s="656" t="s">
        <v>489</v>
      </c>
      <c r="B882" s="657" t="s">
        <v>2080</v>
      </c>
      <c r="C882" s="663"/>
      <c r="D882" s="794">
        <v>6.6299999999999996E-4</v>
      </c>
      <c r="E882" s="831">
        <v>6.6299999999999996E-4</v>
      </c>
      <c r="F882" s="661">
        <v>100</v>
      </c>
      <c r="G882" s="662"/>
      <c r="H882" s="626" t="str">
        <f t="shared" si="208"/>
        <v>A0470_おきなわコープエナジー(株)</v>
      </c>
      <c r="I882" s="626" t="str">
        <f t="shared" si="209"/>
        <v>A0470_おきなわコープエナジー(株)_</v>
      </c>
      <c r="M882" s="626">
        <f t="shared" si="210"/>
        <v>0</v>
      </c>
    </row>
    <row r="883" spans="1:13" ht="20.100000000000001" customHeight="1">
      <c r="A883" s="656" t="s">
        <v>490</v>
      </c>
      <c r="B883" s="657" t="s">
        <v>2081</v>
      </c>
      <c r="C883" s="940"/>
      <c r="D883" s="938">
        <v>3.7300000000000001E-4</v>
      </c>
      <c r="E883" s="941">
        <v>3.7300000000000001E-4</v>
      </c>
      <c r="F883" s="661">
        <v>100</v>
      </c>
      <c r="G883" s="662"/>
      <c r="H883" s="626" t="str">
        <f t="shared" si="208"/>
        <v>A0471_久慈地域エネルギー(株)</v>
      </c>
      <c r="I883" s="626" t="str">
        <f t="shared" si="209"/>
        <v>A0471_久慈地域エネルギー(株)_</v>
      </c>
      <c r="M883" s="626">
        <f t="shared" si="210"/>
        <v>0</v>
      </c>
    </row>
    <row r="884" spans="1:13" ht="20.100000000000001" customHeight="1">
      <c r="A884" s="656" t="s">
        <v>491</v>
      </c>
      <c r="B884" s="657" t="s">
        <v>2082</v>
      </c>
      <c r="C884" s="658"/>
      <c r="D884" s="855">
        <v>5.5699999999999999E-4</v>
      </c>
      <c r="E884" s="660">
        <v>5.5699999999999999E-4</v>
      </c>
      <c r="F884" s="661">
        <v>100</v>
      </c>
      <c r="G884" s="662"/>
      <c r="H884" s="626" t="str">
        <f t="shared" si="208"/>
        <v>A0472_弘前ガス(株)</v>
      </c>
      <c r="I884" s="626" t="str">
        <f t="shared" si="209"/>
        <v>A0472_弘前ガス(株)_</v>
      </c>
      <c r="M884" s="626">
        <f t="shared" si="210"/>
        <v>0</v>
      </c>
    </row>
    <row r="885" spans="1:13" ht="20.100000000000001" customHeight="1">
      <c r="A885" s="666" t="s">
        <v>492</v>
      </c>
      <c r="B885" s="667" t="s">
        <v>2083</v>
      </c>
      <c r="C885" s="696" t="s">
        <v>229</v>
      </c>
      <c r="D885" s="669">
        <v>1.2400000000000001E-4</v>
      </c>
      <c r="E885" s="670">
        <v>0</v>
      </c>
      <c r="F885" s="1315">
        <v>100</v>
      </c>
      <c r="G885" s="1316"/>
      <c r="H885" s="626" t="str">
        <f t="shared" si="208"/>
        <v>A0473_(株)フォーバルテレコム　</v>
      </c>
      <c r="I885" s="626" t="str">
        <f t="shared" si="209"/>
        <v>A0473_(株)フォーバルテレコム　_メニューA</v>
      </c>
      <c r="M885" s="626">
        <f t="shared" si="210"/>
        <v>0</v>
      </c>
    </row>
    <row r="886" spans="1:13" ht="20.100000000000001" customHeight="1">
      <c r="A886" s="666" t="str">
        <f t="shared" ref="A886:B887" si="213">A885</f>
        <v>A0473</v>
      </c>
      <c r="B886" s="667" t="str">
        <f t="shared" si="213"/>
        <v>(株)フォーバルテレコム　</v>
      </c>
      <c r="C886" s="699" t="s">
        <v>4395</v>
      </c>
      <c r="D886" s="672">
        <v>4.9899999999999999E-4</v>
      </c>
      <c r="E886" s="673">
        <v>4.9899999999999999E-4</v>
      </c>
      <c r="F886" s="1315"/>
      <c r="G886" s="1316"/>
      <c r="H886" s="626" t="str">
        <f t="shared" si="208"/>
        <v>A0473_(株)フォーバルテレコム　</v>
      </c>
      <c r="I886" s="626" t="str">
        <f t="shared" si="209"/>
        <v>A0473_(株)フォーバルテレコム　_メニューB(残差)</v>
      </c>
      <c r="M886" s="626">
        <f t="shared" si="210"/>
        <v>0</v>
      </c>
    </row>
    <row r="887" spans="1:13" ht="20.100000000000001" customHeight="1">
      <c r="A887" s="666" t="str">
        <f t="shared" si="213"/>
        <v>A0473</v>
      </c>
      <c r="B887" s="667" t="str">
        <f t="shared" si="213"/>
        <v>(株)フォーバルテレコム　</v>
      </c>
      <c r="C887" s="742" t="s">
        <v>661</v>
      </c>
      <c r="D887" s="681">
        <v>4.95E-4</v>
      </c>
      <c r="E887" s="676">
        <v>4.9399999999999997E-4</v>
      </c>
      <c r="F887" s="1315"/>
      <c r="G887" s="1316"/>
      <c r="H887" s="626" t="str">
        <f t="shared" si="208"/>
        <v>A0473_(株)フォーバルテレコム　</v>
      </c>
      <c r="I887" s="626" t="str">
        <f t="shared" si="209"/>
        <v>A0473_(株)フォーバルテレコム　_(参考値)事業者全体</v>
      </c>
      <c r="M887" s="626">
        <f t="shared" si="210"/>
        <v>0</v>
      </c>
    </row>
    <row r="888" spans="1:13" ht="20.100000000000001" customHeight="1">
      <c r="A888" s="656" t="s">
        <v>493</v>
      </c>
      <c r="B888" s="656" t="s">
        <v>4484</v>
      </c>
      <c r="C888" s="745"/>
      <c r="D888" s="664">
        <v>3.0299999999999999E-4</v>
      </c>
      <c r="E888" s="665">
        <v>3.0299999999999999E-4</v>
      </c>
      <c r="F888" s="661">
        <v>1.7774295634006232</v>
      </c>
      <c r="G888" s="662" t="s">
        <v>4452</v>
      </c>
      <c r="H888" s="626" t="str">
        <f t="shared" si="208"/>
        <v>A0476_(株)ストエネ（旧:(株)グランデータ）</v>
      </c>
      <c r="I888" s="626" t="str">
        <f t="shared" si="209"/>
        <v>A0476_(株)ストエネ（旧:(株)グランデータ）_</v>
      </c>
      <c r="M888" s="626">
        <f t="shared" si="210"/>
        <v>0</v>
      </c>
    </row>
    <row r="889" spans="1:13" ht="20.100000000000001" customHeight="1">
      <c r="A889" s="656" t="s">
        <v>494</v>
      </c>
      <c r="B889" s="657" t="s">
        <v>2084</v>
      </c>
      <c r="C889" s="663"/>
      <c r="D889" s="664">
        <v>5.5000000000000003E-4</v>
      </c>
      <c r="E889" s="665">
        <v>5.5000000000000003E-4</v>
      </c>
      <c r="F889" s="661">
        <v>100</v>
      </c>
      <c r="G889" s="662"/>
      <c r="H889" s="626" t="str">
        <f t="shared" si="208"/>
        <v>A0477_くるめエネルギー(株)</v>
      </c>
      <c r="I889" s="626" t="str">
        <f t="shared" si="209"/>
        <v>A0477_くるめエネルギー(株)_</v>
      </c>
      <c r="M889" s="626">
        <f t="shared" si="210"/>
        <v>0</v>
      </c>
    </row>
    <row r="890" spans="1:13" ht="20.100000000000001" customHeight="1">
      <c r="A890" s="656" t="s">
        <v>495</v>
      </c>
      <c r="B890" s="657" t="s">
        <v>2085</v>
      </c>
      <c r="C890" s="658"/>
      <c r="D890" s="794">
        <v>4.1300000000000001E-4</v>
      </c>
      <c r="E890" s="831">
        <v>2.8899999999999998E-4</v>
      </c>
      <c r="F890" s="661">
        <v>100</v>
      </c>
      <c r="G890" s="662"/>
      <c r="H890" s="626" t="str">
        <f t="shared" si="208"/>
        <v>A0480_松阪新電力(株)</v>
      </c>
      <c r="I890" s="626" t="str">
        <f t="shared" si="209"/>
        <v>A0480_松阪新電力(株)_</v>
      </c>
      <c r="M890" s="626">
        <f t="shared" si="210"/>
        <v>0</v>
      </c>
    </row>
    <row r="891" spans="1:13" ht="20.100000000000001" customHeight="1">
      <c r="A891" s="666" t="s">
        <v>496</v>
      </c>
      <c r="B891" s="667" t="s">
        <v>2086</v>
      </c>
      <c r="C891" s="862" t="s">
        <v>229</v>
      </c>
      <c r="D891" s="747">
        <v>0</v>
      </c>
      <c r="E891" s="787">
        <v>0</v>
      </c>
      <c r="F891" s="1315">
        <v>99.119870108056659</v>
      </c>
      <c r="G891" s="1316" t="s">
        <v>4462</v>
      </c>
      <c r="H891" s="626" t="str">
        <f t="shared" si="208"/>
        <v>A0481_ヒューリックプロパティソリューション(株)</v>
      </c>
      <c r="I891" s="626" t="str">
        <f t="shared" si="209"/>
        <v>A0481_ヒューリックプロパティソリューション(株)_メニューA</v>
      </c>
      <c r="M891" s="626">
        <f t="shared" si="210"/>
        <v>0</v>
      </c>
    </row>
    <row r="892" spans="1:13" ht="20.100000000000001" customHeight="1">
      <c r="A892" s="666" t="str">
        <f t="shared" ref="A892:B894" si="214">A891</f>
        <v>A0481</v>
      </c>
      <c r="B892" s="667" t="str">
        <f t="shared" si="214"/>
        <v>ヒューリックプロパティソリューション(株)</v>
      </c>
      <c r="C892" s="691" t="s">
        <v>307</v>
      </c>
      <c r="D892" s="748">
        <v>0</v>
      </c>
      <c r="E892" s="692">
        <v>0</v>
      </c>
      <c r="F892" s="1315"/>
      <c r="G892" s="1316"/>
      <c r="H892" s="626" t="str">
        <f t="shared" si="208"/>
        <v>A0481_ヒューリックプロパティソリューション(株)</v>
      </c>
      <c r="I892" s="626" t="str">
        <f t="shared" si="209"/>
        <v>A0481_ヒューリックプロパティソリューション(株)_メニューB</v>
      </c>
      <c r="M892" s="626">
        <f t="shared" si="210"/>
        <v>0</v>
      </c>
    </row>
    <row r="893" spans="1:13" ht="20.100000000000001" customHeight="1">
      <c r="A893" s="666" t="str">
        <f t="shared" si="214"/>
        <v>A0481</v>
      </c>
      <c r="B893" s="667" t="str">
        <f t="shared" si="214"/>
        <v>ヒューリックプロパティソリューション(株)</v>
      </c>
      <c r="C893" s="691" t="s">
        <v>4403</v>
      </c>
      <c r="D893" s="748">
        <v>4.6299999999999998E-4</v>
      </c>
      <c r="E893" s="692">
        <v>4.6299999999999998E-4</v>
      </c>
      <c r="F893" s="1315"/>
      <c r="G893" s="1316"/>
      <c r="H893" s="626" t="str">
        <f t="shared" si="208"/>
        <v>A0481_ヒューリックプロパティソリューション(株)</v>
      </c>
      <c r="I893" s="626" t="str">
        <f t="shared" si="209"/>
        <v>A0481_ヒューリックプロパティソリューション(株)_メニューC(残差)</v>
      </c>
      <c r="M893" s="626">
        <f t="shared" si="210"/>
        <v>0</v>
      </c>
    </row>
    <row r="894" spans="1:13" ht="20.100000000000001" customHeight="1">
      <c r="A894" s="666" t="str">
        <f t="shared" si="214"/>
        <v>A0481</v>
      </c>
      <c r="B894" s="667" t="str">
        <f t="shared" si="214"/>
        <v>ヒューリックプロパティソリューション(株)</v>
      </c>
      <c r="C894" s="722" t="s">
        <v>661</v>
      </c>
      <c r="D894" s="694">
        <v>3.4400000000000001E-4</v>
      </c>
      <c r="E894" s="695">
        <v>3.4400000000000001E-4</v>
      </c>
      <c r="F894" s="1315"/>
      <c r="G894" s="1316"/>
      <c r="H894" s="626" t="str">
        <f t="shared" si="208"/>
        <v>A0481_ヒューリックプロパティソリューション(株)</v>
      </c>
      <c r="I894" s="626" t="str">
        <f t="shared" si="209"/>
        <v>A0481_ヒューリックプロパティソリューション(株)_(参考値)事業者全体</v>
      </c>
      <c r="M894" s="626">
        <f t="shared" si="210"/>
        <v>0</v>
      </c>
    </row>
    <row r="895" spans="1:13" ht="20.100000000000001" customHeight="1">
      <c r="A895" s="656" t="s">
        <v>497</v>
      </c>
      <c r="B895" s="657" t="s">
        <v>2087</v>
      </c>
      <c r="C895" s="671"/>
      <c r="D895" s="855">
        <v>5.5999999999999995E-4</v>
      </c>
      <c r="E895" s="660">
        <v>5.5999999999999995E-4</v>
      </c>
      <c r="F895" s="661">
        <v>100</v>
      </c>
      <c r="G895" s="662"/>
      <c r="H895" s="626" t="str">
        <f t="shared" si="208"/>
        <v>A0482_宮崎電力(株)</v>
      </c>
      <c r="I895" s="626" t="str">
        <f t="shared" si="209"/>
        <v>A0482_宮崎電力(株)_</v>
      </c>
      <c r="M895" s="626">
        <f t="shared" si="210"/>
        <v>0</v>
      </c>
    </row>
    <row r="896" spans="1:13" ht="20.100000000000001" customHeight="1">
      <c r="A896" s="666" t="s">
        <v>2088</v>
      </c>
      <c r="B896" s="667" t="s">
        <v>4485</v>
      </c>
      <c r="C896" s="696" t="s">
        <v>229</v>
      </c>
      <c r="D896" s="669">
        <v>0</v>
      </c>
      <c r="E896" s="670">
        <v>0</v>
      </c>
      <c r="F896" s="1315">
        <v>100</v>
      </c>
      <c r="G896" s="1316"/>
      <c r="H896" s="626" t="str">
        <f t="shared" si="208"/>
        <v>A0490_(株)CDエナジーダイレクト</v>
      </c>
      <c r="I896" s="626" t="str">
        <f t="shared" si="209"/>
        <v>A0490_(株)CDエナジーダイレクト_メニューA</v>
      </c>
      <c r="M896" s="626">
        <f t="shared" si="210"/>
        <v>0</v>
      </c>
    </row>
    <row r="897" spans="1:13" ht="20.100000000000001" customHeight="1">
      <c r="A897" s="666" t="str">
        <f t="shared" ref="A897:B898" si="215">A896</f>
        <v>A0490</v>
      </c>
      <c r="B897" s="667" t="str">
        <f t="shared" si="215"/>
        <v>(株)CDエナジーダイレクト</v>
      </c>
      <c r="C897" s="699" t="s">
        <v>4395</v>
      </c>
      <c r="D897" s="672">
        <v>3.2200000000000002E-4</v>
      </c>
      <c r="E897" s="673">
        <v>3.2200000000000002E-4</v>
      </c>
      <c r="F897" s="1315"/>
      <c r="G897" s="1316"/>
      <c r="H897" s="626" t="str">
        <f t="shared" si="208"/>
        <v>A0490_(株)CDエナジーダイレクト</v>
      </c>
      <c r="I897" s="626" t="str">
        <f t="shared" si="209"/>
        <v>A0490_(株)CDエナジーダイレクト_メニューB(残差)</v>
      </c>
      <c r="M897" s="626">
        <f t="shared" si="210"/>
        <v>0</v>
      </c>
    </row>
    <row r="898" spans="1:13" ht="20.100000000000001" customHeight="1">
      <c r="A898" s="666" t="str">
        <f t="shared" si="215"/>
        <v>A0490</v>
      </c>
      <c r="B898" s="667" t="str">
        <f t="shared" si="215"/>
        <v>(株)CDエナジーダイレクト</v>
      </c>
      <c r="C898" s="742" t="s">
        <v>661</v>
      </c>
      <c r="D898" s="681">
        <v>2.9799999999999998E-4</v>
      </c>
      <c r="E898" s="676">
        <v>2.9799999999999998E-4</v>
      </c>
      <c r="F898" s="1315"/>
      <c r="G898" s="1316"/>
      <c r="H898" s="626" t="str">
        <f t="shared" si="208"/>
        <v>A0490_(株)CDエナジーダイレクト</v>
      </c>
      <c r="I898" s="626" t="str">
        <f t="shared" si="209"/>
        <v>A0490_(株)CDエナジーダイレクト_(参考値)事業者全体</v>
      </c>
      <c r="M898" s="626">
        <f t="shared" si="210"/>
        <v>0</v>
      </c>
    </row>
    <row r="899" spans="1:13" ht="20.100000000000001" customHeight="1">
      <c r="A899" s="666" t="s">
        <v>498</v>
      </c>
      <c r="B899" s="667" t="s">
        <v>4486</v>
      </c>
      <c r="C899" s="671" t="s">
        <v>229</v>
      </c>
      <c r="D899" s="669">
        <v>0</v>
      </c>
      <c r="E899" s="670">
        <v>0</v>
      </c>
      <c r="F899" s="1315">
        <v>43.158599695585998</v>
      </c>
      <c r="G899" s="1316" t="s">
        <v>4396</v>
      </c>
      <c r="H899" s="626" t="str">
        <f t="shared" si="208"/>
        <v>A0491_Q.ENESTでんき(株)</v>
      </c>
      <c r="I899" s="626" t="str">
        <f t="shared" si="209"/>
        <v>A0491_Q.ENESTでんき(株)_メニューA</v>
      </c>
      <c r="M899" s="626">
        <f t="shared" si="210"/>
        <v>0</v>
      </c>
    </row>
    <row r="900" spans="1:13" ht="20.100000000000001" customHeight="1">
      <c r="A900" s="666" t="str">
        <f t="shared" ref="A900:B902" si="216">A899</f>
        <v>A0491</v>
      </c>
      <c r="B900" s="667" t="str">
        <f t="shared" si="216"/>
        <v>Q.ENESTでんき(株)</v>
      </c>
      <c r="C900" s="707" t="s">
        <v>307</v>
      </c>
      <c r="D900" s="672">
        <v>3.2400000000000001E-4</v>
      </c>
      <c r="E900" s="673">
        <v>3.2400000000000001E-4</v>
      </c>
      <c r="F900" s="1315"/>
      <c r="G900" s="1316"/>
      <c r="H900" s="626" t="str">
        <f t="shared" si="208"/>
        <v>A0491_Q.ENESTでんき(株)</v>
      </c>
      <c r="I900" s="626" t="str">
        <f t="shared" si="209"/>
        <v>A0491_Q.ENESTでんき(株)_メニューB</v>
      </c>
      <c r="M900" s="626">
        <f t="shared" si="210"/>
        <v>0</v>
      </c>
    </row>
    <row r="901" spans="1:13" ht="20.100000000000001" customHeight="1">
      <c r="A901" s="666" t="str">
        <f t="shared" si="216"/>
        <v>A0491</v>
      </c>
      <c r="B901" s="667" t="str">
        <f t="shared" si="216"/>
        <v>Q.ENESTでんき(株)</v>
      </c>
      <c r="C901" s="707" t="s">
        <v>4403</v>
      </c>
      <c r="D901" s="672">
        <v>3.28E-4</v>
      </c>
      <c r="E901" s="673">
        <v>3.28E-4</v>
      </c>
      <c r="F901" s="1315"/>
      <c r="G901" s="1316"/>
      <c r="H901" s="626" t="str">
        <f t="shared" si="208"/>
        <v>A0491_Q.ENESTでんき(株)</v>
      </c>
      <c r="I901" s="626" t="str">
        <f t="shared" si="209"/>
        <v>A0491_Q.ENESTでんき(株)_メニューC(残差)</v>
      </c>
      <c r="M901" s="626">
        <f t="shared" si="210"/>
        <v>0</v>
      </c>
    </row>
    <row r="902" spans="1:13" ht="20.100000000000001" customHeight="1">
      <c r="A902" s="666" t="str">
        <f t="shared" si="216"/>
        <v>A0491</v>
      </c>
      <c r="B902" s="667" t="str">
        <f t="shared" si="216"/>
        <v>Q.ENESTでんき(株)</v>
      </c>
      <c r="C902" s="674" t="s">
        <v>661</v>
      </c>
      <c r="D902" s="675">
        <v>3.3700000000000001E-4</v>
      </c>
      <c r="E902" s="676">
        <v>3.3700000000000001E-4</v>
      </c>
      <c r="F902" s="1315"/>
      <c r="G902" s="1316"/>
      <c r="H902" s="626" t="str">
        <f t="shared" si="208"/>
        <v>A0491_Q.ENESTでんき(株)</v>
      </c>
      <c r="I902" s="626" t="str">
        <f t="shared" si="209"/>
        <v>A0491_Q.ENESTでんき(株)_(参考値)事業者全体</v>
      </c>
      <c r="M902" s="626">
        <f t="shared" si="210"/>
        <v>0</v>
      </c>
    </row>
    <row r="903" spans="1:13" ht="20.100000000000001" customHeight="1">
      <c r="A903" s="656" t="s">
        <v>499</v>
      </c>
      <c r="B903" s="657" t="s">
        <v>2089</v>
      </c>
      <c r="C903" s="663"/>
      <c r="D903" s="664">
        <v>4.8500000000000003E-4</v>
      </c>
      <c r="E903" s="665">
        <v>4.8500000000000003E-4</v>
      </c>
      <c r="F903" s="661">
        <v>93.955434133014606</v>
      </c>
      <c r="G903" s="662" t="s">
        <v>4394</v>
      </c>
      <c r="H903" s="626" t="str">
        <f t="shared" si="208"/>
        <v>A0493_(株)ぶんごおおのエナジー</v>
      </c>
      <c r="I903" s="626" t="str">
        <f t="shared" si="209"/>
        <v>A0493_(株)ぶんごおおのエナジー_</v>
      </c>
      <c r="M903" s="626">
        <f t="shared" si="210"/>
        <v>0</v>
      </c>
    </row>
    <row r="904" spans="1:13" ht="20.100000000000001" customHeight="1">
      <c r="A904" s="656" t="s">
        <v>500</v>
      </c>
      <c r="B904" s="657" t="s">
        <v>2090</v>
      </c>
      <c r="C904" s="663"/>
      <c r="D904" s="664">
        <v>3.4900000000000003E-4</v>
      </c>
      <c r="E904" s="665">
        <v>3.4900000000000003E-4</v>
      </c>
      <c r="F904" s="661">
        <v>100</v>
      </c>
      <c r="G904" s="662"/>
      <c r="H904" s="626" t="str">
        <f t="shared" si="208"/>
        <v>A0494_ヴィジョナリーパワー(株)</v>
      </c>
      <c r="I904" s="626" t="str">
        <f t="shared" si="209"/>
        <v>A0494_ヴィジョナリーパワー(株)_</v>
      </c>
      <c r="M904" s="626">
        <f t="shared" si="210"/>
        <v>0</v>
      </c>
    </row>
    <row r="905" spans="1:13" ht="20.100000000000001" customHeight="1">
      <c r="A905" s="656" t="s">
        <v>501</v>
      </c>
      <c r="B905" s="657" t="s">
        <v>2091</v>
      </c>
      <c r="C905" s="663"/>
      <c r="D905" s="664">
        <v>2.7500000000000002E-4</v>
      </c>
      <c r="E905" s="665">
        <v>2.7500000000000002E-4</v>
      </c>
      <c r="F905" s="661">
        <v>100</v>
      </c>
      <c r="G905" s="662"/>
      <c r="H905" s="626" t="str">
        <f t="shared" si="208"/>
        <v>A0495_有明エナジー(株)</v>
      </c>
      <c r="I905" s="626" t="str">
        <f t="shared" si="209"/>
        <v>A0495_有明エナジー(株)_</v>
      </c>
      <c r="M905" s="626">
        <f t="shared" si="210"/>
        <v>0</v>
      </c>
    </row>
    <row r="906" spans="1:13" ht="20.100000000000001" customHeight="1">
      <c r="A906" s="666" t="s">
        <v>502</v>
      </c>
      <c r="B906" s="667" t="s">
        <v>2092</v>
      </c>
      <c r="C906" s="668" t="s">
        <v>229</v>
      </c>
      <c r="D906" s="669">
        <v>0</v>
      </c>
      <c r="E906" s="670">
        <v>0</v>
      </c>
      <c r="F906" s="1315">
        <v>100</v>
      </c>
      <c r="G906" s="1316"/>
      <c r="H906" s="626" t="str">
        <f t="shared" si="208"/>
        <v>A0499_厚木瓦斯(株)</v>
      </c>
      <c r="I906" s="626" t="str">
        <f t="shared" si="209"/>
        <v>A0499_厚木瓦斯(株)_メニューA</v>
      </c>
      <c r="M906" s="626">
        <f t="shared" si="210"/>
        <v>0</v>
      </c>
    </row>
    <row r="907" spans="1:13" ht="20.100000000000001" customHeight="1">
      <c r="A907" s="666" t="str">
        <f t="shared" ref="A907:B908" si="217">A906</f>
        <v>A0499</v>
      </c>
      <c r="B907" s="667" t="str">
        <f t="shared" si="217"/>
        <v>厚木瓦斯(株)</v>
      </c>
      <c r="C907" s="704" t="s">
        <v>4395</v>
      </c>
      <c r="D907" s="672">
        <v>3.4099999999999999E-4</v>
      </c>
      <c r="E907" s="673">
        <v>3.4099999999999999E-4</v>
      </c>
      <c r="F907" s="1315"/>
      <c r="G907" s="1316"/>
      <c r="H907" s="626" t="str">
        <f t="shared" si="208"/>
        <v>A0499_厚木瓦斯(株)</v>
      </c>
      <c r="I907" s="626" t="str">
        <f t="shared" si="209"/>
        <v>A0499_厚木瓦斯(株)_メニューB(残差)</v>
      </c>
      <c r="M907" s="626">
        <f t="shared" si="210"/>
        <v>0</v>
      </c>
    </row>
    <row r="908" spans="1:13" ht="20.100000000000001" customHeight="1">
      <c r="A908" s="666" t="str">
        <f t="shared" si="217"/>
        <v>A0499</v>
      </c>
      <c r="B908" s="667" t="str">
        <f t="shared" si="217"/>
        <v>厚木瓦斯(株)</v>
      </c>
      <c r="C908" s="671" t="s">
        <v>661</v>
      </c>
      <c r="D908" s="675">
        <v>3.3599999999999998E-4</v>
      </c>
      <c r="E908" s="676">
        <v>3.3599999999999998E-4</v>
      </c>
      <c r="F908" s="1315"/>
      <c r="G908" s="1316"/>
      <c r="H908" s="626" t="str">
        <f t="shared" si="208"/>
        <v>A0499_厚木瓦斯(株)</v>
      </c>
      <c r="I908" s="626" t="str">
        <f t="shared" si="209"/>
        <v>A0499_厚木瓦斯(株)_(参考値)事業者全体</v>
      </c>
      <c r="M908" s="626">
        <f t="shared" si="210"/>
        <v>0</v>
      </c>
    </row>
    <row r="909" spans="1:13" ht="20.100000000000001" customHeight="1">
      <c r="A909" s="666" t="s">
        <v>503</v>
      </c>
      <c r="B909" s="667" t="s">
        <v>2093</v>
      </c>
      <c r="C909" s="668" t="s">
        <v>229</v>
      </c>
      <c r="D909" s="880">
        <v>2.1100000000000001E-4</v>
      </c>
      <c r="E909" s="756">
        <v>2.1100000000000001E-4</v>
      </c>
      <c r="F909" s="1315">
        <v>100</v>
      </c>
      <c r="G909" s="1334"/>
      <c r="H909" s="626" t="str">
        <f t="shared" si="208"/>
        <v>A0500_(株)エネ・ビジョン</v>
      </c>
      <c r="I909" s="626" t="str">
        <f t="shared" si="209"/>
        <v>A0500_(株)エネ・ビジョン_メニューA</v>
      </c>
      <c r="M909" s="626">
        <f t="shared" si="210"/>
        <v>0</v>
      </c>
    </row>
    <row r="910" spans="1:13" ht="20.100000000000001" customHeight="1">
      <c r="A910" s="666" t="str">
        <f t="shared" ref="A910:B910" si="218">A909</f>
        <v>A0500</v>
      </c>
      <c r="B910" s="667" t="str">
        <f t="shared" si="218"/>
        <v>(株)エネ・ビジョン</v>
      </c>
      <c r="C910" s="671" t="s">
        <v>661</v>
      </c>
      <c r="D910" s="855">
        <v>2.1100000000000001E-4</v>
      </c>
      <c r="E910" s="660">
        <v>2.1100000000000001E-4</v>
      </c>
      <c r="F910" s="1315"/>
      <c r="G910" s="1334"/>
      <c r="H910" s="626" t="str">
        <f t="shared" si="208"/>
        <v>A0500_(株)エネ・ビジョン</v>
      </c>
      <c r="I910" s="626" t="str">
        <f t="shared" si="209"/>
        <v>A0500_(株)エネ・ビジョン_(参考値)事業者全体</v>
      </c>
      <c r="M910" s="626">
        <f t="shared" si="210"/>
        <v>0</v>
      </c>
    </row>
    <row r="911" spans="1:13" ht="20.100000000000001" customHeight="1">
      <c r="A911" s="656" t="s">
        <v>504</v>
      </c>
      <c r="B911" s="657" t="s">
        <v>2094</v>
      </c>
      <c r="C911" s="663"/>
      <c r="D911" s="664">
        <v>3.4099999999999999E-4</v>
      </c>
      <c r="E911" s="665">
        <v>3.4099999999999999E-4</v>
      </c>
      <c r="F911" s="661">
        <v>100</v>
      </c>
      <c r="G911" s="662"/>
      <c r="H911" s="626" t="str">
        <f t="shared" si="208"/>
        <v>A0501_イワタニ三重(株)</v>
      </c>
      <c r="I911" s="626" t="str">
        <f t="shared" si="209"/>
        <v>A0501_イワタニ三重(株)_</v>
      </c>
      <c r="M911" s="626">
        <f t="shared" si="210"/>
        <v>0</v>
      </c>
    </row>
    <row r="912" spans="1:13" ht="20.100000000000001" customHeight="1">
      <c r="A912" s="656" t="s">
        <v>505</v>
      </c>
      <c r="B912" s="657" t="s">
        <v>2095</v>
      </c>
      <c r="C912" s="663"/>
      <c r="D912" s="664">
        <v>5.5199999999999997E-4</v>
      </c>
      <c r="E912" s="831">
        <v>5.5199999999999997E-4</v>
      </c>
      <c r="F912" s="661">
        <v>47.871933980285775</v>
      </c>
      <c r="G912" s="662" t="s">
        <v>4394</v>
      </c>
      <c r="H912" s="626" t="str">
        <f t="shared" si="208"/>
        <v>A0502_(株)マルヰ</v>
      </c>
      <c r="I912" s="626" t="str">
        <f t="shared" si="209"/>
        <v>A0502_(株)マルヰ_</v>
      </c>
      <c r="M912" s="626">
        <f t="shared" si="210"/>
        <v>0</v>
      </c>
    </row>
    <row r="913" spans="1:13" ht="20.100000000000001" customHeight="1">
      <c r="A913" s="666" t="s">
        <v>2096</v>
      </c>
      <c r="B913" s="667" t="s">
        <v>2097</v>
      </c>
      <c r="C913" s="668" t="s">
        <v>229</v>
      </c>
      <c r="D913" s="669">
        <v>0</v>
      </c>
      <c r="E913" s="670">
        <v>0</v>
      </c>
      <c r="F913" s="1315">
        <v>100</v>
      </c>
      <c r="G913" s="1316"/>
      <c r="H913" s="626" t="str">
        <f t="shared" si="208"/>
        <v>A0503_大多喜ガス(株)</v>
      </c>
      <c r="I913" s="626" t="str">
        <f t="shared" si="209"/>
        <v>A0503_大多喜ガス(株)_メニューA</v>
      </c>
      <c r="M913" s="626">
        <f t="shared" si="210"/>
        <v>0</v>
      </c>
    </row>
    <row r="914" spans="1:13" ht="20.100000000000001" customHeight="1">
      <c r="A914" s="666" t="str">
        <f t="shared" ref="A914:B915" si="219">A913</f>
        <v>A0503</v>
      </c>
      <c r="B914" s="667" t="str">
        <f t="shared" si="219"/>
        <v>大多喜ガス(株)</v>
      </c>
      <c r="C914" s="707" t="s">
        <v>4395</v>
      </c>
      <c r="D914" s="672">
        <v>4.46E-4</v>
      </c>
      <c r="E914" s="673">
        <v>4.46E-4</v>
      </c>
      <c r="F914" s="1315"/>
      <c r="G914" s="1316"/>
      <c r="H914" s="626" t="str">
        <f t="shared" si="208"/>
        <v>A0503_大多喜ガス(株)</v>
      </c>
      <c r="I914" s="626" t="str">
        <f t="shared" si="209"/>
        <v>A0503_大多喜ガス(株)_メニューB(残差)</v>
      </c>
      <c r="M914" s="626">
        <f t="shared" si="210"/>
        <v>0</v>
      </c>
    </row>
    <row r="915" spans="1:13" ht="20.100000000000001" customHeight="1">
      <c r="A915" s="666" t="str">
        <f t="shared" si="219"/>
        <v>A0503</v>
      </c>
      <c r="B915" s="667" t="str">
        <f t="shared" si="219"/>
        <v>大多喜ガス(株)</v>
      </c>
      <c r="C915" s="671" t="s">
        <v>661</v>
      </c>
      <c r="D915" s="855">
        <v>4.4000000000000002E-4</v>
      </c>
      <c r="E915" s="660">
        <v>4.4000000000000002E-4</v>
      </c>
      <c r="F915" s="1315"/>
      <c r="G915" s="1316"/>
      <c r="H915" s="626" t="str">
        <f t="shared" si="208"/>
        <v>A0503_大多喜ガス(株)</v>
      </c>
      <c r="I915" s="626" t="str">
        <f t="shared" si="209"/>
        <v>A0503_大多喜ガス(株)_(参考値)事業者全体</v>
      </c>
      <c r="M915" s="626">
        <f t="shared" si="210"/>
        <v>0</v>
      </c>
    </row>
    <row r="916" spans="1:13" ht="20.100000000000001" customHeight="1">
      <c r="A916" s="666" t="s">
        <v>506</v>
      </c>
      <c r="B916" s="667" t="s">
        <v>2098</v>
      </c>
      <c r="C916" s="668" t="s">
        <v>229</v>
      </c>
      <c r="D916" s="669">
        <v>0</v>
      </c>
      <c r="E916" s="670">
        <v>0</v>
      </c>
      <c r="F916" s="1315">
        <v>99.337396733705702</v>
      </c>
      <c r="G916" s="1316" t="s">
        <v>4396</v>
      </c>
      <c r="H916" s="626" t="str">
        <f t="shared" si="208"/>
        <v>A0506_鈴与電力(株)</v>
      </c>
      <c r="I916" s="626" t="str">
        <f t="shared" si="209"/>
        <v>A0506_鈴与電力(株)_メニューA</v>
      </c>
      <c r="M916" s="626">
        <f t="shared" si="210"/>
        <v>0</v>
      </c>
    </row>
    <row r="917" spans="1:13" ht="20.100000000000001" customHeight="1">
      <c r="A917" s="666" t="str">
        <f t="shared" ref="A917:A926" si="220">A916</f>
        <v>A0506</v>
      </c>
      <c r="B917" s="667" t="str">
        <f t="shared" ref="B917:B926" si="221">B916</f>
        <v>鈴与電力(株)</v>
      </c>
      <c r="C917" s="671" t="s">
        <v>307</v>
      </c>
      <c r="D917" s="672">
        <v>0</v>
      </c>
      <c r="E917" s="673">
        <v>0</v>
      </c>
      <c r="F917" s="1315"/>
      <c r="G917" s="1316"/>
      <c r="H917" s="626" t="str">
        <f t="shared" si="208"/>
        <v>A0506_鈴与電力(株)</v>
      </c>
      <c r="I917" s="626" t="str">
        <f t="shared" si="209"/>
        <v>A0506_鈴与電力(株)_メニューB</v>
      </c>
      <c r="M917" s="626">
        <f t="shared" si="210"/>
        <v>0</v>
      </c>
    </row>
    <row r="918" spans="1:13" ht="20.100000000000001" customHeight="1">
      <c r="A918" s="666" t="str">
        <f t="shared" si="220"/>
        <v>A0506</v>
      </c>
      <c r="B918" s="667" t="str">
        <f t="shared" si="221"/>
        <v>鈴与電力(株)</v>
      </c>
      <c r="C918" s="683" t="s">
        <v>480</v>
      </c>
      <c r="D918" s="672">
        <v>0</v>
      </c>
      <c r="E918" s="673">
        <v>0</v>
      </c>
      <c r="F918" s="1315"/>
      <c r="G918" s="1316"/>
      <c r="H918" s="626" t="str">
        <f t="shared" si="208"/>
        <v>A0506_鈴与電力(株)</v>
      </c>
      <c r="I918" s="626" t="str">
        <f t="shared" si="209"/>
        <v>A0506_鈴与電力(株)_メニューC</v>
      </c>
      <c r="M918" s="626">
        <f t="shared" si="210"/>
        <v>0</v>
      </c>
    </row>
    <row r="919" spans="1:13" ht="20.100000000000001" customHeight="1">
      <c r="A919" s="666" t="str">
        <f t="shared" si="220"/>
        <v>A0506</v>
      </c>
      <c r="B919" s="667" t="str">
        <f t="shared" si="221"/>
        <v>鈴与電力(株)</v>
      </c>
      <c r="C919" s="683" t="s">
        <v>481</v>
      </c>
      <c r="D919" s="672">
        <v>0</v>
      </c>
      <c r="E919" s="673">
        <v>0</v>
      </c>
      <c r="F919" s="1315"/>
      <c r="G919" s="1316"/>
      <c r="H919" s="626" t="str">
        <f t="shared" si="208"/>
        <v>A0506_鈴与電力(株)</v>
      </c>
      <c r="I919" s="626" t="str">
        <f t="shared" si="209"/>
        <v>A0506_鈴与電力(株)_メニューD</v>
      </c>
      <c r="M919" s="626">
        <f t="shared" si="210"/>
        <v>0</v>
      </c>
    </row>
    <row r="920" spans="1:13" ht="20.100000000000001" customHeight="1">
      <c r="A920" s="666" t="str">
        <f t="shared" si="220"/>
        <v>A0506</v>
      </c>
      <c r="B920" s="667" t="str">
        <f t="shared" si="221"/>
        <v>鈴与電力(株)</v>
      </c>
      <c r="C920" s="707" t="s">
        <v>482</v>
      </c>
      <c r="D920" s="672">
        <v>0</v>
      </c>
      <c r="E920" s="673">
        <v>0</v>
      </c>
      <c r="F920" s="1315"/>
      <c r="G920" s="1316"/>
      <c r="H920" s="626" t="str">
        <f t="shared" si="208"/>
        <v>A0506_鈴与電力(株)</v>
      </c>
      <c r="I920" s="626" t="str">
        <f t="shared" si="209"/>
        <v>A0506_鈴与電力(株)_メニューE</v>
      </c>
      <c r="M920" s="626">
        <f t="shared" si="210"/>
        <v>0</v>
      </c>
    </row>
    <row r="921" spans="1:13" ht="20.100000000000001" customHeight="1">
      <c r="A921" s="666" t="str">
        <f t="shared" si="220"/>
        <v>A0506</v>
      </c>
      <c r="B921" s="667" t="str">
        <f t="shared" si="221"/>
        <v>鈴与電力(株)</v>
      </c>
      <c r="C921" s="671" t="s">
        <v>483</v>
      </c>
      <c r="D921" s="672">
        <v>5.3399999999999997E-4</v>
      </c>
      <c r="E921" s="673">
        <v>5.3399999999999997E-4</v>
      </c>
      <c r="F921" s="1315"/>
      <c r="G921" s="1316"/>
      <c r="H921" s="626" t="str">
        <f t="shared" si="208"/>
        <v>A0506_鈴与電力(株)</v>
      </c>
      <c r="I921" s="626" t="str">
        <f t="shared" si="209"/>
        <v>A0506_鈴与電力(株)_メニューF</v>
      </c>
      <c r="M921" s="626">
        <f t="shared" si="210"/>
        <v>0</v>
      </c>
    </row>
    <row r="922" spans="1:13" ht="20.100000000000001" customHeight="1">
      <c r="A922" s="666" t="str">
        <f t="shared" si="220"/>
        <v>A0506</v>
      </c>
      <c r="B922" s="667" t="str">
        <f t="shared" si="221"/>
        <v>鈴与電力(株)</v>
      </c>
      <c r="C922" s="683" t="s">
        <v>484</v>
      </c>
      <c r="D922" s="672">
        <v>4.2299999999999998E-4</v>
      </c>
      <c r="E922" s="673">
        <v>4.2299999999999998E-4</v>
      </c>
      <c r="F922" s="1315"/>
      <c r="G922" s="1316"/>
      <c r="H922" s="626" t="str">
        <f t="shared" si="208"/>
        <v>A0506_鈴与電力(株)</v>
      </c>
      <c r="I922" s="626" t="str">
        <f t="shared" si="209"/>
        <v>A0506_鈴与電力(株)_メニューG</v>
      </c>
      <c r="M922" s="626">
        <f t="shared" si="210"/>
        <v>0</v>
      </c>
    </row>
    <row r="923" spans="1:13" ht="20.100000000000001" customHeight="1">
      <c r="A923" s="666" t="str">
        <f t="shared" si="220"/>
        <v>A0506</v>
      </c>
      <c r="B923" s="667" t="str">
        <f t="shared" si="221"/>
        <v>鈴与電力(株)</v>
      </c>
      <c r="C923" s="707" t="s">
        <v>485</v>
      </c>
      <c r="D923" s="672">
        <v>4.0000000000000002E-4</v>
      </c>
      <c r="E923" s="673">
        <v>4.0000000000000002E-4</v>
      </c>
      <c r="F923" s="1315"/>
      <c r="G923" s="1316"/>
      <c r="H923" s="626" t="str">
        <f t="shared" si="208"/>
        <v>A0506_鈴与電力(株)</v>
      </c>
      <c r="I923" s="626" t="str">
        <f t="shared" si="209"/>
        <v>A0506_鈴与電力(株)_メニューH</v>
      </c>
      <c r="M923" s="626">
        <f t="shared" si="210"/>
        <v>0</v>
      </c>
    </row>
    <row r="924" spans="1:13" ht="20.100000000000001" customHeight="1">
      <c r="A924" s="666" t="str">
        <f t="shared" si="220"/>
        <v>A0506</v>
      </c>
      <c r="B924" s="667" t="str">
        <f t="shared" si="221"/>
        <v>鈴与電力(株)</v>
      </c>
      <c r="C924" s="704" t="s">
        <v>4398</v>
      </c>
      <c r="D924" s="672">
        <v>4.6299999999999998E-4</v>
      </c>
      <c r="E924" s="673">
        <v>4.6299999999999998E-4</v>
      </c>
      <c r="F924" s="1315"/>
      <c r="G924" s="1316"/>
      <c r="H924" s="626" t="str">
        <f t="shared" si="208"/>
        <v>A0506_鈴与電力(株)</v>
      </c>
      <c r="I924" s="626" t="str">
        <f t="shared" si="209"/>
        <v>A0506_鈴与電力(株)_メニューI</v>
      </c>
      <c r="M924" s="626">
        <f t="shared" si="210"/>
        <v>0</v>
      </c>
    </row>
    <row r="925" spans="1:13" ht="20.100000000000001" customHeight="1">
      <c r="A925" s="666" t="str">
        <f t="shared" si="220"/>
        <v>A0506</v>
      </c>
      <c r="B925" s="667" t="str">
        <f t="shared" si="221"/>
        <v>鈴与電力(株)</v>
      </c>
      <c r="C925" s="704" t="s">
        <v>1785</v>
      </c>
      <c r="D925" s="672">
        <v>5.8399999999999999E-4</v>
      </c>
      <c r="E925" s="673">
        <v>5.8399999999999999E-4</v>
      </c>
      <c r="F925" s="1315"/>
      <c r="G925" s="1316"/>
      <c r="H925" s="626" t="str">
        <f t="shared" si="208"/>
        <v>A0506_鈴与電力(株)</v>
      </c>
      <c r="I925" s="626" t="str">
        <f t="shared" si="209"/>
        <v>A0506_鈴与電力(株)_メニューJ(残差)</v>
      </c>
      <c r="M925" s="626">
        <f t="shared" si="210"/>
        <v>0</v>
      </c>
    </row>
    <row r="926" spans="1:13" ht="20.100000000000001" customHeight="1">
      <c r="A926" s="666" t="str">
        <f t="shared" si="220"/>
        <v>A0506</v>
      </c>
      <c r="B926" s="667" t="str">
        <f t="shared" si="221"/>
        <v>鈴与電力(株)</v>
      </c>
      <c r="C926" s="671" t="s">
        <v>661</v>
      </c>
      <c r="D926" s="684">
        <v>4.9700000000000005E-4</v>
      </c>
      <c r="E926" s="685">
        <v>4.9700000000000005E-4</v>
      </c>
      <c r="F926" s="1315"/>
      <c r="G926" s="1316"/>
      <c r="H926" s="626" t="str">
        <f t="shared" si="208"/>
        <v>A0506_鈴与電力(株)</v>
      </c>
      <c r="I926" s="626" t="str">
        <f t="shared" si="209"/>
        <v>A0506_鈴与電力(株)_(参考値)事業者全体</v>
      </c>
      <c r="M926" s="626">
        <f t="shared" si="210"/>
        <v>0</v>
      </c>
    </row>
    <row r="927" spans="1:13" ht="20.100000000000001" customHeight="1">
      <c r="A927" s="666" t="s">
        <v>507</v>
      </c>
      <c r="B927" s="667" t="s">
        <v>2099</v>
      </c>
      <c r="C927" s="668" t="s">
        <v>229</v>
      </c>
      <c r="D927" s="856">
        <v>0</v>
      </c>
      <c r="E927" s="857">
        <v>0</v>
      </c>
      <c r="F927" s="1315">
        <v>45.028636401920316</v>
      </c>
      <c r="G927" s="1316" t="s">
        <v>4417</v>
      </c>
      <c r="H927" s="626" t="str">
        <f t="shared" ref="H927:H990" si="222">A927&amp;"_"&amp;B927</f>
        <v>A0507_コープ電力(株)</v>
      </c>
      <c r="I927" s="626" t="str">
        <f t="shared" ref="I927:I990" si="223">A927&amp;"_"&amp;B927&amp;"_"&amp;C927</f>
        <v>A0507_コープ電力(株)_メニューA</v>
      </c>
      <c r="M927" s="626">
        <f t="shared" ref="M927:M990" si="224">COUNTIF($H$30:$H$3024,K927)</f>
        <v>0</v>
      </c>
    </row>
    <row r="928" spans="1:13" ht="20.100000000000001" customHeight="1">
      <c r="A928" s="666" t="str">
        <f t="shared" ref="A928:B929" si="225">A927</f>
        <v>A0507</v>
      </c>
      <c r="B928" s="667" t="str">
        <f t="shared" si="225"/>
        <v>コープ電力(株)</v>
      </c>
      <c r="C928" s="707" t="s">
        <v>4395</v>
      </c>
      <c r="D928" s="672">
        <v>4.3199999999999998E-4</v>
      </c>
      <c r="E928" s="673">
        <v>4.3199999999999998E-4</v>
      </c>
      <c r="F928" s="1315"/>
      <c r="G928" s="1316"/>
      <c r="H928" s="626" t="str">
        <f t="shared" si="222"/>
        <v>A0507_コープ電力(株)</v>
      </c>
      <c r="I928" s="626" t="str">
        <f t="shared" si="223"/>
        <v>A0507_コープ電力(株)_メニューB(残差)</v>
      </c>
      <c r="M928" s="626">
        <f t="shared" si="224"/>
        <v>0</v>
      </c>
    </row>
    <row r="929" spans="1:13" ht="20.100000000000001" customHeight="1">
      <c r="A929" s="666" t="str">
        <f t="shared" si="225"/>
        <v>A0507</v>
      </c>
      <c r="B929" s="667" t="str">
        <f t="shared" si="225"/>
        <v>コープ電力(株)</v>
      </c>
      <c r="C929" s="745" t="s">
        <v>661</v>
      </c>
      <c r="D929" s="675">
        <v>4.2099999999999999E-4</v>
      </c>
      <c r="E929" s="660">
        <v>4.2099999999999999E-4</v>
      </c>
      <c r="F929" s="1315"/>
      <c r="G929" s="1316"/>
      <c r="H929" s="626" t="str">
        <f t="shared" si="222"/>
        <v>A0507_コープ電力(株)</v>
      </c>
      <c r="I929" s="626" t="str">
        <f t="shared" si="223"/>
        <v>A0507_コープ電力(株)_(参考値)事業者全体</v>
      </c>
      <c r="M929" s="626">
        <f t="shared" si="224"/>
        <v>0</v>
      </c>
    </row>
    <row r="930" spans="1:13" ht="20.100000000000001" customHeight="1">
      <c r="A930" s="656" t="s">
        <v>508</v>
      </c>
      <c r="B930" s="657" t="s">
        <v>2100</v>
      </c>
      <c r="C930" s="745"/>
      <c r="D930" s="855">
        <v>2.2499999999999999E-4</v>
      </c>
      <c r="E930" s="660">
        <v>2.2499999999999999E-4</v>
      </c>
      <c r="F930" s="661">
        <v>100</v>
      </c>
      <c r="G930" s="662"/>
      <c r="H930" s="626" t="str">
        <f t="shared" si="222"/>
        <v>A0508_生活協同組合コープぐんま</v>
      </c>
      <c r="I930" s="626" t="str">
        <f t="shared" si="223"/>
        <v>A0508_生活協同組合コープぐんま_</v>
      </c>
      <c r="M930" s="626">
        <f t="shared" si="224"/>
        <v>0</v>
      </c>
    </row>
    <row r="931" spans="1:13" ht="20.100000000000001" customHeight="1">
      <c r="A931" s="656" t="s">
        <v>509</v>
      </c>
      <c r="B931" s="657" t="s">
        <v>2101</v>
      </c>
      <c r="C931" s="663"/>
      <c r="D931" s="664">
        <v>2.2499999999999999E-4</v>
      </c>
      <c r="E931" s="665">
        <v>2.2499999999999999E-4</v>
      </c>
      <c r="F931" s="661">
        <v>100</v>
      </c>
      <c r="G931" s="662"/>
      <c r="H931" s="626" t="str">
        <f t="shared" si="222"/>
        <v>A0509_とちぎコープ生活協同組合</v>
      </c>
      <c r="I931" s="626" t="str">
        <f t="shared" si="223"/>
        <v>A0509_とちぎコープ生活協同組合_</v>
      </c>
      <c r="M931" s="626">
        <f t="shared" si="224"/>
        <v>0</v>
      </c>
    </row>
    <row r="932" spans="1:13" ht="20.100000000000001" customHeight="1">
      <c r="A932" s="656" t="s">
        <v>510</v>
      </c>
      <c r="B932" s="657" t="s">
        <v>2102</v>
      </c>
      <c r="C932" s="663"/>
      <c r="D932" s="664">
        <v>2.2499999999999999E-4</v>
      </c>
      <c r="E932" s="802">
        <v>2.2499999999999999E-4</v>
      </c>
      <c r="F932" s="661">
        <v>100</v>
      </c>
      <c r="G932" s="662"/>
      <c r="H932" s="626" t="str">
        <f t="shared" si="222"/>
        <v>A0510_いばらきコープ生活協同組合</v>
      </c>
      <c r="I932" s="626" t="str">
        <f t="shared" si="223"/>
        <v>A0510_いばらきコープ生活協同組合_</v>
      </c>
      <c r="M932" s="626">
        <f t="shared" si="224"/>
        <v>0</v>
      </c>
    </row>
    <row r="933" spans="1:13" ht="20.100000000000001" customHeight="1">
      <c r="A933" s="656" t="s">
        <v>511</v>
      </c>
      <c r="B933" s="657" t="s">
        <v>2103</v>
      </c>
      <c r="C933" s="663"/>
      <c r="D933" s="664">
        <v>5.0799999999999999E-4</v>
      </c>
      <c r="E933" s="665">
        <v>5.0799999999999999E-4</v>
      </c>
      <c r="F933" s="661">
        <v>100</v>
      </c>
      <c r="G933" s="662"/>
      <c r="H933" s="626" t="str">
        <f t="shared" si="222"/>
        <v>A0511_亀岡ふるさとエナジー(株)</v>
      </c>
      <c r="I933" s="626" t="str">
        <f t="shared" si="223"/>
        <v>A0511_亀岡ふるさとエナジー(株)_</v>
      </c>
      <c r="M933" s="626">
        <f t="shared" si="224"/>
        <v>0</v>
      </c>
    </row>
    <row r="934" spans="1:13" ht="20.100000000000001" customHeight="1">
      <c r="A934" s="666" t="s">
        <v>512</v>
      </c>
      <c r="B934" s="667" t="s">
        <v>2104</v>
      </c>
      <c r="C934" s="668" t="s">
        <v>229</v>
      </c>
      <c r="D934" s="669">
        <v>4.0000000000000003E-5</v>
      </c>
      <c r="E934" s="670">
        <v>4.0000000000000003E-5</v>
      </c>
      <c r="F934" s="1315">
        <v>100</v>
      </c>
      <c r="G934" s="1316"/>
      <c r="H934" s="626" t="str">
        <f t="shared" si="222"/>
        <v>A0513_(株)織戸組</v>
      </c>
      <c r="I934" s="626" t="str">
        <f t="shared" si="223"/>
        <v>A0513_(株)織戸組_メニューA</v>
      </c>
      <c r="M934" s="626">
        <f t="shared" si="224"/>
        <v>0</v>
      </c>
    </row>
    <row r="935" spans="1:13" ht="20.100000000000001" customHeight="1">
      <c r="A935" s="666" t="str">
        <f t="shared" ref="A935:B936" si="226">A934</f>
        <v>A0513</v>
      </c>
      <c r="B935" s="667" t="str">
        <f t="shared" si="226"/>
        <v>(株)織戸組</v>
      </c>
      <c r="C935" s="704" t="s">
        <v>4395</v>
      </c>
      <c r="D935" s="672">
        <v>5.2499999999999997E-4</v>
      </c>
      <c r="E935" s="673">
        <v>5.2499999999999997E-4</v>
      </c>
      <c r="F935" s="1315"/>
      <c r="G935" s="1316"/>
      <c r="H935" s="626" t="str">
        <f t="shared" si="222"/>
        <v>A0513_(株)織戸組</v>
      </c>
      <c r="I935" s="626" t="str">
        <f t="shared" si="223"/>
        <v>A0513_(株)織戸組_メニューB(残差)</v>
      </c>
      <c r="M935" s="626">
        <f t="shared" si="224"/>
        <v>0</v>
      </c>
    </row>
    <row r="936" spans="1:13" ht="20.100000000000001" customHeight="1">
      <c r="A936" s="666" t="str">
        <f t="shared" si="226"/>
        <v>A0513</v>
      </c>
      <c r="B936" s="667" t="str">
        <f t="shared" si="226"/>
        <v>(株)織戸組</v>
      </c>
      <c r="C936" s="671" t="s">
        <v>661</v>
      </c>
      <c r="D936" s="675">
        <v>5.1999999999999995E-4</v>
      </c>
      <c r="E936" s="676">
        <v>5.1999999999999995E-4</v>
      </c>
      <c r="F936" s="1315"/>
      <c r="G936" s="1316"/>
      <c r="H936" s="626" t="str">
        <f t="shared" si="222"/>
        <v>A0513_(株)織戸組</v>
      </c>
      <c r="I936" s="626" t="str">
        <f t="shared" si="223"/>
        <v>A0513_(株)織戸組_(参考値)事業者全体</v>
      </c>
      <c r="M936" s="626">
        <f t="shared" si="224"/>
        <v>0</v>
      </c>
    </row>
    <row r="937" spans="1:13" ht="20.100000000000001" customHeight="1">
      <c r="A937" s="666" t="s">
        <v>513</v>
      </c>
      <c r="B937" s="667" t="s">
        <v>4487</v>
      </c>
      <c r="C937" s="696" t="s">
        <v>229</v>
      </c>
      <c r="D937" s="669">
        <v>0</v>
      </c>
      <c r="E937" s="670">
        <v>0</v>
      </c>
      <c r="F937" s="1315">
        <v>100</v>
      </c>
      <c r="G937" s="1316"/>
      <c r="H937" s="626" t="str">
        <f t="shared" si="222"/>
        <v>A0514_ふかやeパワー(株)</v>
      </c>
      <c r="I937" s="626" t="str">
        <f t="shared" si="223"/>
        <v>A0514_ふかやeパワー(株)_メニューA</v>
      </c>
      <c r="M937" s="626">
        <f t="shared" si="224"/>
        <v>0</v>
      </c>
    </row>
    <row r="938" spans="1:13" ht="20.100000000000001" customHeight="1">
      <c r="A938" s="666" t="str">
        <f t="shared" ref="A938:B939" si="227">A937</f>
        <v>A0514</v>
      </c>
      <c r="B938" s="667" t="str">
        <f t="shared" si="227"/>
        <v>ふかやeパワー(株)</v>
      </c>
      <c r="C938" s="699" t="s">
        <v>4395</v>
      </c>
      <c r="D938" s="672">
        <v>3.9800000000000002E-4</v>
      </c>
      <c r="E938" s="673">
        <v>3.9800000000000002E-4</v>
      </c>
      <c r="F938" s="1315"/>
      <c r="G938" s="1316"/>
      <c r="H938" s="626" t="str">
        <f t="shared" si="222"/>
        <v>A0514_ふかやeパワー(株)</v>
      </c>
      <c r="I938" s="626" t="str">
        <f t="shared" si="223"/>
        <v>A0514_ふかやeパワー(株)_メニューB(残差)</v>
      </c>
      <c r="M938" s="626">
        <f t="shared" si="224"/>
        <v>0</v>
      </c>
    </row>
    <row r="939" spans="1:13" ht="20.100000000000001" customHeight="1">
      <c r="A939" s="666" t="str">
        <f t="shared" si="227"/>
        <v>A0514</v>
      </c>
      <c r="B939" s="667" t="str">
        <f t="shared" si="227"/>
        <v>ふかやeパワー(株)</v>
      </c>
      <c r="C939" s="742" t="s">
        <v>661</v>
      </c>
      <c r="D939" s="780">
        <v>3.8400000000000001E-4</v>
      </c>
      <c r="E939" s="768">
        <v>3.8400000000000001E-4</v>
      </c>
      <c r="F939" s="1315"/>
      <c r="G939" s="1316"/>
      <c r="H939" s="626" t="str">
        <f t="shared" si="222"/>
        <v>A0514_ふかやeパワー(株)</v>
      </c>
      <c r="I939" s="626" t="str">
        <f t="shared" si="223"/>
        <v>A0514_ふかやeパワー(株)_(参考値)事業者全体</v>
      </c>
      <c r="M939" s="626">
        <f t="shared" si="224"/>
        <v>0</v>
      </c>
    </row>
    <row r="940" spans="1:13" ht="20.100000000000001" customHeight="1">
      <c r="A940" s="656" t="s">
        <v>514</v>
      </c>
      <c r="B940" s="657" t="s">
        <v>4488</v>
      </c>
      <c r="C940" s="745"/>
      <c r="D940" s="855">
        <v>5.0500000000000002E-4</v>
      </c>
      <c r="E940" s="660">
        <v>5.0500000000000002E-4</v>
      </c>
      <c r="F940" s="661">
        <v>100</v>
      </c>
      <c r="G940" s="662"/>
      <c r="H940" s="626" t="str">
        <f t="shared" si="222"/>
        <v>A0515_(株)Link Life</v>
      </c>
      <c r="I940" s="626" t="str">
        <f t="shared" si="223"/>
        <v>A0515_(株)Link Life_</v>
      </c>
      <c r="M940" s="626">
        <f t="shared" si="224"/>
        <v>0</v>
      </c>
    </row>
    <row r="941" spans="1:13" ht="20.100000000000001" customHeight="1">
      <c r="A941" s="656" t="s">
        <v>515</v>
      </c>
      <c r="B941" s="657" t="s">
        <v>2105</v>
      </c>
      <c r="C941" s="663"/>
      <c r="D941" s="664">
        <v>3.4099999999999999E-4</v>
      </c>
      <c r="E941" s="802">
        <v>3.4099999999999999E-4</v>
      </c>
      <c r="F941" s="661">
        <v>100</v>
      </c>
      <c r="G941" s="662"/>
      <c r="H941" s="626" t="str">
        <f t="shared" si="222"/>
        <v>A0518_(株)グローバルキャスト</v>
      </c>
      <c r="I941" s="626" t="str">
        <f t="shared" si="223"/>
        <v>A0518_(株)グローバルキャスト_</v>
      </c>
      <c r="M941" s="626">
        <f t="shared" si="224"/>
        <v>0</v>
      </c>
    </row>
    <row r="942" spans="1:13" ht="20.100000000000001" customHeight="1">
      <c r="A942" s="666" t="s">
        <v>516</v>
      </c>
      <c r="B942" s="667" t="s">
        <v>2106</v>
      </c>
      <c r="C942" s="668" t="s">
        <v>229</v>
      </c>
      <c r="D942" s="669">
        <v>0</v>
      </c>
      <c r="E942" s="670">
        <v>0</v>
      </c>
      <c r="F942" s="1315">
        <v>100</v>
      </c>
      <c r="G942" s="1316"/>
      <c r="H942" s="626" t="str">
        <f t="shared" si="222"/>
        <v>A0519_日本エネルギー総合システム(株)</v>
      </c>
      <c r="I942" s="626" t="str">
        <f t="shared" si="223"/>
        <v>A0519_日本エネルギー総合システム(株)_メニューA</v>
      </c>
      <c r="M942" s="626">
        <f t="shared" si="224"/>
        <v>0</v>
      </c>
    </row>
    <row r="943" spans="1:13" ht="20.100000000000001" customHeight="1">
      <c r="A943" s="666" t="str">
        <f t="shared" ref="A943:B948" si="228">A942</f>
        <v>A0519</v>
      </c>
      <c r="B943" s="667" t="str">
        <f t="shared" si="228"/>
        <v>日本エネルギー総合システム(株)</v>
      </c>
      <c r="C943" s="671" t="s">
        <v>307</v>
      </c>
      <c r="D943" s="705">
        <v>4.1999999999999998E-5</v>
      </c>
      <c r="E943" s="706">
        <v>4.1999999999999998E-5</v>
      </c>
      <c r="F943" s="1315"/>
      <c r="G943" s="1316"/>
      <c r="H943" s="626" t="str">
        <f t="shared" si="222"/>
        <v>A0519_日本エネルギー総合システム(株)</v>
      </c>
      <c r="I943" s="626" t="str">
        <f t="shared" si="223"/>
        <v>A0519_日本エネルギー総合システム(株)_メニューB</v>
      </c>
      <c r="M943" s="626">
        <f t="shared" si="224"/>
        <v>0</v>
      </c>
    </row>
    <row r="944" spans="1:13" ht="20.100000000000001" customHeight="1">
      <c r="A944" s="666" t="str">
        <f t="shared" si="228"/>
        <v>A0519</v>
      </c>
      <c r="B944" s="667" t="str">
        <f t="shared" si="228"/>
        <v>日本エネルギー総合システム(株)</v>
      </c>
      <c r="C944" s="707" t="s">
        <v>480</v>
      </c>
      <c r="D944" s="705">
        <v>1.5200000000000001E-4</v>
      </c>
      <c r="E944" s="706">
        <v>1.5200000000000001E-4</v>
      </c>
      <c r="F944" s="1315"/>
      <c r="G944" s="1316"/>
      <c r="H944" s="626" t="str">
        <f t="shared" si="222"/>
        <v>A0519_日本エネルギー総合システム(株)</v>
      </c>
      <c r="I944" s="626" t="str">
        <f t="shared" si="223"/>
        <v>A0519_日本エネルギー総合システム(株)_メニューC</v>
      </c>
      <c r="M944" s="626">
        <f t="shared" si="224"/>
        <v>0</v>
      </c>
    </row>
    <row r="945" spans="1:13" ht="20.100000000000001" customHeight="1">
      <c r="A945" s="666" t="str">
        <f t="shared" si="228"/>
        <v>A0519</v>
      </c>
      <c r="B945" s="667" t="str">
        <f t="shared" si="228"/>
        <v>日本エネルギー総合システム(株)</v>
      </c>
      <c r="C945" s="707" t="s">
        <v>481</v>
      </c>
      <c r="D945" s="705">
        <v>1.75E-4</v>
      </c>
      <c r="E945" s="706">
        <v>1.75E-4</v>
      </c>
      <c r="F945" s="1315"/>
      <c r="G945" s="1316"/>
      <c r="H945" s="626" t="str">
        <f t="shared" si="222"/>
        <v>A0519_日本エネルギー総合システム(株)</v>
      </c>
      <c r="I945" s="626" t="str">
        <f t="shared" si="223"/>
        <v>A0519_日本エネルギー総合システム(株)_メニューD</v>
      </c>
      <c r="M945" s="626">
        <f t="shared" si="224"/>
        <v>0</v>
      </c>
    </row>
    <row r="946" spans="1:13" ht="20.100000000000001" customHeight="1">
      <c r="A946" s="666" t="str">
        <f t="shared" si="228"/>
        <v>A0519</v>
      </c>
      <c r="B946" s="667" t="str">
        <f t="shared" si="228"/>
        <v>日本エネルギー総合システム(株)</v>
      </c>
      <c r="C946" s="707" t="s">
        <v>482</v>
      </c>
      <c r="D946" s="705">
        <v>2.63E-4</v>
      </c>
      <c r="E946" s="706">
        <v>2.63E-4</v>
      </c>
      <c r="F946" s="1315"/>
      <c r="G946" s="1316"/>
      <c r="H946" s="626" t="str">
        <f t="shared" si="222"/>
        <v>A0519_日本エネルギー総合システム(株)</v>
      </c>
      <c r="I946" s="626" t="str">
        <f t="shared" si="223"/>
        <v>A0519_日本エネルギー総合システム(株)_メニューE</v>
      </c>
      <c r="M946" s="626">
        <f t="shared" si="224"/>
        <v>0</v>
      </c>
    </row>
    <row r="947" spans="1:13" ht="20.100000000000001" customHeight="1">
      <c r="A947" s="666" t="str">
        <f t="shared" si="228"/>
        <v>A0519</v>
      </c>
      <c r="B947" s="667" t="str">
        <f t="shared" si="228"/>
        <v>日本エネルギー総合システム(株)</v>
      </c>
      <c r="C947" s="704" t="s">
        <v>4393</v>
      </c>
      <c r="D947" s="672">
        <v>5.0699999999999996E-4</v>
      </c>
      <c r="E947" s="673">
        <v>5.0699999999999996E-4</v>
      </c>
      <c r="F947" s="1315"/>
      <c r="G947" s="1316"/>
      <c r="H947" s="626" t="str">
        <f t="shared" si="222"/>
        <v>A0519_日本エネルギー総合システム(株)</v>
      </c>
      <c r="I947" s="626" t="str">
        <f t="shared" si="223"/>
        <v>A0519_日本エネルギー総合システム(株)_メニューF(残差)</v>
      </c>
      <c r="M947" s="626">
        <f t="shared" si="224"/>
        <v>0</v>
      </c>
    </row>
    <row r="948" spans="1:13" ht="20.100000000000001" customHeight="1">
      <c r="A948" s="666" t="str">
        <f t="shared" si="228"/>
        <v>A0519</v>
      </c>
      <c r="B948" s="667" t="str">
        <f t="shared" si="228"/>
        <v>日本エネルギー総合システム(株)</v>
      </c>
      <c r="C948" s="766" t="s">
        <v>661</v>
      </c>
      <c r="D948" s="767">
        <v>4.1800000000000002E-4</v>
      </c>
      <c r="E948" s="768">
        <v>4.1800000000000002E-4</v>
      </c>
      <c r="F948" s="1315"/>
      <c r="G948" s="1316"/>
      <c r="H948" s="626" t="str">
        <f t="shared" si="222"/>
        <v>A0519_日本エネルギー総合システム(株)</v>
      </c>
      <c r="I948" s="626" t="str">
        <f t="shared" si="223"/>
        <v>A0519_日本エネルギー総合システム(株)_(参考値)事業者全体</v>
      </c>
      <c r="M948" s="626">
        <f t="shared" si="224"/>
        <v>0</v>
      </c>
    </row>
    <row r="949" spans="1:13" ht="20.100000000000001" customHeight="1">
      <c r="A949" s="656" t="s">
        <v>517</v>
      </c>
      <c r="B949" s="657" t="s">
        <v>2107</v>
      </c>
      <c r="C949" s="745"/>
      <c r="D949" s="855">
        <v>3.4099999999999999E-4</v>
      </c>
      <c r="E949" s="660">
        <v>3.4099999999999999E-4</v>
      </c>
      <c r="F949" s="661">
        <v>100</v>
      </c>
      <c r="G949" s="662"/>
      <c r="H949" s="626" t="str">
        <f t="shared" si="222"/>
        <v>A0520_イワタニ東海(株)</v>
      </c>
      <c r="I949" s="626" t="str">
        <f t="shared" si="223"/>
        <v>A0520_イワタニ東海(株)_</v>
      </c>
      <c r="M949" s="626">
        <f t="shared" si="224"/>
        <v>0</v>
      </c>
    </row>
    <row r="950" spans="1:13" ht="20.100000000000001" customHeight="1">
      <c r="A950" s="666" t="s">
        <v>518</v>
      </c>
      <c r="B950" s="667" t="s">
        <v>2108</v>
      </c>
      <c r="C950" s="658" t="s">
        <v>229</v>
      </c>
      <c r="D950" s="669">
        <v>2.03E-4</v>
      </c>
      <c r="E950" s="670">
        <v>2.03E-4</v>
      </c>
      <c r="F950" s="1315">
        <v>100</v>
      </c>
      <c r="G950" s="1316"/>
      <c r="H950" s="626" t="str">
        <f t="shared" si="222"/>
        <v>A0525_(株)ところざわ未来電力</v>
      </c>
      <c r="I950" s="626" t="str">
        <f t="shared" si="223"/>
        <v>A0525_(株)ところざわ未来電力_メニューA</v>
      </c>
      <c r="M950" s="626">
        <f t="shared" si="224"/>
        <v>0</v>
      </c>
    </row>
    <row r="951" spans="1:13" ht="20.100000000000001" customHeight="1">
      <c r="A951" s="666" t="str">
        <f t="shared" ref="A951:B953" si="229">A950</f>
        <v>A0525</v>
      </c>
      <c r="B951" s="667" t="str">
        <f t="shared" si="229"/>
        <v>(株)ところざわ未来電力</v>
      </c>
      <c r="C951" s="707" t="s">
        <v>307</v>
      </c>
      <c r="D951" s="672">
        <v>0</v>
      </c>
      <c r="E951" s="673">
        <v>0</v>
      </c>
      <c r="F951" s="1315"/>
      <c r="G951" s="1316"/>
      <c r="H951" s="626" t="str">
        <f t="shared" si="222"/>
        <v>A0525_(株)ところざわ未来電力</v>
      </c>
      <c r="I951" s="626" t="str">
        <f t="shared" si="223"/>
        <v>A0525_(株)ところざわ未来電力_メニューB</v>
      </c>
      <c r="M951" s="626">
        <f t="shared" si="224"/>
        <v>0</v>
      </c>
    </row>
    <row r="952" spans="1:13" ht="20.100000000000001" customHeight="1">
      <c r="A952" s="666" t="str">
        <f t="shared" si="229"/>
        <v>A0525</v>
      </c>
      <c r="B952" s="667" t="str">
        <f t="shared" si="229"/>
        <v>(株)ところざわ未来電力</v>
      </c>
      <c r="C952" s="707" t="s">
        <v>4403</v>
      </c>
      <c r="D952" s="672">
        <v>2.1100000000000001E-4</v>
      </c>
      <c r="E952" s="673">
        <v>2.1100000000000001E-4</v>
      </c>
      <c r="F952" s="1315"/>
      <c r="G952" s="1316"/>
      <c r="H952" s="626" t="str">
        <f t="shared" si="222"/>
        <v>A0525_(株)ところざわ未来電力</v>
      </c>
      <c r="I952" s="626" t="str">
        <f t="shared" si="223"/>
        <v>A0525_(株)ところざわ未来電力_メニューC(残差)</v>
      </c>
      <c r="M952" s="626">
        <f t="shared" si="224"/>
        <v>0</v>
      </c>
    </row>
    <row r="953" spans="1:13" ht="20.100000000000001" customHeight="1">
      <c r="A953" s="666" t="str">
        <f t="shared" si="229"/>
        <v>A0525</v>
      </c>
      <c r="B953" s="667" t="str">
        <f t="shared" si="229"/>
        <v>(株)ところざわ未来電力</v>
      </c>
      <c r="C953" s="674" t="s">
        <v>661</v>
      </c>
      <c r="D953" s="675">
        <v>2.03E-4</v>
      </c>
      <c r="E953" s="676">
        <v>2.03E-4</v>
      </c>
      <c r="F953" s="1315"/>
      <c r="G953" s="1316"/>
      <c r="H953" s="626" t="str">
        <f t="shared" si="222"/>
        <v>A0525_(株)ところざわ未来電力</v>
      </c>
      <c r="I953" s="626" t="str">
        <f t="shared" si="223"/>
        <v>A0525_(株)ところざわ未来電力_(参考値)事業者全体</v>
      </c>
      <c r="M953" s="626">
        <f t="shared" si="224"/>
        <v>0</v>
      </c>
    </row>
    <row r="954" spans="1:13" ht="20.100000000000001" customHeight="1">
      <c r="A954" s="656" t="s">
        <v>519</v>
      </c>
      <c r="B954" s="657" t="s">
        <v>2109</v>
      </c>
      <c r="C954" s="658"/>
      <c r="D954" s="794">
        <v>3.4099999999999999E-4</v>
      </c>
      <c r="E954" s="831">
        <v>3.4099999999999999E-4</v>
      </c>
      <c r="F954" s="661">
        <v>100</v>
      </c>
      <c r="G954" s="662"/>
      <c r="H954" s="626" t="str">
        <f t="shared" si="222"/>
        <v>A0526_朝日ガスエナジー(株)</v>
      </c>
      <c r="I954" s="626" t="str">
        <f t="shared" si="223"/>
        <v>A0526_朝日ガスエナジー(株)_</v>
      </c>
      <c r="M954" s="626">
        <f t="shared" si="224"/>
        <v>0</v>
      </c>
    </row>
    <row r="955" spans="1:13" ht="20.100000000000001" customHeight="1">
      <c r="A955" s="666" t="s">
        <v>520</v>
      </c>
      <c r="B955" s="667" t="s">
        <v>2110</v>
      </c>
      <c r="C955" s="682" t="s">
        <v>229</v>
      </c>
      <c r="D955" s="764">
        <v>0</v>
      </c>
      <c r="E955" s="765">
        <v>0</v>
      </c>
      <c r="F955" s="1315">
        <v>100</v>
      </c>
      <c r="G955" s="1316"/>
      <c r="H955" s="626" t="str">
        <f t="shared" si="222"/>
        <v>A0528_(株)エネファント</v>
      </c>
      <c r="I955" s="626" t="str">
        <f t="shared" si="223"/>
        <v>A0528_(株)エネファント_メニューA</v>
      </c>
      <c r="M955" s="626">
        <f t="shared" si="224"/>
        <v>0</v>
      </c>
    </row>
    <row r="956" spans="1:13" ht="20.100000000000001" customHeight="1">
      <c r="A956" s="666" t="str">
        <f t="shared" ref="A956:B958" si="230">A955</f>
        <v>A0528</v>
      </c>
      <c r="B956" s="667" t="str">
        <f t="shared" si="230"/>
        <v>(株)エネファント</v>
      </c>
      <c r="C956" s="707" t="s">
        <v>307</v>
      </c>
      <c r="D956" s="672">
        <v>1.2300000000000001E-4</v>
      </c>
      <c r="E956" s="673">
        <v>1.2300000000000001E-4</v>
      </c>
      <c r="F956" s="1315"/>
      <c r="G956" s="1316"/>
      <c r="H956" s="626" t="str">
        <f t="shared" si="222"/>
        <v>A0528_(株)エネファント</v>
      </c>
      <c r="I956" s="626" t="str">
        <f t="shared" si="223"/>
        <v>A0528_(株)エネファント_メニューB</v>
      </c>
      <c r="M956" s="626">
        <f t="shared" si="224"/>
        <v>0</v>
      </c>
    </row>
    <row r="957" spans="1:13" ht="20.100000000000001" customHeight="1">
      <c r="A957" s="666" t="str">
        <f t="shared" si="230"/>
        <v>A0528</v>
      </c>
      <c r="B957" s="667" t="str">
        <f t="shared" si="230"/>
        <v>(株)エネファント</v>
      </c>
      <c r="C957" s="707" t="s">
        <v>4403</v>
      </c>
      <c r="D957" s="672">
        <v>1.76E-4</v>
      </c>
      <c r="E957" s="673">
        <v>1.76E-4</v>
      </c>
      <c r="F957" s="1315"/>
      <c r="G957" s="1316"/>
      <c r="H957" s="626" t="str">
        <f t="shared" si="222"/>
        <v>A0528_(株)エネファント</v>
      </c>
      <c r="I957" s="626" t="str">
        <f t="shared" si="223"/>
        <v>A0528_(株)エネファント_メニューC(残差)</v>
      </c>
      <c r="M957" s="626">
        <f t="shared" si="224"/>
        <v>0</v>
      </c>
    </row>
    <row r="958" spans="1:13" ht="20.100000000000001" customHeight="1">
      <c r="A958" s="666" t="str">
        <f t="shared" si="230"/>
        <v>A0528</v>
      </c>
      <c r="B958" s="667" t="str">
        <f t="shared" si="230"/>
        <v>(株)エネファント</v>
      </c>
      <c r="C958" s="766" t="s">
        <v>661</v>
      </c>
      <c r="D958" s="767">
        <v>1.74E-4</v>
      </c>
      <c r="E958" s="768">
        <v>1.74E-4</v>
      </c>
      <c r="F958" s="1315"/>
      <c r="G958" s="1316"/>
      <c r="H958" s="626" t="str">
        <f t="shared" si="222"/>
        <v>A0528_(株)エネファント</v>
      </c>
      <c r="I958" s="626" t="str">
        <f t="shared" si="223"/>
        <v>A0528_(株)エネファント_(参考値)事業者全体</v>
      </c>
      <c r="M958" s="626">
        <f t="shared" si="224"/>
        <v>0</v>
      </c>
    </row>
    <row r="959" spans="1:13" ht="20.100000000000001" customHeight="1">
      <c r="A959" s="656" t="s">
        <v>521</v>
      </c>
      <c r="B959" s="657" t="s">
        <v>2111</v>
      </c>
      <c r="C959" s="745"/>
      <c r="D959" s="855">
        <v>4.7699999999999999E-4</v>
      </c>
      <c r="E959" s="660">
        <v>4.7699999999999999E-4</v>
      </c>
      <c r="F959" s="661">
        <v>100</v>
      </c>
      <c r="G959" s="662"/>
      <c r="H959" s="626" t="str">
        <f t="shared" si="222"/>
        <v>A0529_(株)エスエナジー</v>
      </c>
      <c r="I959" s="626" t="str">
        <f t="shared" si="223"/>
        <v>A0529_(株)エスエナジー_</v>
      </c>
      <c r="M959" s="626">
        <f t="shared" si="224"/>
        <v>0</v>
      </c>
    </row>
    <row r="960" spans="1:13" ht="20.100000000000001" customHeight="1">
      <c r="A960" s="666" t="s">
        <v>522</v>
      </c>
      <c r="B960" s="667" t="s">
        <v>2112</v>
      </c>
      <c r="C960" s="668" t="s">
        <v>229</v>
      </c>
      <c r="D960" s="669">
        <v>0</v>
      </c>
      <c r="E960" s="670">
        <v>0</v>
      </c>
      <c r="F960" s="1315">
        <v>92.0323133956731</v>
      </c>
      <c r="G960" s="1316" t="s">
        <v>4489</v>
      </c>
      <c r="H960" s="626" t="str">
        <f t="shared" si="222"/>
        <v>A0533_秩父新電力(株)</v>
      </c>
      <c r="I960" s="626" t="str">
        <f t="shared" si="223"/>
        <v>A0533_秩父新電力(株)_メニューA</v>
      </c>
      <c r="M960" s="626">
        <f t="shared" si="224"/>
        <v>0</v>
      </c>
    </row>
    <row r="961" spans="1:13" ht="20.100000000000001" customHeight="1">
      <c r="A961" s="666" t="str">
        <f t="shared" ref="A961:B963" si="231">A960</f>
        <v>A0533</v>
      </c>
      <c r="B961" s="667" t="str">
        <f t="shared" si="231"/>
        <v>秩父新電力(株)</v>
      </c>
      <c r="C961" s="704" t="s">
        <v>307</v>
      </c>
      <c r="D961" s="672">
        <v>2.9599999999999998E-4</v>
      </c>
      <c r="E961" s="673">
        <v>2.9599999999999998E-4</v>
      </c>
      <c r="F961" s="1315"/>
      <c r="G961" s="1316"/>
      <c r="H961" s="626" t="str">
        <f t="shared" si="222"/>
        <v>A0533_秩父新電力(株)</v>
      </c>
      <c r="I961" s="626" t="str">
        <f t="shared" si="223"/>
        <v>A0533_秩父新電力(株)_メニューB</v>
      </c>
      <c r="M961" s="626">
        <f t="shared" si="224"/>
        <v>0</v>
      </c>
    </row>
    <row r="962" spans="1:13" ht="20.100000000000001" customHeight="1">
      <c r="A962" s="666" t="str">
        <f t="shared" si="231"/>
        <v>A0533</v>
      </c>
      <c r="B962" s="667" t="str">
        <f t="shared" si="231"/>
        <v>秩父新電力(株)</v>
      </c>
      <c r="C962" s="671" t="s">
        <v>4403</v>
      </c>
      <c r="D962" s="672">
        <v>3.1199999999999999E-4</v>
      </c>
      <c r="E962" s="673">
        <v>3.1199999999999999E-4</v>
      </c>
      <c r="F962" s="1315"/>
      <c r="G962" s="1316"/>
      <c r="H962" s="626" t="str">
        <f t="shared" si="222"/>
        <v>A0533_秩父新電力(株)</v>
      </c>
      <c r="I962" s="626" t="str">
        <f t="shared" si="223"/>
        <v>A0533_秩父新電力(株)_メニューC(残差)</v>
      </c>
      <c r="M962" s="626">
        <f t="shared" si="224"/>
        <v>0</v>
      </c>
    </row>
    <row r="963" spans="1:13" ht="20.100000000000001" customHeight="1">
      <c r="A963" s="666" t="str">
        <f t="shared" si="231"/>
        <v>A0533</v>
      </c>
      <c r="B963" s="667" t="str">
        <f t="shared" si="231"/>
        <v>秩父新電力(株)</v>
      </c>
      <c r="C963" s="674" t="s">
        <v>661</v>
      </c>
      <c r="D963" s="675">
        <v>2.0900000000000001E-4</v>
      </c>
      <c r="E963" s="676">
        <v>2.0900000000000001E-4</v>
      </c>
      <c r="F963" s="1315"/>
      <c r="G963" s="1316"/>
      <c r="H963" s="626" t="str">
        <f t="shared" si="222"/>
        <v>A0533_秩父新電力(株)</v>
      </c>
      <c r="I963" s="626" t="str">
        <f t="shared" si="223"/>
        <v>A0533_秩父新電力(株)_(参考値)事業者全体</v>
      </c>
      <c r="M963" s="626">
        <f t="shared" si="224"/>
        <v>0</v>
      </c>
    </row>
    <row r="964" spans="1:13" ht="20.100000000000001" customHeight="1">
      <c r="A964" s="656" t="s">
        <v>523</v>
      </c>
      <c r="B964" s="657" t="s">
        <v>2113</v>
      </c>
      <c r="C964" s="663"/>
      <c r="D964" s="664">
        <v>3.7300000000000001E-4</v>
      </c>
      <c r="E964" s="665">
        <v>3.7300000000000001E-4</v>
      </c>
      <c r="F964" s="661">
        <v>100</v>
      </c>
      <c r="G964" s="662"/>
      <c r="H964" s="626" t="str">
        <f t="shared" si="222"/>
        <v>A0534_みよしエナジー(株)</v>
      </c>
      <c r="I964" s="626" t="str">
        <f t="shared" si="223"/>
        <v>A0534_みよしエナジー(株)_</v>
      </c>
      <c r="M964" s="626">
        <f t="shared" si="224"/>
        <v>0</v>
      </c>
    </row>
    <row r="965" spans="1:13" ht="20.100000000000001" customHeight="1">
      <c r="A965" s="656" t="s">
        <v>524</v>
      </c>
      <c r="B965" s="657" t="s">
        <v>2114</v>
      </c>
      <c r="C965" s="745"/>
      <c r="D965" s="855">
        <v>6.0599999999999998E-4</v>
      </c>
      <c r="E965" s="660">
        <v>6.0599999999999998E-4</v>
      </c>
      <c r="F965" s="661">
        <v>100</v>
      </c>
      <c r="G965" s="662"/>
      <c r="H965" s="626" t="str">
        <f t="shared" si="222"/>
        <v>A0538_綿半パートナーズ(株)</v>
      </c>
      <c r="I965" s="626" t="str">
        <f t="shared" si="223"/>
        <v>A0538_綿半パートナーズ(株)_</v>
      </c>
      <c r="M965" s="626">
        <f t="shared" si="224"/>
        <v>0</v>
      </c>
    </row>
    <row r="966" spans="1:13" ht="20.100000000000001" customHeight="1">
      <c r="A966" s="656" t="s">
        <v>525</v>
      </c>
      <c r="B966" s="657" t="s">
        <v>4490</v>
      </c>
      <c r="C966" s="663"/>
      <c r="D966" s="664">
        <v>4.17E-4</v>
      </c>
      <c r="E966" s="665">
        <v>4.17E-4</v>
      </c>
      <c r="F966" s="661">
        <v>100</v>
      </c>
      <c r="G966" s="662"/>
      <c r="H966" s="626" t="str">
        <f t="shared" si="222"/>
        <v>A0539_(株)karch</v>
      </c>
      <c r="I966" s="626" t="str">
        <f t="shared" si="223"/>
        <v>A0539_(株)karch_</v>
      </c>
      <c r="M966" s="626">
        <f t="shared" si="224"/>
        <v>0</v>
      </c>
    </row>
    <row r="967" spans="1:13" ht="20.100000000000001" customHeight="1">
      <c r="A967" s="656" t="s">
        <v>526</v>
      </c>
      <c r="B967" s="657" t="s">
        <v>2115</v>
      </c>
      <c r="C967" s="663"/>
      <c r="D967" s="664">
        <v>5.71E-4</v>
      </c>
      <c r="E967" s="665">
        <v>5.71E-4</v>
      </c>
      <c r="F967" s="661">
        <v>100</v>
      </c>
      <c r="G967" s="662"/>
      <c r="H967" s="626" t="str">
        <f t="shared" si="222"/>
        <v>A0543_(株)かみでん里山公社</v>
      </c>
      <c r="I967" s="626" t="str">
        <f t="shared" si="223"/>
        <v>A0543_(株)かみでん里山公社_</v>
      </c>
      <c r="M967" s="626">
        <f t="shared" si="224"/>
        <v>0</v>
      </c>
    </row>
    <row r="968" spans="1:13" ht="20.100000000000001" customHeight="1">
      <c r="A968" s="656" t="s">
        <v>2116</v>
      </c>
      <c r="B968" s="657" t="s">
        <v>2117</v>
      </c>
      <c r="C968" s="663"/>
      <c r="D968" s="664">
        <v>3.8699999999999997E-4</v>
      </c>
      <c r="E968" s="665">
        <v>3.8699999999999997E-4</v>
      </c>
      <c r="F968" s="661">
        <v>100</v>
      </c>
      <c r="G968" s="662"/>
      <c r="H968" s="626" t="str">
        <f t="shared" si="222"/>
        <v>A0546_(株)三郷ひまわりエナジー</v>
      </c>
      <c r="I968" s="626" t="str">
        <f t="shared" si="223"/>
        <v>A0546_(株)三郷ひまわりエナジー_</v>
      </c>
      <c r="M968" s="626">
        <f t="shared" si="224"/>
        <v>0</v>
      </c>
    </row>
    <row r="969" spans="1:13" ht="20.100000000000001" customHeight="1">
      <c r="A969" s="656" t="s">
        <v>527</v>
      </c>
      <c r="B969" s="657" t="s">
        <v>2118</v>
      </c>
      <c r="C969" s="663"/>
      <c r="D969" s="664">
        <v>2.5000000000000001E-4</v>
      </c>
      <c r="E969" s="665">
        <v>2.5000000000000001E-4</v>
      </c>
      <c r="F969" s="661">
        <v>100</v>
      </c>
      <c r="G969" s="662"/>
      <c r="H969" s="626" t="str">
        <f t="shared" si="222"/>
        <v>A0547_(株)球磨村森電力</v>
      </c>
      <c r="I969" s="626" t="str">
        <f t="shared" si="223"/>
        <v>A0547_(株)球磨村森電力_</v>
      </c>
      <c r="M969" s="626">
        <f t="shared" si="224"/>
        <v>0</v>
      </c>
    </row>
    <row r="970" spans="1:13" ht="20.100000000000001" customHeight="1">
      <c r="A970" s="656" t="s">
        <v>528</v>
      </c>
      <c r="B970" s="657" t="s">
        <v>4491</v>
      </c>
      <c r="C970" s="663"/>
      <c r="D970" s="664">
        <v>5.6499999999999996E-4</v>
      </c>
      <c r="E970" s="802">
        <v>5.6499999999999996E-4</v>
      </c>
      <c r="F970" s="661">
        <v>100</v>
      </c>
      <c r="G970" s="903"/>
      <c r="H970" s="626" t="str">
        <f t="shared" si="222"/>
        <v>A0549_くこくエネルギー(株)</v>
      </c>
      <c r="I970" s="626" t="str">
        <f t="shared" si="223"/>
        <v>A0549_くこくエネルギー(株)_</v>
      </c>
      <c r="M970" s="626">
        <f t="shared" si="224"/>
        <v>0</v>
      </c>
    </row>
    <row r="971" spans="1:13" ht="20.100000000000001" customHeight="1">
      <c r="A971" s="656" t="s">
        <v>529</v>
      </c>
      <c r="B971" s="657" t="s">
        <v>2119</v>
      </c>
      <c r="C971" s="658"/>
      <c r="D971" s="664">
        <v>3.77E-4</v>
      </c>
      <c r="E971" s="802">
        <v>3.77E-4</v>
      </c>
      <c r="F971" s="661">
        <v>0</v>
      </c>
      <c r="G971" s="903" t="s">
        <v>4452</v>
      </c>
      <c r="H971" s="626" t="str">
        <f t="shared" si="222"/>
        <v>A0550_(株)エコログ</v>
      </c>
      <c r="I971" s="626" t="str">
        <f t="shared" si="223"/>
        <v>A0550_(株)エコログ_</v>
      </c>
      <c r="M971" s="626">
        <f t="shared" si="224"/>
        <v>0</v>
      </c>
    </row>
    <row r="972" spans="1:13" ht="20.100000000000001" customHeight="1">
      <c r="A972" s="666" t="s">
        <v>530</v>
      </c>
      <c r="B972" s="667" t="s">
        <v>2120</v>
      </c>
      <c r="C972" s="696" t="s">
        <v>229</v>
      </c>
      <c r="D972" s="856">
        <v>3.39E-4</v>
      </c>
      <c r="E972" s="857">
        <v>3.39E-4</v>
      </c>
      <c r="F972" s="1315">
        <v>100</v>
      </c>
      <c r="G972" s="1316"/>
      <c r="H972" s="626" t="str">
        <f t="shared" si="222"/>
        <v>A0551_飯田まちづくり電力(株)</v>
      </c>
      <c r="I972" s="626" t="str">
        <f t="shared" si="223"/>
        <v>A0551_飯田まちづくり電力(株)_メニューA</v>
      </c>
      <c r="M972" s="626">
        <f t="shared" si="224"/>
        <v>0</v>
      </c>
    </row>
    <row r="973" spans="1:13" ht="20.100000000000001" customHeight="1">
      <c r="A973" s="666" t="str">
        <f t="shared" ref="A973:B973" si="232">A972</f>
        <v>A0551</v>
      </c>
      <c r="B973" s="667" t="str">
        <f t="shared" si="232"/>
        <v>飯田まちづくり電力(株)</v>
      </c>
      <c r="C973" s="770" t="s">
        <v>661</v>
      </c>
      <c r="D973" s="763">
        <v>3.39E-4</v>
      </c>
      <c r="E973" s="685">
        <v>3.39E-4</v>
      </c>
      <c r="F973" s="1315"/>
      <c r="G973" s="1316"/>
      <c r="H973" s="626" t="str">
        <f t="shared" si="222"/>
        <v>A0551_飯田まちづくり電力(株)</v>
      </c>
      <c r="I973" s="626" t="str">
        <f t="shared" si="223"/>
        <v>A0551_飯田まちづくり電力(株)_(参考値)事業者全体</v>
      </c>
      <c r="M973" s="626">
        <f t="shared" si="224"/>
        <v>0</v>
      </c>
    </row>
    <row r="974" spans="1:13" ht="20.100000000000001" customHeight="1">
      <c r="A974" s="656" t="s">
        <v>531</v>
      </c>
      <c r="B974" s="657" t="s">
        <v>2121</v>
      </c>
      <c r="C974" s="937"/>
      <c r="D974" s="942">
        <v>3.4099999999999999E-4</v>
      </c>
      <c r="E974" s="804">
        <v>3.4099999999999999E-4</v>
      </c>
      <c r="F974" s="661">
        <v>100</v>
      </c>
      <c r="G974" s="662"/>
      <c r="H974" s="626" t="str">
        <f t="shared" si="222"/>
        <v>A0552_イワタニ長野(株)</v>
      </c>
      <c r="I974" s="626" t="str">
        <f t="shared" si="223"/>
        <v>A0552_イワタニ長野(株)_</v>
      </c>
      <c r="M974" s="626">
        <f t="shared" si="224"/>
        <v>0</v>
      </c>
    </row>
    <row r="975" spans="1:13" ht="20.100000000000001" customHeight="1">
      <c r="A975" s="666" t="s">
        <v>532</v>
      </c>
      <c r="B975" s="667" t="s">
        <v>2122</v>
      </c>
      <c r="C975" s="943" t="s">
        <v>229</v>
      </c>
      <c r="D975" s="747">
        <v>2.9999999999999997E-4</v>
      </c>
      <c r="E975" s="697">
        <v>2.9999999999999997E-4</v>
      </c>
      <c r="F975" s="1315" t="s">
        <v>4384</v>
      </c>
      <c r="G975" s="1316"/>
      <c r="H975" s="626" t="str">
        <f t="shared" si="222"/>
        <v>A0553_シェルジャパン(株)</v>
      </c>
      <c r="I975" s="626" t="str">
        <f t="shared" si="223"/>
        <v>A0553_シェルジャパン(株)_メニューA</v>
      </c>
      <c r="M975" s="626">
        <f t="shared" si="224"/>
        <v>0</v>
      </c>
    </row>
    <row r="976" spans="1:13" ht="20.100000000000001" customHeight="1">
      <c r="A976" s="666" t="str">
        <f t="shared" ref="A976:B978" si="233">A975</f>
        <v>A0553</v>
      </c>
      <c r="B976" s="667" t="str">
        <f t="shared" si="233"/>
        <v>シェルジャパン(株)</v>
      </c>
      <c r="C976" s="944" t="s">
        <v>307</v>
      </c>
      <c r="D976" s="748">
        <v>4.0000000000000002E-4</v>
      </c>
      <c r="E976" s="697">
        <v>4.0000000000000002E-4</v>
      </c>
      <c r="F976" s="1315"/>
      <c r="G976" s="1316"/>
      <c r="H976" s="626" t="str">
        <f t="shared" si="222"/>
        <v>A0553_シェルジャパン(株)</v>
      </c>
      <c r="I976" s="626" t="str">
        <f t="shared" si="223"/>
        <v>A0553_シェルジャパン(株)_メニューB</v>
      </c>
      <c r="M976" s="626">
        <f t="shared" si="224"/>
        <v>0</v>
      </c>
    </row>
    <row r="977" spans="1:13" ht="20.100000000000001" customHeight="1">
      <c r="A977" s="666" t="str">
        <f t="shared" si="233"/>
        <v>A0553</v>
      </c>
      <c r="B977" s="667" t="str">
        <f t="shared" si="233"/>
        <v>シェルジャパン(株)</v>
      </c>
      <c r="C977" s="771" t="s">
        <v>4403</v>
      </c>
      <c r="D977" s="748">
        <v>4.2900000000000002E-4</v>
      </c>
      <c r="E977" s="945">
        <v>4.2900000000000002E-4</v>
      </c>
      <c r="F977" s="1315"/>
      <c r="G977" s="1316"/>
      <c r="H977" s="626" t="str">
        <f t="shared" si="222"/>
        <v>A0553_シェルジャパン(株)</v>
      </c>
      <c r="I977" s="626" t="str">
        <f t="shared" si="223"/>
        <v>A0553_シェルジャパン(株)_メニューC(残差)</v>
      </c>
      <c r="M977" s="626">
        <f t="shared" si="224"/>
        <v>0</v>
      </c>
    </row>
    <row r="978" spans="1:13" ht="20.100000000000001" customHeight="1">
      <c r="A978" s="666" t="str">
        <f t="shared" si="233"/>
        <v>A0553</v>
      </c>
      <c r="B978" s="667" t="str">
        <f t="shared" si="233"/>
        <v>シェルジャパン(株)</v>
      </c>
      <c r="C978" s="865" t="s">
        <v>661</v>
      </c>
      <c r="D978" s="750">
        <v>4.2900000000000002E-4</v>
      </c>
      <c r="E978" s="724">
        <v>4.2900000000000002E-4</v>
      </c>
      <c r="F978" s="1315"/>
      <c r="G978" s="1316"/>
      <c r="H978" s="626" t="str">
        <f t="shared" si="222"/>
        <v>A0553_シェルジャパン(株)</v>
      </c>
      <c r="I978" s="626" t="str">
        <f t="shared" si="223"/>
        <v>A0553_シェルジャパン(株)_(参考値)事業者全体</v>
      </c>
      <c r="M978" s="626">
        <f t="shared" si="224"/>
        <v>0</v>
      </c>
    </row>
    <row r="979" spans="1:13" ht="20.100000000000001" customHeight="1">
      <c r="A979" s="656" t="s">
        <v>533</v>
      </c>
      <c r="B979" s="657" t="s">
        <v>2123</v>
      </c>
      <c r="C979" s="671"/>
      <c r="D979" s="855">
        <v>4.2900000000000002E-4</v>
      </c>
      <c r="E979" s="660">
        <v>4.2900000000000002E-4</v>
      </c>
      <c r="F979" s="661" t="s">
        <v>4384</v>
      </c>
      <c r="G979" s="662"/>
      <c r="H979" s="626" t="str">
        <f t="shared" si="222"/>
        <v>A0555_石油資源開発(株)</v>
      </c>
      <c r="I979" s="626" t="str">
        <f t="shared" si="223"/>
        <v>A0555_石油資源開発(株)_</v>
      </c>
      <c r="M979" s="626">
        <f t="shared" si="224"/>
        <v>0</v>
      </c>
    </row>
    <row r="980" spans="1:13" ht="20.100000000000001" customHeight="1">
      <c r="A980" s="666" t="s">
        <v>534</v>
      </c>
      <c r="B980" s="667" t="s">
        <v>2124</v>
      </c>
      <c r="C980" s="696" t="s">
        <v>229</v>
      </c>
      <c r="D980" s="669">
        <v>0</v>
      </c>
      <c r="E980" s="670">
        <v>0</v>
      </c>
      <c r="F980" s="1315">
        <v>99.637214170692431</v>
      </c>
      <c r="G980" s="1316" t="s">
        <v>4394</v>
      </c>
      <c r="H980" s="626" t="str">
        <f t="shared" si="222"/>
        <v>A0556_越後天然ガス(株)</v>
      </c>
      <c r="I980" s="626" t="str">
        <f t="shared" si="223"/>
        <v>A0556_越後天然ガス(株)_メニューA</v>
      </c>
      <c r="M980" s="626">
        <f t="shared" si="224"/>
        <v>0</v>
      </c>
    </row>
    <row r="981" spans="1:13" ht="20.100000000000001" customHeight="1">
      <c r="A981" s="666" t="str">
        <f t="shared" ref="A981:B982" si="234">A980</f>
        <v>A0556</v>
      </c>
      <c r="B981" s="667" t="str">
        <f t="shared" si="234"/>
        <v>越後天然ガス(株)</v>
      </c>
      <c r="C981" s="699" t="s">
        <v>4395</v>
      </c>
      <c r="D981" s="672">
        <v>4.95E-4</v>
      </c>
      <c r="E981" s="673">
        <v>4.95E-4</v>
      </c>
      <c r="F981" s="1315"/>
      <c r="G981" s="1316"/>
      <c r="H981" s="626" t="str">
        <f t="shared" si="222"/>
        <v>A0556_越後天然ガス(株)</v>
      </c>
      <c r="I981" s="626" t="str">
        <f t="shared" si="223"/>
        <v>A0556_越後天然ガス(株)_メニューB(残差)</v>
      </c>
      <c r="M981" s="626">
        <f t="shared" si="224"/>
        <v>0</v>
      </c>
    </row>
    <row r="982" spans="1:13" ht="20.100000000000001" customHeight="1">
      <c r="A982" s="666" t="str">
        <f t="shared" si="234"/>
        <v>A0556</v>
      </c>
      <c r="B982" s="667" t="str">
        <f t="shared" si="234"/>
        <v>越後天然ガス(株)</v>
      </c>
      <c r="C982" s="742" t="s">
        <v>661</v>
      </c>
      <c r="D982" s="681">
        <v>2.2900000000000001E-4</v>
      </c>
      <c r="E982" s="676">
        <v>2.2900000000000001E-4</v>
      </c>
      <c r="F982" s="1315"/>
      <c r="G982" s="1316"/>
      <c r="H982" s="626" t="str">
        <f t="shared" si="222"/>
        <v>A0556_越後天然ガス(株)</v>
      </c>
      <c r="I982" s="626" t="str">
        <f t="shared" si="223"/>
        <v>A0556_越後天然ガス(株)_(参考値)事業者全体</v>
      </c>
      <c r="M982" s="626">
        <f t="shared" si="224"/>
        <v>0</v>
      </c>
    </row>
    <row r="983" spans="1:13" ht="20.100000000000001" customHeight="1">
      <c r="A983" s="656" t="s">
        <v>535</v>
      </c>
      <c r="B983" s="657" t="s">
        <v>2125</v>
      </c>
      <c r="C983" s="745"/>
      <c r="D983" s="664">
        <v>3.6600000000000001E-4</v>
      </c>
      <c r="E983" s="665">
        <v>3.6600000000000001E-4</v>
      </c>
      <c r="F983" s="661">
        <v>100</v>
      </c>
      <c r="G983" s="662"/>
      <c r="H983" s="626" t="str">
        <f t="shared" si="222"/>
        <v>A0558_坂戸ガス(株)</v>
      </c>
      <c r="I983" s="626" t="str">
        <f t="shared" si="223"/>
        <v>A0558_坂戸ガス(株)_</v>
      </c>
      <c r="M983" s="626">
        <f t="shared" si="224"/>
        <v>0</v>
      </c>
    </row>
    <row r="984" spans="1:13" ht="20.100000000000001" customHeight="1">
      <c r="A984" s="656" t="s">
        <v>536</v>
      </c>
      <c r="B984" s="657" t="s">
        <v>2126</v>
      </c>
      <c r="C984" s="663"/>
      <c r="D984" s="664">
        <v>2.99E-4</v>
      </c>
      <c r="E984" s="665">
        <v>2.99E-4</v>
      </c>
      <c r="F984" s="661">
        <v>100</v>
      </c>
      <c r="G984" s="662"/>
      <c r="H984" s="626" t="str">
        <f t="shared" si="222"/>
        <v>A0559_(株)デベロップ</v>
      </c>
      <c r="I984" s="626" t="str">
        <f t="shared" si="223"/>
        <v>A0559_(株)デベロップ_</v>
      </c>
      <c r="M984" s="626">
        <f t="shared" si="224"/>
        <v>0</v>
      </c>
    </row>
    <row r="985" spans="1:13" ht="20.100000000000001" customHeight="1">
      <c r="A985" s="656" t="s">
        <v>537</v>
      </c>
      <c r="B985" s="657" t="s">
        <v>2127</v>
      </c>
      <c r="C985" s="663"/>
      <c r="D985" s="664">
        <v>3.1100000000000002E-4</v>
      </c>
      <c r="E985" s="665">
        <v>3.1100000000000002E-4</v>
      </c>
      <c r="F985" s="661">
        <v>60.461751298392031</v>
      </c>
      <c r="G985" s="662" t="s">
        <v>4394</v>
      </c>
      <c r="H985" s="626" t="str">
        <f t="shared" si="222"/>
        <v>A0560_(株)テレ・マーカー</v>
      </c>
      <c r="I985" s="626" t="str">
        <f t="shared" si="223"/>
        <v>A0560_(株)テレ・マーカー_</v>
      </c>
      <c r="M985" s="626">
        <f t="shared" si="224"/>
        <v>0</v>
      </c>
    </row>
    <row r="986" spans="1:13" ht="20.100000000000001" customHeight="1">
      <c r="A986" s="656" t="s">
        <v>538</v>
      </c>
      <c r="B986" s="657" t="s">
        <v>4492</v>
      </c>
      <c r="C986" s="663"/>
      <c r="D986" s="664">
        <v>4.2499999999999998E-4</v>
      </c>
      <c r="E986" s="665">
        <v>4.2499999999999998E-4</v>
      </c>
      <c r="F986" s="661">
        <v>72.952438011464977</v>
      </c>
      <c r="G986" s="662" t="s">
        <v>4450</v>
      </c>
      <c r="H986" s="626" t="str">
        <f t="shared" si="222"/>
        <v>A0562_MGCエネルギー(株)</v>
      </c>
      <c r="I986" s="626" t="str">
        <f t="shared" si="223"/>
        <v>A0562_MGCエネルギー(株)_</v>
      </c>
      <c r="M986" s="626">
        <f t="shared" si="224"/>
        <v>0</v>
      </c>
    </row>
    <row r="987" spans="1:13" ht="20.100000000000001" customHeight="1">
      <c r="A987" s="656" t="s">
        <v>539</v>
      </c>
      <c r="B987" s="657" t="s">
        <v>2128</v>
      </c>
      <c r="C987" s="663"/>
      <c r="D987" s="664">
        <v>4.2900000000000002E-4</v>
      </c>
      <c r="E987" s="946">
        <v>4.2900000000000002E-4</v>
      </c>
      <c r="F987" s="661" t="s">
        <v>4384</v>
      </c>
      <c r="G987" s="662"/>
      <c r="H987" s="626" t="str">
        <f t="shared" si="222"/>
        <v>A0565_福島フェニックス電力(株)</v>
      </c>
      <c r="I987" s="626" t="str">
        <f t="shared" si="223"/>
        <v>A0565_福島フェニックス電力(株)_</v>
      </c>
      <c r="M987" s="626">
        <f t="shared" si="224"/>
        <v>0</v>
      </c>
    </row>
    <row r="988" spans="1:13" ht="20.100000000000001" customHeight="1">
      <c r="A988" s="656" t="s">
        <v>4493</v>
      </c>
      <c r="B988" s="657" t="s">
        <v>4494</v>
      </c>
      <c r="C988" s="663"/>
      <c r="D988" s="664">
        <v>5.1800000000000001E-4</v>
      </c>
      <c r="E988" s="947">
        <v>5.1800000000000001E-4</v>
      </c>
      <c r="F988" s="661">
        <v>100</v>
      </c>
      <c r="G988" s="662"/>
      <c r="H988" s="626" t="str">
        <f t="shared" si="222"/>
        <v>A0566_あんしん電力合同会社</v>
      </c>
      <c r="I988" s="626" t="str">
        <f t="shared" si="223"/>
        <v>A0566_あんしん電力合同会社_</v>
      </c>
      <c r="M988" s="626">
        <f t="shared" si="224"/>
        <v>0</v>
      </c>
    </row>
    <row r="989" spans="1:13" ht="20.100000000000001" customHeight="1">
      <c r="A989" s="656" t="s">
        <v>540</v>
      </c>
      <c r="B989" s="657" t="s">
        <v>2129</v>
      </c>
      <c r="C989" s="663"/>
      <c r="D989" s="664">
        <v>4.5899999999999999E-4</v>
      </c>
      <c r="E989" s="665">
        <v>4.5899999999999999E-4</v>
      </c>
      <c r="F989" s="661">
        <v>100</v>
      </c>
      <c r="G989" s="662"/>
      <c r="H989" s="626" t="str">
        <f t="shared" si="222"/>
        <v>A0567_(株)美作国電力</v>
      </c>
      <c r="I989" s="626" t="str">
        <f t="shared" si="223"/>
        <v>A0567_(株)美作国電力_</v>
      </c>
      <c r="M989" s="626">
        <f t="shared" si="224"/>
        <v>0</v>
      </c>
    </row>
    <row r="990" spans="1:13" ht="20.100000000000001" customHeight="1">
      <c r="A990" s="656" t="s">
        <v>2130</v>
      </c>
      <c r="B990" s="657" t="s">
        <v>2131</v>
      </c>
      <c r="C990" s="663"/>
      <c r="D990" s="664">
        <v>3.4099999999999999E-4</v>
      </c>
      <c r="E990" s="665">
        <v>3.4099999999999999E-4</v>
      </c>
      <c r="F990" s="661">
        <v>100</v>
      </c>
      <c r="G990" s="662"/>
      <c r="H990" s="626" t="str">
        <f t="shared" si="222"/>
        <v>A0570_八幡商事(株)</v>
      </c>
      <c r="I990" s="626" t="str">
        <f t="shared" si="223"/>
        <v>A0570_八幡商事(株)_</v>
      </c>
      <c r="M990" s="626">
        <f t="shared" si="224"/>
        <v>0</v>
      </c>
    </row>
    <row r="991" spans="1:13" ht="20.100000000000001" customHeight="1">
      <c r="A991" s="666" t="s">
        <v>541</v>
      </c>
      <c r="B991" s="667" t="s">
        <v>2132</v>
      </c>
      <c r="C991" s="658" t="s">
        <v>229</v>
      </c>
      <c r="D991" s="669">
        <v>0</v>
      </c>
      <c r="E991" s="670">
        <v>0</v>
      </c>
      <c r="F991" s="1315">
        <v>100</v>
      </c>
      <c r="G991" s="1316"/>
      <c r="H991" s="626" t="str">
        <f t="shared" ref="H991:H1054" si="235">A991&amp;"_"&amp;B991</f>
        <v>A0571_おいでんエネルギー(株)</v>
      </c>
      <c r="I991" s="626" t="str">
        <f t="shared" ref="I991:I1054" si="236">A991&amp;"_"&amp;B991&amp;"_"&amp;C991</f>
        <v>A0571_おいでんエネルギー(株)_メニューA</v>
      </c>
      <c r="M991" s="626">
        <f t="shared" ref="M991:M1054" si="237">COUNTIF($H$30:$H$3024,K991)</f>
        <v>0</v>
      </c>
    </row>
    <row r="992" spans="1:13" ht="20.100000000000001" customHeight="1">
      <c r="A992" s="666" t="str">
        <f t="shared" ref="A992:B994" si="238">A991</f>
        <v>A0571</v>
      </c>
      <c r="B992" s="667" t="str">
        <f t="shared" si="238"/>
        <v>おいでんエネルギー(株)</v>
      </c>
      <c r="C992" s="707" t="s">
        <v>307</v>
      </c>
      <c r="D992" s="672">
        <v>0</v>
      </c>
      <c r="E992" s="673">
        <v>0</v>
      </c>
      <c r="F992" s="1315"/>
      <c r="G992" s="1316"/>
      <c r="H992" s="626" t="str">
        <f t="shared" si="235"/>
        <v>A0571_おいでんエネルギー(株)</v>
      </c>
      <c r="I992" s="626" t="str">
        <f t="shared" si="236"/>
        <v>A0571_おいでんエネルギー(株)_メニューB</v>
      </c>
      <c r="M992" s="626">
        <f t="shared" si="237"/>
        <v>0</v>
      </c>
    </row>
    <row r="993" spans="1:13" ht="20.100000000000001" customHeight="1">
      <c r="A993" s="666" t="str">
        <f t="shared" si="238"/>
        <v>A0571</v>
      </c>
      <c r="B993" s="667" t="str">
        <f t="shared" si="238"/>
        <v>おいでんエネルギー(株)</v>
      </c>
      <c r="C993" s="704" t="s">
        <v>4403</v>
      </c>
      <c r="D993" s="672">
        <v>7.7000000000000001E-5</v>
      </c>
      <c r="E993" s="673">
        <v>7.7000000000000001E-5</v>
      </c>
      <c r="F993" s="1315"/>
      <c r="G993" s="1316"/>
      <c r="H993" s="626" t="str">
        <f t="shared" si="235"/>
        <v>A0571_おいでんエネルギー(株)</v>
      </c>
      <c r="I993" s="626" t="str">
        <f t="shared" si="236"/>
        <v>A0571_おいでんエネルギー(株)_メニューC(残差)</v>
      </c>
      <c r="M993" s="626">
        <f t="shared" si="237"/>
        <v>0</v>
      </c>
    </row>
    <row r="994" spans="1:13" ht="20.100000000000001" customHeight="1">
      <c r="A994" s="666" t="str">
        <f t="shared" si="238"/>
        <v>A0571</v>
      </c>
      <c r="B994" s="667" t="str">
        <f t="shared" si="238"/>
        <v>おいでんエネルギー(株)</v>
      </c>
      <c r="C994" s="671" t="s">
        <v>661</v>
      </c>
      <c r="D994" s="675">
        <v>7.6000000000000004E-5</v>
      </c>
      <c r="E994" s="676">
        <v>7.6000000000000004E-5</v>
      </c>
      <c r="F994" s="1315"/>
      <c r="G994" s="1316"/>
      <c r="H994" s="626" t="str">
        <f t="shared" si="235"/>
        <v>A0571_おいでんエネルギー(株)</v>
      </c>
      <c r="I994" s="626" t="str">
        <f t="shared" si="236"/>
        <v>A0571_おいでんエネルギー(株)_(参考値)事業者全体</v>
      </c>
      <c r="M994" s="626">
        <f t="shared" si="237"/>
        <v>0</v>
      </c>
    </row>
    <row r="995" spans="1:13" ht="20.100000000000001" customHeight="1">
      <c r="A995" s="656" t="s">
        <v>542</v>
      </c>
      <c r="B995" s="657" t="s">
        <v>2133</v>
      </c>
      <c r="C995" s="663"/>
      <c r="D995" s="664">
        <v>6.1700000000000004E-4</v>
      </c>
      <c r="E995" s="665">
        <v>6.1700000000000004E-4</v>
      </c>
      <c r="F995" s="661">
        <v>100</v>
      </c>
      <c r="G995" s="662"/>
      <c r="H995" s="626" t="str">
        <f t="shared" si="235"/>
        <v>A0572_(株)イシオ</v>
      </c>
      <c r="I995" s="626" t="str">
        <f t="shared" si="236"/>
        <v>A0572_(株)イシオ_</v>
      </c>
      <c r="M995" s="626">
        <f t="shared" si="237"/>
        <v>0</v>
      </c>
    </row>
    <row r="996" spans="1:13" ht="20.100000000000001" customHeight="1">
      <c r="A996" s="656" t="s">
        <v>543</v>
      </c>
      <c r="B996" s="657" t="s">
        <v>2134</v>
      </c>
      <c r="C996" s="663"/>
      <c r="D996" s="664">
        <v>2.5000000000000001E-4</v>
      </c>
      <c r="E996" s="802">
        <v>2.5000000000000001E-4</v>
      </c>
      <c r="F996" s="661">
        <v>100</v>
      </c>
      <c r="G996" s="903"/>
      <c r="H996" s="626" t="str">
        <f t="shared" si="235"/>
        <v>A0573_北陸電力ビズ・エナジーソリューション(株)</v>
      </c>
      <c r="I996" s="626" t="str">
        <f t="shared" si="236"/>
        <v>A0573_北陸電力ビズ・エナジーソリューション(株)_</v>
      </c>
      <c r="M996" s="626">
        <f t="shared" si="237"/>
        <v>0</v>
      </c>
    </row>
    <row r="997" spans="1:13" ht="20.100000000000001" customHeight="1">
      <c r="A997" s="666" t="s">
        <v>544</v>
      </c>
      <c r="B997" s="667" t="s">
        <v>2135</v>
      </c>
      <c r="C997" s="658" t="s">
        <v>229</v>
      </c>
      <c r="D997" s="669">
        <v>0</v>
      </c>
      <c r="E997" s="670">
        <v>0</v>
      </c>
      <c r="F997" s="1315">
        <v>100</v>
      </c>
      <c r="G997" s="1316"/>
      <c r="H997" s="626" t="str">
        <f t="shared" si="235"/>
        <v>A0577_丸紅伊那みらいでんき(株)</v>
      </c>
      <c r="I997" s="626" t="str">
        <f t="shared" si="236"/>
        <v>A0577_丸紅伊那みらいでんき(株)_メニューA</v>
      </c>
      <c r="M997" s="626">
        <f t="shared" si="237"/>
        <v>0</v>
      </c>
    </row>
    <row r="998" spans="1:13" ht="20.100000000000001" customHeight="1">
      <c r="A998" s="666" t="str">
        <f t="shared" ref="A998:B999" si="239">A997</f>
        <v>A0577</v>
      </c>
      <c r="B998" s="667" t="str">
        <f t="shared" si="239"/>
        <v>丸紅伊那みらいでんき(株)</v>
      </c>
      <c r="C998" s="707" t="s">
        <v>4395</v>
      </c>
      <c r="D998" s="672">
        <v>3.21E-4</v>
      </c>
      <c r="E998" s="673">
        <v>3.21E-4</v>
      </c>
      <c r="F998" s="1315"/>
      <c r="G998" s="1316"/>
      <c r="H998" s="626" t="str">
        <f t="shared" si="235"/>
        <v>A0577_丸紅伊那みらいでんき(株)</v>
      </c>
      <c r="I998" s="626" t="str">
        <f t="shared" si="236"/>
        <v>A0577_丸紅伊那みらいでんき(株)_メニューB(残差)</v>
      </c>
      <c r="M998" s="626">
        <f t="shared" si="237"/>
        <v>0</v>
      </c>
    </row>
    <row r="999" spans="1:13" ht="20.100000000000001" customHeight="1">
      <c r="A999" s="666" t="str">
        <f t="shared" si="239"/>
        <v>A0577</v>
      </c>
      <c r="B999" s="667" t="str">
        <f t="shared" si="239"/>
        <v>丸紅伊那みらいでんき(株)</v>
      </c>
      <c r="C999" s="674" t="s">
        <v>661</v>
      </c>
      <c r="D999" s="675">
        <v>2.9999999999999997E-4</v>
      </c>
      <c r="E999" s="676">
        <v>2.9999999999999997E-4</v>
      </c>
      <c r="F999" s="1315"/>
      <c r="G999" s="1316"/>
      <c r="H999" s="626" t="str">
        <f t="shared" si="235"/>
        <v>A0577_丸紅伊那みらいでんき(株)</v>
      </c>
      <c r="I999" s="626" t="str">
        <f t="shared" si="236"/>
        <v>A0577_丸紅伊那みらいでんき(株)_(参考値)事業者全体</v>
      </c>
      <c r="M999" s="626">
        <f t="shared" si="237"/>
        <v>0</v>
      </c>
    </row>
    <row r="1000" spans="1:13" ht="20.100000000000001" customHeight="1">
      <c r="A1000" s="656" t="s">
        <v>545</v>
      </c>
      <c r="B1000" s="657" t="s">
        <v>2136</v>
      </c>
      <c r="C1000" s="658"/>
      <c r="D1000" s="794">
        <v>5.3899999999999998E-4</v>
      </c>
      <c r="E1000" s="831">
        <v>5.3899999999999998E-4</v>
      </c>
      <c r="F1000" s="661">
        <v>100</v>
      </c>
      <c r="G1000" s="662"/>
      <c r="H1000" s="626" t="str">
        <f t="shared" si="235"/>
        <v>A0578_富士山エナジー(株)</v>
      </c>
      <c r="I1000" s="626" t="str">
        <f t="shared" si="236"/>
        <v>A0578_富士山エナジー(株)_</v>
      </c>
      <c r="M1000" s="626">
        <f t="shared" si="237"/>
        <v>0</v>
      </c>
    </row>
    <row r="1001" spans="1:13" ht="20.100000000000001" customHeight="1">
      <c r="A1001" s="666" t="s">
        <v>546</v>
      </c>
      <c r="B1001" s="667" t="s">
        <v>4495</v>
      </c>
      <c r="C1001" s="862" t="s">
        <v>229</v>
      </c>
      <c r="D1001" s="747">
        <v>2.7E-4</v>
      </c>
      <c r="E1001" s="787">
        <v>2.7E-4</v>
      </c>
      <c r="F1001" s="1315">
        <v>100</v>
      </c>
      <c r="G1001" s="1334"/>
      <c r="H1001" s="626" t="str">
        <f t="shared" si="235"/>
        <v>A0581_WSエナジー(株)</v>
      </c>
      <c r="I1001" s="626" t="str">
        <f t="shared" si="236"/>
        <v>A0581_WSエナジー(株)_メニューA</v>
      </c>
      <c r="M1001" s="626">
        <f t="shared" si="237"/>
        <v>0</v>
      </c>
    </row>
    <row r="1002" spans="1:13" ht="20.100000000000001" customHeight="1">
      <c r="A1002" s="666" t="str">
        <f t="shared" ref="A1002:B1004" si="240">A1001</f>
        <v>A0581</v>
      </c>
      <c r="B1002" s="667" t="str">
        <f t="shared" si="240"/>
        <v>WSエナジー(株)</v>
      </c>
      <c r="C1002" s="691" t="s">
        <v>307</v>
      </c>
      <c r="D1002" s="748">
        <v>0</v>
      </c>
      <c r="E1002" s="692">
        <v>0</v>
      </c>
      <c r="F1002" s="1315"/>
      <c r="G1002" s="1334"/>
      <c r="H1002" s="626" t="str">
        <f t="shared" si="235"/>
        <v>A0581_WSエナジー(株)</v>
      </c>
      <c r="I1002" s="626" t="str">
        <f t="shared" si="236"/>
        <v>A0581_WSエナジー(株)_メニューB</v>
      </c>
      <c r="M1002" s="626">
        <f t="shared" si="237"/>
        <v>0</v>
      </c>
    </row>
    <row r="1003" spans="1:13" ht="20.100000000000001" customHeight="1">
      <c r="A1003" s="666" t="str">
        <f t="shared" si="240"/>
        <v>A0581</v>
      </c>
      <c r="B1003" s="667" t="str">
        <f t="shared" si="240"/>
        <v>WSエナジー(株)</v>
      </c>
      <c r="C1003" s="691" t="s">
        <v>4403</v>
      </c>
      <c r="D1003" s="748">
        <v>3.3599999999999998E-4</v>
      </c>
      <c r="E1003" s="692">
        <v>3.3599999999999998E-4</v>
      </c>
      <c r="F1003" s="1315"/>
      <c r="G1003" s="1334"/>
      <c r="H1003" s="626" t="str">
        <f t="shared" si="235"/>
        <v>A0581_WSエナジー(株)</v>
      </c>
      <c r="I1003" s="626" t="str">
        <f t="shared" si="236"/>
        <v>A0581_WSエナジー(株)_メニューC(残差)</v>
      </c>
      <c r="M1003" s="626">
        <f t="shared" si="237"/>
        <v>0</v>
      </c>
    </row>
    <row r="1004" spans="1:13" ht="20.100000000000001" customHeight="1">
      <c r="A1004" s="666" t="str">
        <f t="shared" si="240"/>
        <v>A0581</v>
      </c>
      <c r="B1004" s="667" t="str">
        <f t="shared" si="240"/>
        <v>WSエナジー(株)</v>
      </c>
      <c r="C1004" s="722" t="s">
        <v>661</v>
      </c>
      <c r="D1004" s="694">
        <v>3.0899999999999998E-4</v>
      </c>
      <c r="E1004" s="695">
        <v>3.0899999999999998E-4</v>
      </c>
      <c r="F1004" s="1315"/>
      <c r="G1004" s="1334"/>
      <c r="H1004" s="626" t="str">
        <f t="shared" si="235"/>
        <v>A0581_WSエナジー(株)</v>
      </c>
      <c r="I1004" s="626" t="str">
        <f t="shared" si="236"/>
        <v>A0581_WSエナジー(株)_(参考値)事業者全体</v>
      </c>
      <c r="M1004" s="626">
        <f t="shared" si="237"/>
        <v>0</v>
      </c>
    </row>
    <row r="1005" spans="1:13" ht="20.100000000000001" customHeight="1">
      <c r="A1005" s="666" t="s">
        <v>548</v>
      </c>
      <c r="B1005" s="666" t="s">
        <v>4496</v>
      </c>
      <c r="C1005" s="671" t="s">
        <v>229</v>
      </c>
      <c r="D1005" s="705">
        <v>3.68E-4</v>
      </c>
      <c r="E1005" s="706">
        <v>3.68E-4</v>
      </c>
      <c r="F1005" s="1315">
        <v>100</v>
      </c>
      <c r="G1005" s="1316"/>
      <c r="H1005" s="626" t="str">
        <f t="shared" si="235"/>
        <v>A0582_TERA Energy(株)</v>
      </c>
      <c r="I1005" s="626" t="str">
        <f t="shared" si="236"/>
        <v>A0582_TERA Energy(株)_メニューA</v>
      </c>
      <c r="M1005" s="626">
        <f t="shared" si="237"/>
        <v>0</v>
      </c>
    </row>
    <row r="1006" spans="1:13" ht="20.100000000000001" customHeight="1">
      <c r="A1006" s="666" t="str">
        <f t="shared" ref="A1006:A1007" si="241">A1005</f>
        <v>A0582</v>
      </c>
      <c r="B1006" s="667" t="str">
        <f>B1005</f>
        <v>TERA Energy(株)</v>
      </c>
      <c r="C1006" s="707" t="s">
        <v>4395</v>
      </c>
      <c r="D1006" s="858">
        <v>0</v>
      </c>
      <c r="E1006" s="712">
        <v>0</v>
      </c>
      <c r="F1006" s="1315"/>
      <c r="G1006" s="1316"/>
      <c r="H1006" s="626" t="str">
        <f t="shared" si="235"/>
        <v>A0582_TERA Energy(株)</v>
      </c>
      <c r="I1006" s="626" t="str">
        <f t="shared" si="236"/>
        <v>A0582_TERA Energy(株)_メニューB(残差)</v>
      </c>
      <c r="M1006" s="626">
        <f t="shared" si="237"/>
        <v>0</v>
      </c>
    </row>
    <row r="1007" spans="1:13" ht="20.100000000000001" customHeight="1">
      <c r="A1007" s="666" t="str">
        <f t="shared" si="241"/>
        <v>A0582</v>
      </c>
      <c r="B1007" s="667" t="str">
        <f>B1006</f>
        <v>TERA Energy(株)</v>
      </c>
      <c r="C1007" s="683" t="s">
        <v>661</v>
      </c>
      <c r="D1007" s="675">
        <v>3.6699999999999998E-4</v>
      </c>
      <c r="E1007" s="676">
        <v>3.6699999999999998E-4</v>
      </c>
      <c r="F1007" s="1315"/>
      <c r="G1007" s="1316"/>
      <c r="H1007" s="626" t="str">
        <f t="shared" si="235"/>
        <v>A0582_TERA Energy(株)</v>
      </c>
      <c r="I1007" s="626" t="str">
        <f t="shared" si="236"/>
        <v>A0582_TERA Energy(株)_(参考値)事業者全体</v>
      </c>
      <c r="M1007" s="626">
        <f t="shared" si="237"/>
        <v>0</v>
      </c>
    </row>
    <row r="1008" spans="1:13" ht="20.100000000000001" customHeight="1">
      <c r="A1008" s="666" t="s">
        <v>549</v>
      </c>
      <c r="B1008" s="762" t="s">
        <v>4497</v>
      </c>
      <c r="C1008" s="757" t="s">
        <v>229</v>
      </c>
      <c r="D1008" s="714">
        <v>0</v>
      </c>
      <c r="E1008" s="670">
        <v>0</v>
      </c>
      <c r="F1008" s="1315">
        <v>100</v>
      </c>
      <c r="G1008" s="1316"/>
      <c r="H1008" s="626" t="str">
        <f t="shared" si="235"/>
        <v>A0584_MCPD(株)</v>
      </c>
      <c r="I1008" s="626" t="str">
        <f t="shared" si="236"/>
        <v>A0584_MCPD(株)_メニューA</v>
      </c>
      <c r="M1008" s="626">
        <f t="shared" si="237"/>
        <v>0</v>
      </c>
    </row>
    <row r="1009" spans="1:13" ht="20.100000000000001" customHeight="1">
      <c r="A1009" s="666" t="str">
        <f t="shared" ref="A1009:A1010" si="242">A1008</f>
        <v>A0584</v>
      </c>
      <c r="B1009" s="762" t="str">
        <f>B1008</f>
        <v>MCPD(株)</v>
      </c>
      <c r="C1009" s="758" t="s">
        <v>4395</v>
      </c>
      <c r="D1009" s="948">
        <v>0</v>
      </c>
      <c r="E1009" s="712">
        <v>0</v>
      </c>
      <c r="F1009" s="1315"/>
      <c r="G1009" s="1316"/>
      <c r="H1009" s="626" t="str">
        <f t="shared" si="235"/>
        <v>A0584_MCPD(株)</v>
      </c>
      <c r="I1009" s="626" t="str">
        <f t="shared" si="236"/>
        <v>A0584_MCPD(株)_メニューB(残差)</v>
      </c>
      <c r="M1009" s="626">
        <f t="shared" si="237"/>
        <v>0</v>
      </c>
    </row>
    <row r="1010" spans="1:13" ht="20.100000000000001" customHeight="1">
      <c r="A1010" s="666" t="str">
        <f t="shared" si="242"/>
        <v>A0584</v>
      </c>
      <c r="B1010" s="762" t="str">
        <f>B1009</f>
        <v>MCPD(株)</v>
      </c>
      <c r="C1010" s="759" t="s">
        <v>661</v>
      </c>
      <c r="D1010" s="681">
        <v>0</v>
      </c>
      <c r="E1010" s="749">
        <v>0</v>
      </c>
      <c r="F1010" s="1315"/>
      <c r="G1010" s="1316"/>
      <c r="H1010" s="626" t="str">
        <f t="shared" si="235"/>
        <v>A0584_MCPD(株)</v>
      </c>
      <c r="I1010" s="626" t="str">
        <f t="shared" si="236"/>
        <v>A0584_MCPD(株)_(参考値)事業者全体</v>
      </c>
      <c r="M1010" s="626">
        <f t="shared" si="237"/>
        <v>0</v>
      </c>
    </row>
    <row r="1011" spans="1:13" ht="20.100000000000001" customHeight="1">
      <c r="A1011" s="656" t="s">
        <v>550</v>
      </c>
      <c r="B1011" s="898" t="s">
        <v>2137</v>
      </c>
      <c r="C1011" s="847"/>
      <c r="D1011" s="901">
        <v>5.8699999999999996E-4</v>
      </c>
      <c r="E1011" s="665">
        <v>5.8699999999999996E-4</v>
      </c>
      <c r="F1011" s="661">
        <v>100</v>
      </c>
      <c r="G1011" s="662"/>
      <c r="H1011" s="626" t="str">
        <f t="shared" si="235"/>
        <v>A0586_グリーンシティこばやし(株)</v>
      </c>
      <c r="I1011" s="626" t="str">
        <f t="shared" si="236"/>
        <v>A0586_グリーンシティこばやし(株)_</v>
      </c>
      <c r="M1011" s="626">
        <f t="shared" si="237"/>
        <v>0</v>
      </c>
    </row>
    <row r="1012" spans="1:13" ht="20.100000000000001" customHeight="1">
      <c r="A1012" s="656" t="s">
        <v>551</v>
      </c>
      <c r="B1012" s="898" t="s">
        <v>2138</v>
      </c>
      <c r="C1012" s="847"/>
      <c r="D1012" s="901">
        <v>3.4099999999999999E-4</v>
      </c>
      <c r="E1012" s="665">
        <v>3.4099999999999999E-4</v>
      </c>
      <c r="F1012" s="661">
        <v>100</v>
      </c>
      <c r="G1012" s="662"/>
      <c r="H1012" s="626" t="str">
        <f t="shared" si="235"/>
        <v>A0587_(株)吉田石油店</v>
      </c>
      <c r="I1012" s="626" t="str">
        <f t="shared" si="236"/>
        <v>A0587_(株)吉田石油店_</v>
      </c>
      <c r="M1012" s="626">
        <f t="shared" si="237"/>
        <v>0</v>
      </c>
    </row>
    <row r="1013" spans="1:13" ht="20.100000000000001" customHeight="1">
      <c r="A1013" s="867" t="s">
        <v>552</v>
      </c>
      <c r="B1013" s="868" t="s">
        <v>2139</v>
      </c>
      <c r="C1013" s="728"/>
      <c r="D1013" s="794">
        <v>0</v>
      </c>
      <c r="E1013" s="831">
        <v>0</v>
      </c>
      <c r="F1013" s="870">
        <v>100</v>
      </c>
      <c r="G1013" s="871"/>
      <c r="H1013" s="626" t="str">
        <f t="shared" si="235"/>
        <v>A0589_スマートエナジー熊本(株)</v>
      </c>
      <c r="I1013" s="626" t="str">
        <f t="shared" si="236"/>
        <v>A0589_スマートエナジー熊本(株)_</v>
      </c>
      <c r="M1013" s="626">
        <f t="shared" si="237"/>
        <v>0</v>
      </c>
    </row>
    <row r="1014" spans="1:13" ht="20.100000000000001" customHeight="1">
      <c r="A1014" s="816" t="s">
        <v>553</v>
      </c>
      <c r="B1014" s="949" t="s">
        <v>2140</v>
      </c>
      <c r="C1014" s="847"/>
      <c r="D1014" s="664">
        <v>1.4799999999999999E-4</v>
      </c>
      <c r="E1014" s="802">
        <v>1.4799999999999999E-4</v>
      </c>
      <c r="F1014" s="818">
        <v>100</v>
      </c>
      <c r="G1014" s="819"/>
      <c r="H1014" s="626" t="str">
        <f t="shared" si="235"/>
        <v>A0590_福山未来エナジー(株)</v>
      </c>
      <c r="I1014" s="626" t="str">
        <f t="shared" si="236"/>
        <v>A0590_福山未来エナジー(株)_</v>
      </c>
      <c r="M1014" s="626">
        <f t="shared" si="237"/>
        <v>0</v>
      </c>
    </row>
    <row r="1015" spans="1:13" ht="20.100000000000001" customHeight="1">
      <c r="A1015" s="820" t="s">
        <v>554</v>
      </c>
      <c r="B1015" s="821" t="s">
        <v>2141</v>
      </c>
      <c r="C1015" s="658" t="s">
        <v>229</v>
      </c>
      <c r="D1015" s="669">
        <v>0</v>
      </c>
      <c r="E1015" s="670">
        <v>0</v>
      </c>
      <c r="F1015" s="1320">
        <v>100</v>
      </c>
      <c r="G1015" s="1322"/>
      <c r="H1015" s="626" t="str">
        <f t="shared" si="235"/>
        <v>A0596_五島市民電力(株)</v>
      </c>
      <c r="I1015" s="626" t="str">
        <f t="shared" si="236"/>
        <v>A0596_五島市民電力(株)_メニューA</v>
      </c>
      <c r="M1015" s="626">
        <f t="shared" si="237"/>
        <v>0</v>
      </c>
    </row>
    <row r="1016" spans="1:13" ht="20.100000000000001" customHeight="1">
      <c r="A1016" s="823" t="str">
        <f t="shared" ref="A1016:B1018" si="243">A1015</f>
        <v>A0596</v>
      </c>
      <c r="B1016" s="667" t="str">
        <f t="shared" si="243"/>
        <v>五島市民電力(株)</v>
      </c>
      <c r="C1016" s="707" t="s">
        <v>307</v>
      </c>
      <c r="D1016" s="672">
        <v>0</v>
      </c>
      <c r="E1016" s="673">
        <v>0</v>
      </c>
      <c r="F1016" s="1315"/>
      <c r="G1016" s="1323"/>
      <c r="H1016" s="626" t="str">
        <f t="shared" si="235"/>
        <v>A0596_五島市民電力(株)</v>
      </c>
      <c r="I1016" s="626" t="str">
        <f t="shared" si="236"/>
        <v>A0596_五島市民電力(株)_メニューB</v>
      </c>
      <c r="M1016" s="626">
        <f t="shared" si="237"/>
        <v>0</v>
      </c>
    </row>
    <row r="1017" spans="1:13" ht="20.100000000000001" customHeight="1">
      <c r="A1017" s="823" t="str">
        <f t="shared" si="243"/>
        <v>A0596</v>
      </c>
      <c r="B1017" s="667" t="str">
        <f t="shared" si="243"/>
        <v>五島市民電力(株)</v>
      </c>
      <c r="C1017" s="707" t="s">
        <v>4403</v>
      </c>
      <c r="D1017" s="672">
        <v>6.4000000000000005E-4</v>
      </c>
      <c r="E1017" s="673">
        <v>6.4000000000000005E-4</v>
      </c>
      <c r="F1017" s="1315"/>
      <c r="G1017" s="1323"/>
      <c r="H1017" s="626" t="str">
        <f t="shared" si="235"/>
        <v>A0596_五島市民電力(株)</v>
      </c>
      <c r="I1017" s="626" t="str">
        <f t="shared" si="236"/>
        <v>A0596_五島市民電力(株)_メニューC(残差)</v>
      </c>
      <c r="M1017" s="626">
        <f t="shared" si="237"/>
        <v>0</v>
      </c>
    </row>
    <row r="1018" spans="1:13" ht="20.100000000000001" customHeight="1">
      <c r="A1018" s="824" t="str">
        <f t="shared" si="243"/>
        <v>A0596</v>
      </c>
      <c r="B1018" s="815" t="str">
        <f t="shared" si="243"/>
        <v>五島市民電力(株)</v>
      </c>
      <c r="C1018" s="745" t="s">
        <v>661</v>
      </c>
      <c r="D1018" s="675">
        <v>3.2400000000000001E-4</v>
      </c>
      <c r="E1018" s="676">
        <v>3.2400000000000001E-4</v>
      </c>
      <c r="F1018" s="1321"/>
      <c r="G1018" s="1324"/>
      <c r="H1018" s="626" t="str">
        <f t="shared" si="235"/>
        <v>A0596_五島市民電力(株)</v>
      </c>
      <c r="I1018" s="626" t="str">
        <f t="shared" si="236"/>
        <v>A0596_五島市民電力(株)_(参考値)事業者全体</v>
      </c>
      <c r="M1018" s="626">
        <f t="shared" si="237"/>
        <v>0</v>
      </c>
    </row>
    <row r="1019" spans="1:13" ht="20.100000000000001" customHeight="1">
      <c r="A1019" s="883" t="s">
        <v>555</v>
      </c>
      <c r="B1019" s="884" t="s">
        <v>2142</v>
      </c>
      <c r="C1019" s="745"/>
      <c r="D1019" s="855">
        <v>5.9100000000000005E-4</v>
      </c>
      <c r="E1019" s="660">
        <v>5.9100000000000005E-4</v>
      </c>
      <c r="F1019" s="885">
        <v>100</v>
      </c>
      <c r="G1019" s="886"/>
      <c r="H1019" s="626" t="str">
        <f t="shared" si="235"/>
        <v>A0598_リストプロパティーズ(株)</v>
      </c>
      <c r="I1019" s="626" t="str">
        <f t="shared" si="236"/>
        <v>A0598_リストプロパティーズ(株)_</v>
      </c>
      <c r="M1019" s="626">
        <f t="shared" si="237"/>
        <v>0</v>
      </c>
    </row>
    <row r="1020" spans="1:13" ht="20.100000000000001" customHeight="1">
      <c r="A1020" s="656" t="s">
        <v>556</v>
      </c>
      <c r="B1020" s="657" t="s">
        <v>2143</v>
      </c>
      <c r="C1020" s="658"/>
      <c r="D1020" s="664">
        <v>4.6999999999999999E-4</v>
      </c>
      <c r="E1020" s="665">
        <v>4.6999999999999999E-4</v>
      </c>
      <c r="F1020" s="661">
        <v>100</v>
      </c>
      <c r="G1020" s="903"/>
      <c r="H1020" s="626" t="str">
        <f t="shared" si="235"/>
        <v>A0602_(株)情熱電力</v>
      </c>
      <c r="I1020" s="626" t="str">
        <f t="shared" si="236"/>
        <v>A0602_(株)情熱電力_</v>
      </c>
      <c r="M1020" s="626">
        <f t="shared" si="237"/>
        <v>0</v>
      </c>
    </row>
    <row r="1021" spans="1:13" ht="20.100000000000001" customHeight="1">
      <c r="A1021" s="666" t="s">
        <v>557</v>
      </c>
      <c r="B1021" s="667" t="s">
        <v>2144</v>
      </c>
      <c r="C1021" s="696" t="s">
        <v>229</v>
      </c>
      <c r="D1021" s="950">
        <v>0</v>
      </c>
      <c r="E1021" s="831">
        <v>0</v>
      </c>
      <c r="F1021" s="1315">
        <v>100</v>
      </c>
      <c r="G1021" s="1338"/>
      <c r="H1021" s="626" t="str">
        <f t="shared" si="235"/>
        <v>A0603_バンプーパワートレーディング合同会社</v>
      </c>
      <c r="I1021" s="626" t="str">
        <f t="shared" si="236"/>
        <v>A0603_バンプーパワートレーディング合同会社_メニューA</v>
      </c>
      <c r="M1021" s="626">
        <f t="shared" si="237"/>
        <v>0</v>
      </c>
    </row>
    <row r="1022" spans="1:13" ht="20.100000000000001" customHeight="1">
      <c r="A1022" s="666" t="str">
        <f t="shared" ref="A1022:B1025" si="244">A1021</f>
        <v>A0603</v>
      </c>
      <c r="B1022" s="667" t="str">
        <f t="shared" si="244"/>
        <v>バンプーパワートレーディング合同会社</v>
      </c>
      <c r="C1022" s="699" t="s">
        <v>307</v>
      </c>
      <c r="D1022" s="672">
        <v>1.4899999999999999E-4</v>
      </c>
      <c r="E1022" s="673">
        <v>1.4899999999999999E-4</v>
      </c>
      <c r="F1022" s="1315"/>
      <c r="G1022" s="1338"/>
      <c r="H1022" s="626" t="str">
        <f t="shared" si="235"/>
        <v>A0603_バンプーパワートレーディング合同会社</v>
      </c>
      <c r="I1022" s="626" t="str">
        <f t="shared" si="236"/>
        <v>A0603_バンプーパワートレーディング合同会社_メニューB</v>
      </c>
      <c r="M1022" s="626">
        <f t="shared" si="237"/>
        <v>0</v>
      </c>
    </row>
    <row r="1023" spans="1:13" ht="20.100000000000001" customHeight="1">
      <c r="A1023" s="666" t="str">
        <f t="shared" si="244"/>
        <v>A0603</v>
      </c>
      <c r="B1023" s="667" t="str">
        <f t="shared" si="244"/>
        <v>バンプーパワートレーディング合同会社</v>
      </c>
      <c r="C1023" s="699" t="s">
        <v>480</v>
      </c>
      <c r="D1023" s="951">
        <v>2.8299999999999999E-4</v>
      </c>
      <c r="E1023" s="803">
        <v>2.8299999999999999E-4</v>
      </c>
      <c r="F1023" s="1315"/>
      <c r="G1023" s="1338"/>
      <c r="H1023" s="626" t="str">
        <f t="shared" si="235"/>
        <v>A0603_バンプーパワートレーディング合同会社</v>
      </c>
      <c r="I1023" s="626" t="str">
        <f t="shared" si="236"/>
        <v>A0603_バンプーパワートレーディング合同会社_メニューC</v>
      </c>
      <c r="M1023" s="626">
        <f t="shared" si="237"/>
        <v>0</v>
      </c>
    </row>
    <row r="1024" spans="1:13" ht="20.100000000000001" customHeight="1">
      <c r="A1024" s="666" t="str">
        <f t="shared" si="244"/>
        <v>A0603</v>
      </c>
      <c r="B1024" s="667" t="str">
        <f t="shared" si="244"/>
        <v>バンプーパワートレーディング合同会社</v>
      </c>
      <c r="C1024" s="902" t="s">
        <v>4408</v>
      </c>
      <c r="D1024" s="951">
        <v>6.1300000000000005E-4</v>
      </c>
      <c r="E1024" s="803">
        <v>6.1300000000000005E-4</v>
      </c>
      <c r="F1024" s="1315"/>
      <c r="G1024" s="1338"/>
      <c r="H1024" s="626" t="str">
        <f t="shared" si="235"/>
        <v>A0603_バンプーパワートレーディング合同会社</v>
      </c>
      <c r="I1024" s="626" t="str">
        <f t="shared" si="236"/>
        <v>A0603_バンプーパワートレーディング合同会社_メニューD(残差)</v>
      </c>
      <c r="M1024" s="626">
        <f t="shared" si="237"/>
        <v>0</v>
      </c>
    </row>
    <row r="1025" spans="1:13" ht="20.100000000000001" customHeight="1">
      <c r="A1025" s="666" t="str">
        <f t="shared" si="244"/>
        <v>A0603</v>
      </c>
      <c r="B1025" s="667" t="str">
        <f t="shared" si="244"/>
        <v>バンプーパワートレーディング合同会社</v>
      </c>
      <c r="C1025" s="742" t="s">
        <v>661</v>
      </c>
      <c r="D1025" s="788">
        <v>4.1599999999999997E-4</v>
      </c>
      <c r="E1025" s="695">
        <v>4.1599999999999997E-4</v>
      </c>
      <c r="F1025" s="1315"/>
      <c r="G1025" s="1338"/>
      <c r="H1025" s="626" t="str">
        <f t="shared" si="235"/>
        <v>A0603_バンプーパワートレーディング合同会社</v>
      </c>
      <c r="I1025" s="626" t="str">
        <f t="shared" si="236"/>
        <v>A0603_バンプーパワートレーディング合同会社_(参考値)事業者全体</v>
      </c>
      <c r="M1025" s="626">
        <f t="shared" si="237"/>
        <v>0</v>
      </c>
    </row>
    <row r="1026" spans="1:13" ht="20.100000000000001" customHeight="1">
      <c r="A1026" s="656" t="s">
        <v>558</v>
      </c>
      <c r="B1026" s="657" t="s">
        <v>2145</v>
      </c>
      <c r="C1026" s="745"/>
      <c r="D1026" s="664">
        <v>6.0499999999999996E-4</v>
      </c>
      <c r="E1026" s="665">
        <v>6.0499999999999996E-4</v>
      </c>
      <c r="F1026" s="661">
        <v>100</v>
      </c>
      <c r="G1026" s="662"/>
      <c r="H1026" s="626" t="str">
        <f t="shared" si="235"/>
        <v>A0605_(株)センカク</v>
      </c>
      <c r="I1026" s="626" t="str">
        <f t="shared" si="236"/>
        <v>A0605_(株)センカク_</v>
      </c>
      <c r="M1026" s="626">
        <f t="shared" si="237"/>
        <v>0</v>
      </c>
    </row>
    <row r="1027" spans="1:13" ht="20.100000000000001" customHeight="1">
      <c r="A1027" s="656" t="s">
        <v>559</v>
      </c>
      <c r="B1027" s="657" t="s">
        <v>2146</v>
      </c>
      <c r="C1027" s="663"/>
      <c r="D1027" s="664">
        <v>4.86E-4</v>
      </c>
      <c r="E1027" s="665">
        <v>4.86E-4</v>
      </c>
      <c r="F1027" s="661">
        <v>100</v>
      </c>
      <c r="G1027" s="662"/>
      <c r="H1027" s="626" t="str">
        <f t="shared" si="235"/>
        <v>A0609_(株)ミナサポ</v>
      </c>
      <c r="I1027" s="626" t="str">
        <f t="shared" si="236"/>
        <v>A0609_(株)ミナサポ_</v>
      </c>
      <c r="M1027" s="626">
        <f t="shared" si="237"/>
        <v>0</v>
      </c>
    </row>
    <row r="1028" spans="1:13" ht="20.100000000000001" customHeight="1">
      <c r="A1028" s="656" t="s">
        <v>560</v>
      </c>
      <c r="B1028" s="657" t="s">
        <v>2147</v>
      </c>
      <c r="C1028" s="708"/>
      <c r="D1028" s="664">
        <v>4.7800000000000002E-4</v>
      </c>
      <c r="E1028" s="665">
        <v>4.7800000000000002E-4</v>
      </c>
      <c r="F1028" s="661">
        <v>100</v>
      </c>
      <c r="G1028" s="903"/>
      <c r="H1028" s="626" t="str">
        <f t="shared" si="235"/>
        <v>A0610_唐津電力(株)</v>
      </c>
      <c r="I1028" s="626" t="str">
        <f t="shared" si="236"/>
        <v>A0610_唐津電力(株)_</v>
      </c>
      <c r="M1028" s="626">
        <f t="shared" si="237"/>
        <v>0</v>
      </c>
    </row>
    <row r="1029" spans="1:13" ht="20.100000000000001" customHeight="1">
      <c r="A1029" s="666" t="s">
        <v>561</v>
      </c>
      <c r="B1029" s="667" t="s">
        <v>4498</v>
      </c>
      <c r="C1029" s="658" t="s">
        <v>229</v>
      </c>
      <c r="D1029" s="856">
        <v>0</v>
      </c>
      <c r="E1029" s="857">
        <v>0</v>
      </c>
      <c r="F1029" s="1315">
        <v>23.487791837462126</v>
      </c>
      <c r="G1029" s="1316" t="s">
        <v>4499</v>
      </c>
      <c r="H1029" s="626" t="str">
        <f t="shared" si="235"/>
        <v>A0611_RE１００電力(株)</v>
      </c>
      <c r="I1029" s="626" t="str">
        <f t="shared" si="236"/>
        <v>A0611_RE１００電力(株)_メニューA</v>
      </c>
      <c r="M1029" s="626">
        <f t="shared" si="237"/>
        <v>0</v>
      </c>
    </row>
    <row r="1030" spans="1:13" ht="20.100000000000001" customHeight="1">
      <c r="A1030" s="666" t="str">
        <f t="shared" ref="A1030:A1033" si="245">A1029</f>
        <v>A0611</v>
      </c>
      <c r="B1030" s="667" t="str">
        <f>B1029</f>
        <v>RE１００電力(株)</v>
      </c>
      <c r="C1030" s="707" t="s">
        <v>307</v>
      </c>
      <c r="D1030" s="705">
        <v>1.5300000000000001E-4</v>
      </c>
      <c r="E1030" s="706">
        <v>1.5300000000000001E-4</v>
      </c>
      <c r="F1030" s="1315"/>
      <c r="G1030" s="1316"/>
      <c r="H1030" s="626" t="str">
        <f t="shared" si="235"/>
        <v>A0611_RE１００電力(株)</v>
      </c>
      <c r="I1030" s="626" t="str">
        <f t="shared" si="236"/>
        <v>A0611_RE１００電力(株)_メニューB</v>
      </c>
      <c r="M1030" s="626">
        <f t="shared" si="237"/>
        <v>0</v>
      </c>
    </row>
    <row r="1031" spans="1:13" ht="20.100000000000001" customHeight="1">
      <c r="A1031" s="666" t="str">
        <f t="shared" si="245"/>
        <v>A0611</v>
      </c>
      <c r="B1031" s="667" t="str">
        <f t="shared" ref="B1031:B1033" si="246">B1030</f>
        <v>RE１００電力(株)</v>
      </c>
      <c r="C1031" s="704" t="s">
        <v>480</v>
      </c>
      <c r="D1031" s="672">
        <v>2.9100000000000003E-4</v>
      </c>
      <c r="E1031" s="673">
        <v>2.9100000000000003E-4</v>
      </c>
      <c r="F1031" s="1315"/>
      <c r="G1031" s="1316"/>
      <c r="H1031" s="626" t="str">
        <f t="shared" si="235"/>
        <v>A0611_RE１００電力(株)</v>
      </c>
      <c r="I1031" s="626" t="str">
        <f t="shared" si="236"/>
        <v>A0611_RE１００電力(株)_メニューC</v>
      </c>
      <c r="M1031" s="626">
        <f t="shared" si="237"/>
        <v>0</v>
      </c>
    </row>
    <row r="1032" spans="1:13" ht="20.100000000000001" customHeight="1">
      <c r="A1032" s="666" t="str">
        <f t="shared" si="245"/>
        <v>A0611</v>
      </c>
      <c r="B1032" s="667" t="str">
        <f t="shared" si="246"/>
        <v>RE１００電力(株)</v>
      </c>
      <c r="C1032" s="952" t="s">
        <v>4408</v>
      </c>
      <c r="D1032" s="740">
        <v>5.4600000000000004E-4</v>
      </c>
      <c r="E1032" s="685">
        <v>5.4600000000000004E-4</v>
      </c>
      <c r="F1032" s="1315"/>
      <c r="G1032" s="1316"/>
      <c r="H1032" s="626" t="str">
        <f t="shared" si="235"/>
        <v>A0611_RE１００電力(株)</v>
      </c>
      <c r="I1032" s="626" t="str">
        <f t="shared" si="236"/>
        <v>A0611_RE１００電力(株)_メニューD(残差)</v>
      </c>
      <c r="M1032" s="626">
        <f t="shared" si="237"/>
        <v>0</v>
      </c>
    </row>
    <row r="1033" spans="1:13" ht="20.100000000000001" customHeight="1">
      <c r="A1033" s="666" t="str">
        <f t="shared" si="245"/>
        <v>A0611</v>
      </c>
      <c r="B1033" s="667" t="str">
        <f t="shared" si="246"/>
        <v>RE１００電力(株)</v>
      </c>
      <c r="C1033" s="766" t="s">
        <v>661</v>
      </c>
      <c r="D1033" s="767">
        <v>3.9199999999999999E-4</v>
      </c>
      <c r="E1033" s="768">
        <v>3.9199999999999999E-4</v>
      </c>
      <c r="F1033" s="1315"/>
      <c r="G1033" s="1316"/>
      <c r="H1033" s="626" t="str">
        <f t="shared" si="235"/>
        <v>A0611_RE１００電力(株)</v>
      </c>
      <c r="I1033" s="626" t="str">
        <f t="shared" si="236"/>
        <v>A0611_RE１００電力(株)_(参考値)事業者全体</v>
      </c>
      <c r="M1033" s="626">
        <f t="shared" si="237"/>
        <v>0</v>
      </c>
    </row>
    <row r="1034" spans="1:13" ht="20.100000000000001" customHeight="1">
      <c r="A1034" s="656" t="s">
        <v>2148</v>
      </c>
      <c r="B1034" s="657" t="s">
        <v>2149</v>
      </c>
      <c r="C1034" s="745"/>
      <c r="D1034" s="855">
        <v>4.3199999999999998E-4</v>
      </c>
      <c r="E1034" s="660">
        <v>4.3199999999999998E-4</v>
      </c>
      <c r="F1034" s="661">
        <v>100</v>
      </c>
      <c r="G1034" s="662"/>
      <c r="H1034" s="626" t="str">
        <f t="shared" si="235"/>
        <v>A0612_日本エネルギーファーム(株)</v>
      </c>
      <c r="I1034" s="626" t="str">
        <f t="shared" si="236"/>
        <v>A0612_日本エネルギーファーム(株)_</v>
      </c>
      <c r="M1034" s="626">
        <f t="shared" si="237"/>
        <v>0</v>
      </c>
    </row>
    <row r="1035" spans="1:13" ht="20.100000000000001" customHeight="1">
      <c r="A1035" s="656" t="s">
        <v>562</v>
      </c>
      <c r="B1035" s="657" t="s">
        <v>2150</v>
      </c>
      <c r="C1035" s="663"/>
      <c r="D1035" s="664">
        <v>4.1800000000000002E-4</v>
      </c>
      <c r="E1035" s="665">
        <v>4.1800000000000002E-4</v>
      </c>
      <c r="F1035" s="661">
        <v>100</v>
      </c>
      <c r="G1035" s="662"/>
      <c r="H1035" s="626" t="str">
        <f t="shared" si="235"/>
        <v>A0615_(株)イーネットワーク</v>
      </c>
      <c r="I1035" s="626" t="str">
        <f t="shared" si="236"/>
        <v>A0615_(株)イーネットワーク_</v>
      </c>
      <c r="M1035" s="626">
        <f t="shared" si="237"/>
        <v>0</v>
      </c>
    </row>
    <row r="1036" spans="1:13" ht="20.100000000000001" customHeight="1">
      <c r="A1036" s="666" t="s">
        <v>563</v>
      </c>
      <c r="B1036" s="667" t="s">
        <v>2151</v>
      </c>
      <c r="C1036" s="658" t="s">
        <v>229</v>
      </c>
      <c r="D1036" s="669">
        <v>0</v>
      </c>
      <c r="E1036" s="670">
        <v>0</v>
      </c>
      <c r="F1036" s="1315">
        <v>100</v>
      </c>
      <c r="G1036" s="1316"/>
      <c r="H1036" s="626" t="str">
        <f t="shared" si="235"/>
        <v>A0617_スマートエコエナジー(株)</v>
      </c>
      <c r="I1036" s="626" t="str">
        <f t="shared" si="236"/>
        <v>A0617_スマートエコエナジー(株)_メニューA</v>
      </c>
      <c r="M1036" s="626">
        <f t="shared" si="237"/>
        <v>0</v>
      </c>
    </row>
    <row r="1037" spans="1:13" ht="20.100000000000001" customHeight="1">
      <c r="A1037" s="666" t="str">
        <f t="shared" ref="A1037:B1040" si="247">A1036</f>
        <v>A0617</v>
      </c>
      <c r="B1037" s="667" t="str">
        <f t="shared" si="247"/>
        <v>スマートエコエナジー(株)</v>
      </c>
      <c r="C1037" s="683" t="s">
        <v>307</v>
      </c>
      <c r="D1037" s="705">
        <v>0</v>
      </c>
      <c r="E1037" s="706">
        <v>0</v>
      </c>
      <c r="F1037" s="1315"/>
      <c r="G1037" s="1316"/>
      <c r="H1037" s="626" t="str">
        <f t="shared" si="235"/>
        <v>A0617_スマートエコエナジー(株)</v>
      </c>
      <c r="I1037" s="626" t="str">
        <f t="shared" si="236"/>
        <v>A0617_スマートエコエナジー(株)_メニューB</v>
      </c>
      <c r="M1037" s="626">
        <f t="shared" si="237"/>
        <v>0</v>
      </c>
    </row>
    <row r="1038" spans="1:13" ht="20.100000000000001" customHeight="1">
      <c r="A1038" s="666" t="str">
        <f t="shared" si="247"/>
        <v>A0617</v>
      </c>
      <c r="B1038" s="667" t="str">
        <f t="shared" si="247"/>
        <v>スマートエコエナジー(株)</v>
      </c>
      <c r="C1038" s="683" t="s">
        <v>480</v>
      </c>
      <c r="D1038" s="672">
        <v>0</v>
      </c>
      <c r="E1038" s="673">
        <v>0</v>
      </c>
      <c r="F1038" s="1315"/>
      <c r="G1038" s="1316"/>
      <c r="H1038" s="626" t="str">
        <f t="shared" si="235"/>
        <v>A0617_スマートエコエナジー(株)</v>
      </c>
      <c r="I1038" s="626" t="str">
        <f t="shared" si="236"/>
        <v>A0617_スマートエコエナジー(株)_メニューC</v>
      </c>
      <c r="M1038" s="626">
        <f t="shared" si="237"/>
        <v>0</v>
      </c>
    </row>
    <row r="1039" spans="1:13" ht="20.100000000000001" customHeight="1">
      <c r="A1039" s="666" t="str">
        <f t="shared" si="247"/>
        <v>A0617</v>
      </c>
      <c r="B1039" s="667" t="str">
        <f t="shared" si="247"/>
        <v>スマートエコエナジー(株)</v>
      </c>
      <c r="C1039" s="683" t="s">
        <v>1780</v>
      </c>
      <c r="D1039" s="672">
        <v>2.8200000000000002E-4</v>
      </c>
      <c r="E1039" s="673">
        <v>2.8200000000000002E-4</v>
      </c>
      <c r="F1039" s="1315"/>
      <c r="G1039" s="1316"/>
      <c r="H1039" s="626" t="str">
        <f t="shared" si="235"/>
        <v>A0617_スマートエコエナジー(株)</v>
      </c>
      <c r="I1039" s="626" t="str">
        <f t="shared" si="236"/>
        <v>A0617_スマートエコエナジー(株)_メニューD(残差)</v>
      </c>
      <c r="M1039" s="626">
        <f t="shared" si="237"/>
        <v>0</v>
      </c>
    </row>
    <row r="1040" spans="1:13" ht="20.100000000000001" customHeight="1">
      <c r="A1040" s="666" t="str">
        <f t="shared" si="247"/>
        <v>A0617</v>
      </c>
      <c r="B1040" s="667" t="str">
        <f t="shared" si="247"/>
        <v>スマートエコエナジー(株)</v>
      </c>
      <c r="C1040" s="674" t="s">
        <v>661</v>
      </c>
      <c r="D1040" s="675">
        <v>0</v>
      </c>
      <c r="E1040" s="685">
        <v>0</v>
      </c>
      <c r="F1040" s="1315"/>
      <c r="G1040" s="1316"/>
      <c r="H1040" s="626" t="str">
        <f t="shared" si="235"/>
        <v>A0617_スマートエコエナジー(株)</v>
      </c>
      <c r="I1040" s="626" t="str">
        <f t="shared" si="236"/>
        <v>A0617_スマートエコエナジー(株)_(参考値)事業者全体</v>
      </c>
      <c r="M1040" s="626">
        <f t="shared" si="237"/>
        <v>0</v>
      </c>
    </row>
    <row r="1041" spans="1:13" ht="20.100000000000001" customHeight="1">
      <c r="A1041" s="656" t="s">
        <v>564</v>
      </c>
      <c r="B1041" s="657" t="s">
        <v>4500</v>
      </c>
      <c r="C1041" s="663"/>
      <c r="D1041" s="953">
        <v>5.9699999999999998E-4</v>
      </c>
      <c r="E1041" s="804">
        <v>5.9699999999999998E-4</v>
      </c>
      <c r="F1041" s="661">
        <v>100</v>
      </c>
      <c r="G1041" s="903"/>
      <c r="H1041" s="626" t="str">
        <f t="shared" si="235"/>
        <v>A0620_(株)LENETS</v>
      </c>
      <c r="I1041" s="626" t="str">
        <f t="shared" si="236"/>
        <v>A0620_(株)LENETS_</v>
      </c>
      <c r="M1041" s="626">
        <f t="shared" si="237"/>
        <v>0</v>
      </c>
    </row>
    <row r="1042" spans="1:13" ht="20.100000000000001" customHeight="1">
      <c r="A1042" s="666" t="s">
        <v>565</v>
      </c>
      <c r="B1042" s="667" t="s">
        <v>2152</v>
      </c>
      <c r="C1042" s="668" t="s">
        <v>229</v>
      </c>
      <c r="D1042" s="954">
        <v>0</v>
      </c>
      <c r="E1042" s="700">
        <v>0</v>
      </c>
      <c r="F1042" s="1315">
        <v>73.852221147406794</v>
      </c>
      <c r="G1042" s="1316" t="s">
        <v>4394</v>
      </c>
      <c r="H1042" s="626" t="str">
        <f t="shared" si="235"/>
        <v>A0622_アイエスジー(株)</v>
      </c>
      <c r="I1042" s="626" t="str">
        <f t="shared" si="236"/>
        <v>A0622_アイエスジー(株)_メニューA</v>
      </c>
      <c r="M1042" s="626">
        <f t="shared" si="237"/>
        <v>0</v>
      </c>
    </row>
    <row r="1043" spans="1:13" ht="20.100000000000001" customHeight="1">
      <c r="A1043" s="666" t="str">
        <f t="shared" ref="A1043:B1045" si="248">A1042</f>
        <v>A0622</v>
      </c>
      <c r="B1043" s="667" t="str">
        <f t="shared" si="248"/>
        <v>アイエスジー(株)</v>
      </c>
      <c r="C1043" s="671" t="s">
        <v>307</v>
      </c>
      <c r="D1043" s="955">
        <v>5.6099999999999998E-4</v>
      </c>
      <c r="E1043" s="956">
        <v>5.6099999999999998E-4</v>
      </c>
      <c r="F1043" s="1315"/>
      <c r="G1043" s="1316"/>
      <c r="H1043" s="626" t="str">
        <f t="shared" si="235"/>
        <v>A0622_アイエスジー(株)</v>
      </c>
      <c r="I1043" s="626" t="str">
        <f t="shared" si="236"/>
        <v>A0622_アイエスジー(株)_メニューB</v>
      </c>
      <c r="M1043" s="626">
        <f t="shared" si="237"/>
        <v>0</v>
      </c>
    </row>
    <row r="1044" spans="1:13" ht="20.100000000000001" customHeight="1">
      <c r="A1044" s="666" t="str">
        <f t="shared" si="248"/>
        <v>A0622</v>
      </c>
      <c r="B1044" s="667" t="str">
        <f t="shared" si="248"/>
        <v>アイエスジー(株)</v>
      </c>
      <c r="C1044" s="707" t="s">
        <v>4403</v>
      </c>
      <c r="D1044" s="948">
        <v>1.356E-3</v>
      </c>
      <c r="E1044" s="809">
        <v>1.356E-3</v>
      </c>
      <c r="F1044" s="1315"/>
      <c r="G1044" s="1316"/>
      <c r="H1044" s="626" t="str">
        <f t="shared" si="235"/>
        <v>A0622_アイエスジー(株)</v>
      </c>
      <c r="I1044" s="626" t="str">
        <f t="shared" si="236"/>
        <v>A0622_アイエスジー(株)_メニューC(残差)</v>
      </c>
      <c r="M1044" s="626">
        <f t="shared" si="237"/>
        <v>0</v>
      </c>
    </row>
    <row r="1045" spans="1:13" ht="20.100000000000001" customHeight="1">
      <c r="A1045" s="666" t="str">
        <f t="shared" si="248"/>
        <v>A0622</v>
      </c>
      <c r="B1045" s="667" t="str">
        <f t="shared" si="248"/>
        <v>アイエスジー(株)</v>
      </c>
      <c r="C1045" s="674" t="s">
        <v>661</v>
      </c>
      <c r="D1045" s="675">
        <v>1.8200000000000001E-4</v>
      </c>
      <c r="E1045" s="768">
        <v>1.8200000000000001E-4</v>
      </c>
      <c r="F1045" s="1315"/>
      <c r="G1045" s="1316"/>
      <c r="H1045" s="626" t="str">
        <f t="shared" si="235"/>
        <v>A0622_アイエスジー(株)</v>
      </c>
      <c r="I1045" s="626" t="str">
        <f t="shared" si="236"/>
        <v>A0622_アイエスジー(株)_(参考値)事業者全体</v>
      </c>
      <c r="M1045" s="626">
        <f t="shared" si="237"/>
        <v>0</v>
      </c>
    </row>
    <row r="1046" spans="1:13" ht="20.100000000000001" customHeight="1">
      <c r="A1046" s="666" t="s">
        <v>566</v>
      </c>
      <c r="B1046" s="667" t="s">
        <v>4501</v>
      </c>
      <c r="C1046" s="668" t="s">
        <v>229</v>
      </c>
      <c r="D1046" s="909">
        <v>0</v>
      </c>
      <c r="E1046" s="910">
        <v>0</v>
      </c>
      <c r="F1046" s="1315">
        <v>100</v>
      </c>
      <c r="G1046" s="1316"/>
      <c r="H1046" s="626" t="str">
        <f t="shared" si="235"/>
        <v>A0624_(株)エネクル</v>
      </c>
      <c r="I1046" s="626" t="str">
        <f t="shared" si="236"/>
        <v>A0624_(株)エネクル_メニューA</v>
      </c>
      <c r="M1046" s="626">
        <f t="shared" si="237"/>
        <v>0</v>
      </c>
    </row>
    <row r="1047" spans="1:13" ht="20.100000000000001" customHeight="1">
      <c r="A1047" s="666" t="str">
        <f t="shared" ref="A1047:B1048" si="249">A1046</f>
        <v>A0624</v>
      </c>
      <c r="B1047" s="667" t="str">
        <f t="shared" si="249"/>
        <v>(株)エネクル</v>
      </c>
      <c r="C1047" s="671" t="s">
        <v>4395</v>
      </c>
      <c r="D1047" s="672">
        <v>3.4099999999999999E-4</v>
      </c>
      <c r="E1047" s="673">
        <v>3.4099999999999999E-4</v>
      </c>
      <c r="F1047" s="1315"/>
      <c r="G1047" s="1316"/>
      <c r="H1047" s="626" t="str">
        <f t="shared" si="235"/>
        <v>A0624_(株)エネクル</v>
      </c>
      <c r="I1047" s="626" t="str">
        <f t="shared" si="236"/>
        <v>A0624_(株)エネクル_メニューB(残差)</v>
      </c>
      <c r="M1047" s="626">
        <f t="shared" si="237"/>
        <v>0</v>
      </c>
    </row>
    <row r="1048" spans="1:13" ht="20.100000000000001" customHeight="1">
      <c r="A1048" s="666" t="str">
        <f t="shared" si="249"/>
        <v>A0624</v>
      </c>
      <c r="B1048" s="667" t="str">
        <f t="shared" si="249"/>
        <v>(株)エネクル</v>
      </c>
      <c r="C1048" s="741" t="s">
        <v>661</v>
      </c>
      <c r="D1048" s="684">
        <v>3.4000000000000002E-4</v>
      </c>
      <c r="E1048" s="712">
        <v>3.4000000000000002E-4</v>
      </c>
      <c r="F1048" s="1315"/>
      <c r="G1048" s="1316"/>
      <c r="H1048" s="626" t="str">
        <f t="shared" si="235"/>
        <v>A0624_(株)エネクル</v>
      </c>
      <c r="I1048" s="626" t="str">
        <f t="shared" si="236"/>
        <v>A0624_(株)エネクル_(参考値)事業者全体</v>
      </c>
      <c r="M1048" s="626">
        <f t="shared" si="237"/>
        <v>0</v>
      </c>
    </row>
    <row r="1049" spans="1:13" ht="20.100000000000001" customHeight="1">
      <c r="A1049" s="656" t="s">
        <v>567</v>
      </c>
      <c r="B1049" s="657" t="s">
        <v>568</v>
      </c>
      <c r="C1049" s="957"/>
      <c r="D1049" s="958">
        <v>6.0899999999999995E-4</v>
      </c>
      <c r="E1049" s="959">
        <v>6.0899999999999995E-4</v>
      </c>
      <c r="F1049" s="661">
        <v>100</v>
      </c>
      <c r="G1049" s="662"/>
      <c r="H1049" s="626" t="str">
        <f t="shared" si="235"/>
        <v>A0627_フィンテックラボ協同組合</v>
      </c>
      <c r="I1049" s="626" t="str">
        <f t="shared" si="236"/>
        <v>A0627_フィンテックラボ協同組合_</v>
      </c>
      <c r="M1049" s="626">
        <f t="shared" si="237"/>
        <v>0</v>
      </c>
    </row>
    <row r="1050" spans="1:13" ht="20.100000000000001" customHeight="1">
      <c r="A1050" s="656" t="s">
        <v>569</v>
      </c>
      <c r="B1050" s="657" t="s">
        <v>2153</v>
      </c>
      <c r="C1050" s="671"/>
      <c r="D1050" s="659">
        <v>4.2999999999999999E-4</v>
      </c>
      <c r="E1050" s="712">
        <v>4.2999999999999999E-4</v>
      </c>
      <c r="F1050" s="661">
        <v>100</v>
      </c>
      <c r="G1050" s="662"/>
      <c r="H1050" s="626" t="str">
        <f t="shared" si="235"/>
        <v>A0629_新電力新潟(株)</v>
      </c>
      <c r="I1050" s="626" t="str">
        <f t="shared" si="236"/>
        <v>A0629_新電力新潟(株)_</v>
      </c>
      <c r="M1050" s="626">
        <f t="shared" si="237"/>
        <v>0</v>
      </c>
    </row>
    <row r="1051" spans="1:13" ht="20.100000000000001" customHeight="1">
      <c r="A1051" s="666" t="s">
        <v>2154</v>
      </c>
      <c r="B1051" s="667" t="s">
        <v>4502</v>
      </c>
      <c r="C1051" s="783" t="s">
        <v>229</v>
      </c>
      <c r="D1051" s="960">
        <v>0</v>
      </c>
      <c r="E1051" s="961">
        <v>0</v>
      </c>
      <c r="F1051" s="1315">
        <v>100</v>
      </c>
      <c r="G1051" s="1316"/>
      <c r="H1051" s="626" t="str">
        <f t="shared" si="235"/>
        <v>A0630_(株)タケエイでんき</v>
      </c>
      <c r="I1051" s="626" t="str">
        <f t="shared" si="236"/>
        <v>A0630_(株)タケエイでんき_メニューA</v>
      </c>
      <c r="M1051" s="626">
        <f t="shared" si="237"/>
        <v>0</v>
      </c>
    </row>
    <row r="1052" spans="1:13" ht="20.100000000000001" customHeight="1">
      <c r="A1052" s="666" t="str">
        <f t="shared" ref="A1052:B1053" si="250">A1051</f>
        <v>A0630</v>
      </c>
      <c r="B1052" s="667" t="str">
        <f t="shared" si="250"/>
        <v>(株)タケエイでんき</v>
      </c>
      <c r="C1052" s="693" t="s">
        <v>4395</v>
      </c>
      <c r="D1052" s="962">
        <v>4.2900000000000002E-4</v>
      </c>
      <c r="E1052" s="811">
        <v>4.2900000000000002E-4</v>
      </c>
      <c r="F1052" s="1315"/>
      <c r="G1052" s="1316"/>
      <c r="H1052" s="626" t="str">
        <f t="shared" si="235"/>
        <v>A0630_(株)タケエイでんき</v>
      </c>
      <c r="I1052" s="626" t="str">
        <f t="shared" si="236"/>
        <v>A0630_(株)タケエイでんき_メニューB(残差)</v>
      </c>
      <c r="M1052" s="626">
        <f t="shared" si="237"/>
        <v>0</v>
      </c>
    </row>
    <row r="1053" spans="1:13" ht="20.100000000000001" customHeight="1">
      <c r="A1053" s="666" t="str">
        <f t="shared" si="250"/>
        <v>A0630</v>
      </c>
      <c r="B1053" s="667" t="str">
        <f t="shared" si="250"/>
        <v>(株)タケエイでんき</v>
      </c>
      <c r="C1053" s="775" t="s">
        <v>661</v>
      </c>
      <c r="D1053" s="769">
        <v>4.2900000000000002E-4</v>
      </c>
      <c r="E1053" s="963">
        <v>4.2900000000000002E-4</v>
      </c>
      <c r="F1053" s="1315"/>
      <c r="G1053" s="1316"/>
      <c r="H1053" s="626" t="str">
        <f t="shared" si="235"/>
        <v>A0630_(株)タケエイでんき</v>
      </c>
      <c r="I1053" s="626" t="str">
        <f t="shared" si="236"/>
        <v>A0630_(株)タケエイでんき_(参考値)事業者全体</v>
      </c>
      <c r="M1053" s="626">
        <f t="shared" si="237"/>
        <v>0</v>
      </c>
    </row>
    <row r="1054" spans="1:13" ht="20.100000000000001" customHeight="1">
      <c r="A1054" s="666" t="s">
        <v>570</v>
      </c>
      <c r="B1054" s="667" t="s">
        <v>2155</v>
      </c>
      <c r="C1054" s="693" t="s">
        <v>229</v>
      </c>
      <c r="D1054" s="926">
        <v>0</v>
      </c>
      <c r="E1054" s="809">
        <v>0</v>
      </c>
      <c r="F1054" s="1315">
        <v>100</v>
      </c>
      <c r="G1054" s="1316"/>
      <c r="H1054" s="626" t="str">
        <f t="shared" si="235"/>
        <v>A0631_気仙沼グリーンエナジー(株)</v>
      </c>
      <c r="I1054" s="626" t="str">
        <f t="shared" si="236"/>
        <v>A0631_気仙沼グリーンエナジー(株)_メニューA</v>
      </c>
      <c r="M1054" s="626">
        <f t="shared" si="237"/>
        <v>0</v>
      </c>
    </row>
    <row r="1055" spans="1:13" ht="20.100000000000001" customHeight="1">
      <c r="A1055" s="666" t="str">
        <f t="shared" ref="A1055:B1056" si="251">A1054</f>
        <v>A0631</v>
      </c>
      <c r="B1055" s="667" t="str">
        <f t="shared" si="251"/>
        <v>気仙沼グリーンエナジー(株)</v>
      </c>
      <c r="C1055" s="944" t="s">
        <v>4395</v>
      </c>
      <c r="D1055" s="962">
        <v>3.8400000000000001E-4</v>
      </c>
      <c r="E1055" s="811">
        <v>3.8400000000000001E-4</v>
      </c>
      <c r="F1055" s="1315"/>
      <c r="G1055" s="1316"/>
      <c r="H1055" s="626" t="str">
        <f t="shared" ref="H1055:H1118" si="252">A1055&amp;"_"&amp;B1055</f>
        <v>A0631_気仙沼グリーンエナジー(株)</v>
      </c>
      <c r="I1055" s="626" t="str">
        <f t="shared" ref="I1055:I1118" si="253">A1055&amp;"_"&amp;B1055&amp;"_"&amp;C1055</f>
        <v>A0631_気仙沼グリーンエナジー(株)_メニューB(残差)</v>
      </c>
      <c r="M1055" s="626">
        <f t="shared" ref="M1055:M1118" si="254">COUNTIF($H$30:$H$3024,K1055)</f>
        <v>0</v>
      </c>
    </row>
    <row r="1056" spans="1:13" ht="20.100000000000001" customHeight="1">
      <c r="A1056" s="666" t="str">
        <f t="shared" si="251"/>
        <v>A0631</v>
      </c>
      <c r="B1056" s="667" t="str">
        <f t="shared" si="251"/>
        <v>気仙沼グリーンエナジー(株)</v>
      </c>
      <c r="C1056" s="964" t="s">
        <v>661</v>
      </c>
      <c r="D1056" s="965">
        <v>3.8200000000000002E-4</v>
      </c>
      <c r="E1056" s="809">
        <v>3.8200000000000002E-4</v>
      </c>
      <c r="F1056" s="1315"/>
      <c r="G1056" s="1316"/>
      <c r="H1056" s="626" t="str">
        <f t="shared" si="252"/>
        <v>A0631_気仙沼グリーンエナジー(株)</v>
      </c>
      <c r="I1056" s="626" t="str">
        <f t="shared" si="253"/>
        <v>A0631_気仙沼グリーンエナジー(株)_(参考値)事業者全体</v>
      </c>
      <c r="M1056" s="626">
        <f t="shared" si="254"/>
        <v>0</v>
      </c>
    </row>
    <row r="1057" spans="1:13" ht="20.100000000000001" customHeight="1">
      <c r="A1057" s="666" t="s">
        <v>571</v>
      </c>
      <c r="B1057" s="667" t="s">
        <v>2156</v>
      </c>
      <c r="C1057" s="940" t="s">
        <v>229</v>
      </c>
      <c r="D1057" s="764">
        <v>0</v>
      </c>
      <c r="E1057" s="931">
        <v>0</v>
      </c>
      <c r="F1057" s="1315">
        <v>100</v>
      </c>
      <c r="G1057" s="1339"/>
      <c r="H1057" s="626" t="str">
        <f t="shared" si="252"/>
        <v>A0632_(株)ユーラスグリーンエナジー</v>
      </c>
      <c r="I1057" s="626" t="str">
        <f t="shared" si="253"/>
        <v>A0632_(株)ユーラスグリーンエナジー_メニューA</v>
      </c>
      <c r="M1057" s="626">
        <f t="shared" si="254"/>
        <v>0</v>
      </c>
    </row>
    <row r="1058" spans="1:13" ht="20.100000000000001" customHeight="1">
      <c r="A1058" s="666" t="str">
        <f t="shared" ref="A1058:B1058" si="255">A1057</f>
        <v>A0632</v>
      </c>
      <c r="B1058" s="667" t="str">
        <f t="shared" si="255"/>
        <v>(株)ユーラスグリーンエナジー</v>
      </c>
      <c r="C1058" s="674" t="s">
        <v>661</v>
      </c>
      <c r="D1058" s="675">
        <v>0</v>
      </c>
      <c r="E1058" s="724">
        <v>0</v>
      </c>
      <c r="F1058" s="1315"/>
      <c r="G1058" s="1340"/>
      <c r="H1058" s="626" t="str">
        <f t="shared" si="252"/>
        <v>A0632_(株)ユーラスグリーンエナジー</v>
      </c>
      <c r="I1058" s="626" t="str">
        <f t="shared" si="253"/>
        <v>A0632_(株)ユーラスグリーンエナジー_(参考値)事業者全体</v>
      </c>
      <c r="M1058" s="626">
        <f t="shared" si="254"/>
        <v>0</v>
      </c>
    </row>
    <row r="1059" spans="1:13" ht="20.100000000000001" customHeight="1">
      <c r="A1059" s="656" t="s">
        <v>572</v>
      </c>
      <c r="B1059" s="657" t="s">
        <v>2157</v>
      </c>
      <c r="C1059" s="745"/>
      <c r="D1059" s="947">
        <v>2.2599999999999999E-4</v>
      </c>
      <c r="E1059" s="802">
        <v>2.2599999999999999E-4</v>
      </c>
      <c r="F1059" s="661">
        <v>100</v>
      </c>
      <c r="G1059" s="662"/>
      <c r="H1059" s="626" t="str">
        <f t="shared" si="252"/>
        <v>A0636_生活協同組合コープながの</v>
      </c>
      <c r="I1059" s="626" t="str">
        <f t="shared" si="253"/>
        <v>A0636_生活協同組合コープながの_</v>
      </c>
      <c r="M1059" s="626">
        <f t="shared" si="254"/>
        <v>0</v>
      </c>
    </row>
    <row r="1060" spans="1:13" ht="20.100000000000001" customHeight="1">
      <c r="A1060" s="656" t="s">
        <v>2158</v>
      </c>
      <c r="B1060" s="657" t="s">
        <v>2159</v>
      </c>
      <c r="C1060" s="663"/>
      <c r="D1060" s="664">
        <v>3.5199999999999999E-4</v>
      </c>
      <c r="E1060" s="660">
        <v>3.5199999999999999E-4</v>
      </c>
      <c r="F1060" s="661">
        <v>100</v>
      </c>
      <c r="G1060" s="662"/>
      <c r="H1060" s="626" t="str">
        <f t="shared" si="252"/>
        <v>A0637_京セラ関電エナジー合同会社</v>
      </c>
      <c r="I1060" s="626" t="str">
        <f t="shared" si="253"/>
        <v>A0637_京セラ関電エナジー合同会社_</v>
      </c>
      <c r="M1060" s="626">
        <f t="shared" si="254"/>
        <v>0</v>
      </c>
    </row>
    <row r="1061" spans="1:13" ht="20.100000000000001" customHeight="1">
      <c r="A1061" s="656" t="s">
        <v>573</v>
      </c>
      <c r="B1061" s="657" t="s">
        <v>2160</v>
      </c>
      <c r="C1061" s="663"/>
      <c r="D1061" s="664">
        <v>3.4099999999999999E-4</v>
      </c>
      <c r="E1061" s="665">
        <v>3.4099999999999999E-4</v>
      </c>
      <c r="F1061" s="661">
        <v>100</v>
      </c>
      <c r="G1061" s="662"/>
      <c r="H1061" s="626" t="str">
        <f t="shared" si="252"/>
        <v>A0639_酒田天然瓦斯(株)</v>
      </c>
      <c r="I1061" s="626" t="str">
        <f t="shared" si="253"/>
        <v>A0639_酒田天然瓦斯(株)_</v>
      </c>
      <c r="M1061" s="626">
        <f t="shared" si="254"/>
        <v>0</v>
      </c>
    </row>
    <row r="1062" spans="1:13" ht="20.100000000000001" customHeight="1">
      <c r="A1062" s="656" t="s">
        <v>574</v>
      </c>
      <c r="B1062" s="657" t="s">
        <v>2161</v>
      </c>
      <c r="C1062" s="663"/>
      <c r="D1062" s="664">
        <v>6.1200000000000002E-4</v>
      </c>
      <c r="E1062" s="665">
        <v>6.1200000000000002E-4</v>
      </c>
      <c r="F1062" s="661">
        <v>100</v>
      </c>
      <c r="G1062" s="903"/>
      <c r="H1062" s="626" t="str">
        <f t="shared" si="252"/>
        <v>A0640_東亜ガス(株)</v>
      </c>
      <c r="I1062" s="626" t="str">
        <f t="shared" si="253"/>
        <v>A0640_東亜ガス(株)_</v>
      </c>
      <c r="M1062" s="626">
        <f t="shared" si="254"/>
        <v>0</v>
      </c>
    </row>
    <row r="1063" spans="1:13" ht="20.100000000000001" customHeight="1">
      <c r="A1063" s="656" t="s">
        <v>575</v>
      </c>
      <c r="B1063" s="657" t="s">
        <v>2162</v>
      </c>
      <c r="C1063" s="663"/>
      <c r="D1063" s="664">
        <v>2.9100000000000003E-4</v>
      </c>
      <c r="E1063" s="665">
        <v>2.9100000000000003E-4</v>
      </c>
      <c r="F1063" s="661">
        <v>100</v>
      </c>
      <c r="G1063" s="662"/>
      <c r="H1063" s="626" t="str">
        <f t="shared" si="252"/>
        <v>A0641_(株)三河の山里コミュニティパワー</v>
      </c>
      <c r="I1063" s="626" t="str">
        <f t="shared" si="253"/>
        <v>A0641_(株)三河の山里コミュニティパワー_</v>
      </c>
      <c r="M1063" s="626">
        <f t="shared" si="254"/>
        <v>0</v>
      </c>
    </row>
    <row r="1064" spans="1:13" ht="20.100000000000001" customHeight="1">
      <c r="A1064" s="666" t="s">
        <v>576</v>
      </c>
      <c r="B1064" s="667" t="s">
        <v>2163</v>
      </c>
      <c r="C1064" s="658" t="s">
        <v>229</v>
      </c>
      <c r="D1064" s="669">
        <v>0</v>
      </c>
      <c r="E1064" s="670">
        <v>0</v>
      </c>
      <c r="F1064" s="1315">
        <v>100</v>
      </c>
      <c r="G1064" s="1316"/>
      <c r="H1064" s="626" t="str">
        <f t="shared" si="252"/>
        <v>A0642_新潟スワンエナジー(株)</v>
      </c>
      <c r="I1064" s="626" t="str">
        <f t="shared" si="253"/>
        <v>A0642_新潟スワンエナジー(株)_メニューA</v>
      </c>
      <c r="M1064" s="626">
        <f t="shared" si="254"/>
        <v>0</v>
      </c>
    </row>
    <row r="1065" spans="1:13" ht="20.100000000000001" customHeight="1">
      <c r="A1065" s="666" t="str">
        <f t="shared" ref="A1065:B1068" si="256">A1064</f>
        <v>A0642</v>
      </c>
      <c r="B1065" s="667" t="str">
        <f t="shared" si="256"/>
        <v>新潟スワンエナジー(株)</v>
      </c>
      <c r="C1065" s="707" t="s">
        <v>307</v>
      </c>
      <c r="D1065" s="672">
        <v>2.5599999999999999E-4</v>
      </c>
      <c r="E1065" s="673">
        <v>2.5599999999999999E-4</v>
      </c>
      <c r="F1065" s="1315"/>
      <c r="G1065" s="1316"/>
      <c r="H1065" s="626" t="str">
        <f t="shared" si="252"/>
        <v>A0642_新潟スワンエナジー(株)</v>
      </c>
      <c r="I1065" s="626" t="str">
        <f t="shared" si="253"/>
        <v>A0642_新潟スワンエナジー(株)_メニューB</v>
      </c>
      <c r="M1065" s="626">
        <f t="shared" si="254"/>
        <v>0</v>
      </c>
    </row>
    <row r="1066" spans="1:13" ht="20.100000000000001" customHeight="1">
      <c r="A1066" s="666" t="str">
        <f t="shared" si="256"/>
        <v>A0642</v>
      </c>
      <c r="B1066" s="667" t="str">
        <f t="shared" si="256"/>
        <v>新潟スワンエナジー(株)</v>
      </c>
      <c r="C1066" s="707" t="s">
        <v>480</v>
      </c>
      <c r="D1066" s="672">
        <v>1.3799999999999999E-4</v>
      </c>
      <c r="E1066" s="673">
        <v>1.3799999999999999E-4</v>
      </c>
      <c r="F1066" s="1315"/>
      <c r="G1066" s="1316"/>
      <c r="H1066" s="626" t="str">
        <f t="shared" si="252"/>
        <v>A0642_新潟スワンエナジー(株)</v>
      </c>
      <c r="I1066" s="626" t="str">
        <f t="shared" si="253"/>
        <v>A0642_新潟スワンエナジー(株)_メニューC</v>
      </c>
      <c r="M1066" s="626">
        <f t="shared" si="254"/>
        <v>0</v>
      </c>
    </row>
    <row r="1067" spans="1:13" ht="20.100000000000001" customHeight="1">
      <c r="A1067" s="666" t="str">
        <f t="shared" si="256"/>
        <v>A0642</v>
      </c>
      <c r="B1067" s="667" t="str">
        <f t="shared" si="256"/>
        <v>新潟スワンエナジー(株)</v>
      </c>
      <c r="C1067" s="707" t="s">
        <v>1780</v>
      </c>
      <c r="D1067" s="672">
        <v>2.7300000000000002E-4</v>
      </c>
      <c r="E1067" s="673">
        <v>2.7300000000000002E-4</v>
      </c>
      <c r="F1067" s="1315"/>
      <c r="G1067" s="1316"/>
      <c r="H1067" s="626" t="str">
        <f t="shared" si="252"/>
        <v>A0642_新潟スワンエナジー(株)</v>
      </c>
      <c r="I1067" s="626" t="str">
        <f t="shared" si="253"/>
        <v>A0642_新潟スワンエナジー(株)_メニューD(残差)</v>
      </c>
      <c r="M1067" s="626">
        <f t="shared" si="254"/>
        <v>0</v>
      </c>
    </row>
    <row r="1068" spans="1:13" ht="20.100000000000001" customHeight="1">
      <c r="A1068" s="666" t="str">
        <f t="shared" si="256"/>
        <v>A0642</v>
      </c>
      <c r="B1068" s="667" t="str">
        <f t="shared" si="256"/>
        <v>新潟スワンエナジー(株)</v>
      </c>
      <c r="C1068" s="671" t="s">
        <v>661</v>
      </c>
      <c r="D1068" s="675">
        <v>2.0599999999999999E-4</v>
      </c>
      <c r="E1068" s="676">
        <v>2.0599999999999999E-4</v>
      </c>
      <c r="F1068" s="1315"/>
      <c r="G1068" s="1316"/>
      <c r="H1068" s="626" t="str">
        <f t="shared" si="252"/>
        <v>A0642_新潟スワンエナジー(株)</v>
      </c>
      <c r="I1068" s="626" t="str">
        <f t="shared" si="253"/>
        <v>A0642_新潟スワンエナジー(株)_(参考値)事業者全体</v>
      </c>
      <c r="M1068" s="626">
        <f t="shared" si="254"/>
        <v>0</v>
      </c>
    </row>
    <row r="1069" spans="1:13" ht="20.100000000000001" customHeight="1">
      <c r="A1069" s="656" t="s">
        <v>577</v>
      </c>
      <c r="B1069" s="657" t="s">
        <v>2164</v>
      </c>
      <c r="C1069" s="663"/>
      <c r="D1069" s="664">
        <v>6.0800000000000003E-4</v>
      </c>
      <c r="E1069" s="665">
        <v>6.0800000000000003E-4</v>
      </c>
      <c r="F1069" s="661">
        <v>100</v>
      </c>
      <c r="G1069" s="662"/>
      <c r="H1069" s="626" t="str">
        <f t="shared" si="252"/>
        <v>A0644_グリーンピープルズパワー(株)</v>
      </c>
      <c r="I1069" s="626" t="str">
        <f t="shared" si="253"/>
        <v>A0644_グリーンピープルズパワー(株)_</v>
      </c>
      <c r="M1069" s="626">
        <f t="shared" si="254"/>
        <v>0</v>
      </c>
    </row>
    <row r="1070" spans="1:13" ht="20.100000000000001" customHeight="1">
      <c r="A1070" s="656" t="s">
        <v>578</v>
      </c>
      <c r="B1070" s="657" t="s">
        <v>2165</v>
      </c>
      <c r="C1070" s="663"/>
      <c r="D1070" s="664">
        <v>3.9800000000000002E-4</v>
      </c>
      <c r="E1070" s="665">
        <v>3.9800000000000002E-4</v>
      </c>
      <c r="F1070" s="661" t="s">
        <v>4384</v>
      </c>
      <c r="G1070" s="903"/>
      <c r="H1070" s="626" t="str">
        <f t="shared" si="252"/>
        <v>A0648_(株)マルイファシリティーズ</v>
      </c>
      <c r="I1070" s="626" t="str">
        <f t="shared" si="253"/>
        <v>A0648_(株)マルイファシリティーズ_</v>
      </c>
      <c r="M1070" s="626">
        <f t="shared" si="254"/>
        <v>0</v>
      </c>
    </row>
    <row r="1071" spans="1:13" ht="20.100000000000001" customHeight="1">
      <c r="A1071" s="656" t="s">
        <v>579</v>
      </c>
      <c r="B1071" s="657" t="s">
        <v>2166</v>
      </c>
      <c r="C1071" s="663"/>
      <c r="D1071" s="664">
        <v>5.1500000000000005E-4</v>
      </c>
      <c r="E1071" s="802">
        <v>5.1500000000000005E-4</v>
      </c>
      <c r="F1071" s="661">
        <v>100</v>
      </c>
      <c r="G1071" s="662"/>
      <c r="H1071" s="626" t="str">
        <f t="shared" si="252"/>
        <v>A0649_(株)デンケン</v>
      </c>
      <c r="I1071" s="626" t="str">
        <f t="shared" si="253"/>
        <v>A0649_(株)デンケン_</v>
      </c>
      <c r="M1071" s="626">
        <f t="shared" si="254"/>
        <v>0</v>
      </c>
    </row>
    <row r="1072" spans="1:13" ht="20.100000000000001" customHeight="1">
      <c r="A1072" s="666" t="s">
        <v>580</v>
      </c>
      <c r="B1072" s="667" t="s">
        <v>2167</v>
      </c>
      <c r="C1072" s="658" t="s">
        <v>229</v>
      </c>
      <c r="D1072" s="880">
        <v>0</v>
      </c>
      <c r="E1072" s="756">
        <v>0</v>
      </c>
      <c r="F1072" s="1315">
        <v>99.971409397572188</v>
      </c>
      <c r="G1072" s="1316" t="s">
        <v>4394</v>
      </c>
      <c r="H1072" s="626" t="str">
        <f t="shared" si="252"/>
        <v>A0650_(株)東名</v>
      </c>
      <c r="I1072" s="626" t="str">
        <f t="shared" si="253"/>
        <v>A0650_(株)東名_メニューA</v>
      </c>
      <c r="M1072" s="626">
        <f t="shared" si="254"/>
        <v>0</v>
      </c>
    </row>
    <row r="1073" spans="1:13" ht="20.100000000000001" customHeight="1">
      <c r="A1073" s="666" t="str">
        <f t="shared" ref="A1073:B1074" si="257">A1072</f>
        <v>A0650</v>
      </c>
      <c r="B1073" s="667" t="str">
        <f t="shared" si="257"/>
        <v>(株)東名</v>
      </c>
      <c r="C1073" s="707" t="s">
        <v>4395</v>
      </c>
      <c r="D1073" s="858">
        <v>7.0899999999999999E-4</v>
      </c>
      <c r="E1073" s="712">
        <v>7.0899999999999999E-4</v>
      </c>
      <c r="F1073" s="1315"/>
      <c r="G1073" s="1316"/>
      <c r="H1073" s="626" t="str">
        <f t="shared" si="252"/>
        <v>A0650_(株)東名</v>
      </c>
      <c r="I1073" s="626" t="str">
        <f t="shared" si="253"/>
        <v>A0650_(株)東名_メニューB(残差)</v>
      </c>
      <c r="M1073" s="626">
        <f t="shared" si="254"/>
        <v>0</v>
      </c>
    </row>
    <row r="1074" spans="1:13" ht="20.100000000000001" customHeight="1">
      <c r="A1074" s="666" t="str">
        <f t="shared" si="257"/>
        <v>A0650</v>
      </c>
      <c r="B1074" s="667" t="str">
        <f t="shared" si="257"/>
        <v>(株)東名</v>
      </c>
      <c r="C1074" s="671" t="s">
        <v>661</v>
      </c>
      <c r="D1074" s="675">
        <v>4.3800000000000002E-4</v>
      </c>
      <c r="E1074" s="676">
        <v>4.3800000000000002E-4</v>
      </c>
      <c r="F1074" s="1315"/>
      <c r="G1074" s="1316"/>
      <c r="H1074" s="626" t="str">
        <f t="shared" si="252"/>
        <v>A0650_(株)東名</v>
      </c>
      <c r="I1074" s="626" t="str">
        <f t="shared" si="253"/>
        <v>A0650_(株)東名_(参考値)事業者全体</v>
      </c>
      <c r="M1074" s="626">
        <f t="shared" si="254"/>
        <v>0</v>
      </c>
    </row>
    <row r="1075" spans="1:13" ht="20.100000000000001" customHeight="1">
      <c r="A1075" s="666" t="s">
        <v>581</v>
      </c>
      <c r="B1075" s="667" t="s">
        <v>4503</v>
      </c>
      <c r="C1075" s="668" t="s">
        <v>229</v>
      </c>
      <c r="D1075" s="669">
        <v>0</v>
      </c>
      <c r="E1075" s="670">
        <v>0</v>
      </c>
      <c r="F1075" s="1315">
        <v>80.412233590829587</v>
      </c>
      <c r="G1075" s="1316" t="s">
        <v>4394</v>
      </c>
      <c r="H1075" s="626" t="str">
        <f t="shared" si="252"/>
        <v>A0653_NTTアノードエナジー(株)</v>
      </c>
      <c r="I1075" s="626" t="str">
        <f t="shared" si="253"/>
        <v>A0653_NTTアノードエナジー(株)_メニューA</v>
      </c>
      <c r="M1075" s="626">
        <f t="shared" si="254"/>
        <v>0</v>
      </c>
    </row>
    <row r="1076" spans="1:13" ht="20.100000000000001" customHeight="1">
      <c r="A1076" s="666" t="str">
        <f t="shared" ref="A1076:A1077" si="258">A1075</f>
        <v>A0653</v>
      </c>
      <c r="B1076" s="667" t="s">
        <v>4503</v>
      </c>
      <c r="C1076" s="671" t="s">
        <v>4395</v>
      </c>
      <c r="D1076" s="858">
        <v>4.4799999999999999E-4</v>
      </c>
      <c r="E1076" s="712">
        <v>4.4799999999999999E-4</v>
      </c>
      <c r="F1076" s="1315"/>
      <c r="G1076" s="1316"/>
      <c r="H1076" s="626" t="str">
        <f t="shared" si="252"/>
        <v>A0653_NTTアノードエナジー(株)</v>
      </c>
      <c r="I1076" s="626" t="str">
        <f t="shared" si="253"/>
        <v>A0653_NTTアノードエナジー(株)_メニューB(残差)</v>
      </c>
      <c r="M1076" s="626">
        <f t="shared" si="254"/>
        <v>0</v>
      </c>
    </row>
    <row r="1077" spans="1:13" ht="20.100000000000001" customHeight="1">
      <c r="A1077" s="666" t="str">
        <f t="shared" si="258"/>
        <v>A0653</v>
      </c>
      <c r="B1077" s="667" t="s">
        <v>4503</v>
      </c>
      <c r="C1077" s="674" t="s">
        <v>661</v>
      </c>
      <c r="D1077" s="675">
        <v>8.8999999999999995E-5</v>
      </c>
      <c r="E1077" s="676">
        <v>8.8999999999999995E-5</v>
      </c>
      <c r="F1077" s="1315"/>
      <c r="G1077" s="1316"/>
      <c r="H1077" s="626" t="str">
        <f t="shared" si="252"/>
        <v>A0653_NTTアノードエナジー(株)</v>
      </c>
      <c r="I1077" s="626" t="str">
        <f t="shared" si="253"/>
        <v>A0653_NTTアノードエナジー(株)_(参考値)事業者全体</v>
      </c>
      <c r="M1077" s="626">
        <f t="shared" si="254"/>
        <v>0</v>
      </c>
    </row>
    <row r="1078" spans="1:13" ht="20.100000000000001" customHeight="1">
      <c r="A1078" s="656" t="s">
        <v>582</v>
      </c>
      <c r="B1078" s="657" t="s">
        <v>2168</v>
      </c>
      <c r="C1078" s="663"/>
      <c r="D1078" s="664">
        <v>3.4699999999999998E-4</v>
      </c>
      <c r="E1078" s="802">
        <v>3.4699999999999998E-4</v>
      </c>
      <c r="F1078" s="661">
        <v>100</v>
      </c>
      <c r="G1078" s="903"/>
      <c r="H1078" s="626" t="str">
        <f t="shared" si="252"/>
        <v>A0654_スマート電気(株)</v>
      </c>
      <c r="I1078" s="626" t="str">
        <f t="shared" si="253"/>
        <v>A0654_スマート電気(株)_</v>
      </c>
      <c r="M1078" s="626">
        <f t="shared" si="254"/>
        <v>0</v>
      </c>
    </row>
    <row r="1079" spans="1:13" ht="20.100000000000001" customHeight="1">
      <c r="A1079" s="656" t="s">
        <v>583</v>
      </c>
      <c r="B1079" s="657" t="s">
        <v>2169</v>
      </c>
      <c r="C1079" s="658"/>
      <c r="D1079" s="664">
        <v>5.53E-4</v>
      </c>
      <c r="E1079" s="802">
        <v>5.53E-4</v>
      </c>
      <c r="F1079" s="661">
        <v>100</v>
      </c>
      <c r="G1079" s="662"/>
      <c r="H1079" s="626" t="str">
        <f t="shared" si="252"/>
        <v>A0655_(株)唐津パワーホールディングス</v>
      </c>
      <c r="I1079" s="626" t="str">
        <f t="shared" si="253"/>
        <v>A0655_(株)唐津パワーホールディングス_</v>
      </c>
      <c r="M1079" s="626">
        <f t="shared" si="254"/>
        <v>0</v>
      </c>
    </row>
    <row r="1080" spans="1:13" ht="20.100000000000001" customHeight="1">
      <c r="A1080" s="666" t="s">
        <v>584</v>
      </c>
      <c r="B1080" s="667" t="s">
        <v>2170</v>
      </c>
      <c r="C1080" s="889" t="s">
        <v>229</v>
      </c>
      <c r="D1080" s="761">
        <v>0</v>
      </c>
      <c r="E1080" s="697">
        <v>0</v>
      </c>
      <c r="F1080" s="1315">
        <v>100</v>
      </c>
      <c r="G1080" s="1338"/>
      <c r="H1080" s="626" t="str">
        <f t="shared" si="252"/>
        <v>A0656_(株)クリーンエネルギー総合研究所</v>
      </c>
      <c r="I1080" s="626" t="str">
        <f t="shared" si="253"/>
        <v>A0656_(株)クリーンエネルギー総合研究所_メニューA</v>
      </c>
      <c r="M1080" s="626">
        <f t="shared" si="254"/>
        <v>0</v>
      </c>
    </row>
    <row r="1081" spans="1:13" ht="20.100000000000001" customHeight="1">
      <c r="A1081" s="666" t="str">
        <f t="shared" ref="A1081:B1084" si="259">A1080</f>
        <v>A0656</v>
      </c>
      <c r="B1081" s="667" t="str">
        <f t="shared" si="259"/>
        <v>(株)クリーンエネルギー総合研究所</v>
      </c>
      <c r="C1081" s="671" t="s">
        <v>307</v>
      </c>
      <c r="D1081" s="761">
        <v>4.2400000000000001E-4</v>
      </c>
      <c r="E1081" s="697">
        <v>4.2400000000000001E-4</v>
      </c>
      <c r="F1081" s="1315"/>
      <c r="G1081" s="1338"/>
      <c r="H1081" s="626" t="str">
        <f t="shared" si="252"/>
        <v>A0656_(株)クリーンエネルギー総合研究所</v>
      </c>
      <c r="I1081" s="626" t="str">
        <f t="shared" si="253"/>
        <v>A0656_(株)クリーンエネルギー総合研究所_メニューB</v>
      </c>
      <c r="M1081" s="626">
        <f t="shared" si="254"/>
        <v>0</v>
      </c>
    </row>
    <row r="1082" spans="1:13" ht="20.100000000000001" customHeight="1">
      <c r="A1082" s="666" t="str">
        <f t="shared" si="259"/>
        <v>A0656</v>
      </c>
      <c r="B1082" s="667" t="str">
        <f t="shared" si="259"/>
        <v>(株)クリーンエネルギー総合研究所</v>
      </c>
      <c r="C1082" s="683" t="s">
        <v>480</v>
      </c>
      <c r="D1082" s="761">
        <v>4.0700000000000003E-4</v>
      </c>
      <c r="E1082" s="697">
        <v>4.0700000000000003E-4</v>
      </c>
      <c r="F1082" s="1315"/>
      <c r="G1082" s="1338"/>
      <c r="H1082" s="626" t="str">
        <f t="shared" si="252"/>
        <v>A0656_(株)クリーンエネルギー総合研究所</v>
      </c>
      <c r="I1082" s="626" t="str">
        <f t="shared" si="253"/>
        <v>A0656_(株)クリーンエネルギー総合研究所_メニューC</v>
      </c>
      <c r="M1082" s="626">
        <f t="shared" si="254"/>
        <v>0</v>
      </c>
    </row>
    <row r="1083" spans="1:13" ht="20.100000000000001" customHeight="1">
      <c r="A1083" s="666" t="str">
        <f t="shared" si="259"/>
        <v>A0656</v>
      </c>
      <c r="B1083" s="667" t="str">
        <f t="shared" si="259"/>
        <v>(株)クリーンエネルギー総合研究所</v>
      </c>
      <c r="C1083" s="707" t="s">
        <v>1780</v>
      </c>
      <c r="D1083" s="717">
        <v>5.1900000000000004E-4</v>
      </c>
      <c r="E1083" s="718">
        <v>5.1900000000000004E-4</v>
      </c>
      <c r="F1083" s="1315"/>
      <c r="G1083" s="1338"/>
      <c r="H1083" s="626" t="str">
        <f t="shared" si="252"/>
        <v>A0656_(株)クリーンエネルギー総合研究所</v>
      </c>
      <c r="I1083" s="626" t="str">
        <f t="shared" si="253"/>
        <v>A0656_(株)クリーンエネルギー総合研究所_メニューD(残差)</v>
      </c>
      <c r="M1083" s="626">
        <f t="shared" si="254"/>
        <v>0</v>
      </c>
    </row>
    <row r="1084" spans="1:13" ht="20.100000000000001" customHeight="1">
      <c r="A1084" s="666" t="str">
        <f t="shared" si="259"/>
        <v>A0656</v>
      </c>
      <c r="B1084" s="667" t="str">
        <f t="shared" si="259"/>
        <v>(株)クリーンエネルギー総合研究所</v>
      </c>
      <c r="C1084" s="693" t="s">
        <v>661</v>
      </c>
      <c r="D1084" s="675">
        <v>4.2000000000000002E-4</v>
      </c>
      <c r="E1084" s="676">
        <v>4.2000000000000002E-4</v>
      </c>
      <c r="F1084" s="1315"/>
      <c r="G1084" s="1338"/>
      <c r="H1084" s="626" t="str">
        <f t="shared" si="252"/>
        <v>A0656_(株)クリーンエネルギー総合研究所</v>
      </c>
      <c r="I1084" s="626" t="str">
        <f t="shared" si="253"/>
        <v>A0656_(株)クリーンエネルギー総合研究所_(参考値)事業者全体</v>
      </c>
      <c r="M1084" s="626">
        <f t="shared" si="254"/>
        <v>0</v>
      </c>
    </row>
    <row r="1085" spans="1:13" ht="20.100000000000001" customHeight="1">
      <c r="A1085" s="656" t="s">
        <v>585</v>
      </c>
      <c r="B1085" s="657" t="s">
        <v>2171</v>
      </c>
      <c r="C1085" s="940"/>
      <c r="D1085" s="855">
        <v>0</v>
      </c>
      <c r="E1085" s="660">
        <v>0</v>
      </c>
      <c r="F1085" s="661">
        <v>100</v>
      </c>
      <c r="G1085" s="903"/>
      <c r="H1085" s="626" t="str">
        <f t="shared" si="252"/>
        <v>A0659_(株)かづのパワー</v>
      </c>
      <c r="I1085" s="626" t="str">
        <f t="shared" si="253"/>
        <v>A0659_(株)かづのパワー_</v>
      </c>
      <c r="M1085" s="626">
        <f t="shared" si="254"/>
        <v>0</v>
      </c>
    </row>
    <row r="1086" spans="1:13" ht="20.100000000000001" customHeight="1">
      <c r="A1086" s="867" t="s">
        <v>586</v>
      </c>
      <c r="B1086" s="881" t="s">
        <v>4504</v>
      </c>
      <c r="C1086" s="658"/>
      <c r="D1086" s="794">
        <v>5.5999999999999995E-4</v>
      </c>
      <c r="E1086" s="831">
        <v>5.5999999999999995E-4</v>
      </c>
      <c r="F1086" s="870">
        <v>100</v>
      </c>
      <c r="G1086" s="966"/>
      <c r="H1086" s="626" t="str">
        <f t="shared" si="252"/>
        <v>A0660_UNIVERGY(株)</v>
      </c>
      <c r="I1086" s="626" t="str">
        <f t="shared" si="253"/>
        <v>A0660_UNIVERGY(株)_</v>
      </c>
      <c r="M1086" s="626">
        <f t="shared" si="254"/>
        <v>0</v>
      </c>
    </row>
    <row r="1087" spans="1:13" ht="20.100000000000001" customHeight="1">
      <c r="A1087" s="816" t="s">
        <v>587</v>
      </c>
      <c r="B1087" s="817" t="s">
        <v>4505</v>
      </c>
      <c r="C1087" s="663"/>
      <c r="D1087" s="664">
        <v>2.3000000000000001E-4</v>
      </c>
      <c r="E1087" s="802">
        <v>2.3000000000000001E-4</v>
      </c>
      <c r="F1087" s="818">
        <v>100</v>
      </c>
      <c r="G1087" s="967"/>
      <c r="H1087" s="626" t="str">
        <f t="shared" si="252"/>
        <v>A0661_JR西日本住宅サービス(株)</v>
      </c>
      <c r="I1087" s="626" t="str">
        <f t="shared" si="253"/>
        <v>A0661_JR西日本住宅サービス(株)_</v>
      </c>
      <c r="M1087" s="626">
        <f t="shared" si="254"/>
        <v>0</v>
      </c>
    </row>
    <row r="1088" spans="1:13" ht="20.100000000000001" customHeight="1">
      <c r="A1088" s="820" t="s">
        <v>588</v>
      </c>
      <c r="B1088" s="821" t="s">
        <v>2172</v>
      </c>
      <c r="C1088" s="658" t="s">
        <v>229</v>
      </c>
      <c r="D1088" s="669">
        <v>0</v>
      </c>
      <c r="E1088" s="670">
        <v>0</v>
      </c>
      <c r="F1088" s="1320">
        <v>97.759798003076043</v>
      </c>
      <c r="G1088" s="1322" t="s">
        <v>4394</v>
      </c>
      <c r="H1088" s="626" t="str">
        <f t="shared" si="252"/>
        <v>A0664_デジタルグリッド(株)</v>
      </c>
      <c r="I1088" s="626" t="str">
        <f t="shared" si="253"/>
        <v>A0664_デジタルグリッド(株)_メニューA</v>
      </c>
      <c r="M1088" s="626">
        <f t="shared" si="254"/>
        <v>0</v>
      </c>
    </row>
    <row r="1089" spans="1:13" ht="20.100000000000001" customHeight="1">
      <c r="A1089" s="823" t="str">
        <f t="shared" ref="A1089:B1096" si="260">A1088</f>
        <v>A0664</v>
      </c>
      <c r="B1089" s="667" t="str">
        <f t="shared" si="260"/>
        <v>デジタルグリッド(株)</v>
      </c>
      <c r="C1089" s="683" t="s">
        <v>307</v>
      </c>
      <c r="D1089" s="672">
        <v>2.1900000000000001E-4</v>
      </c>
      <c r="E1089" s="673">
        <v>2.1900000000000001E-4</v>
      </c>
      <c r="F1089" s="1315"/>
      <c r="G1089" s="1323"/>
      <c r="H1089" s="626" t="str">
        <f t="shared" si="252"/>
        <v>A0664_デジタルグリッド(株)</v>
      </c>
      <c r="I1089" s="626" t="str">
        <f t="shared" si="253"/>
        <v>A0664_デジタルグリッド(株)_メニューB</v>
      </c>
      <c r="M1089" s="626">
        <f t="shared" si="254"/>
        <v>0</v>
      </c>
    </row>
    <row r="1090" spans="1:13" ht="20.100000000000001" customHeight="1">
      <c r="A1090" s="823" t="str">
        <f t="shared" si="260"/>
        <v>A0664</v>
      </c>
      <c r="B1090" s="667" t="str">
        <f t="shared" si="260"/>
        <v>デジタルグリッド(株)</v>
      </c>
      <c r="C1090" s="683" t="s">
        <v>480</v>
      </c>
      <c r="D1090" s="672">
        <v>2.72E-4</v>
      </c>
      <c r="E1090" s="673">
        <v>2.72E-4</v>
      </c>
      <c r="F1090" s="1315"/>
      <c r="G1090" s="1323"/>
      <c r="H1090" s="626" t="str">
        <f t="shared" si="252"/>
        <v>A0664_デジタルグリッド(株)</v>
      </c>
      <c r="I1090" s="626" t="str">
        <f t="shared" si="253"/>
        <v>A0664_デジタルグリッド(株)_メニューC</v>
      </c>
      <c r="M1090" s="626">
        <f t="shared" si="254"/>
        <v>0</v>
      </c>
    </row>
    <row r="1091" spans="1:13" ht="20.100000000000001" customHeight="1">
      <c r="A1091" s="823" t="str">
        <f t="shared" si="260"/>
        <v>A0664</v>
      </c>
      <c r="B1091" s="667" t="str">
        <f t="shared" si="260"/>
        <v>デジタルグリッド(株)</v>
      </c>
      <c r="C1091" s="683" t="s">
        <v>481</v>
      </c>
      <c r="D1091" s="672">
        <v>3.28E-4</v>
      </c>
      <c r="E1091" s="673">
        <v>3.28E-4</v>
      </c>
      <c r="F1091" s="1315"/>
      <c r="G1091" s="1323"/>
      <c r="H1091" s="626" t="str">
        <f t="shared" si="252"/>
        <v>A0664_デジタルグリッド(株)</v>
      </c>
      <c r="I1091" s="626" t="str">
        <f t="shared" si="253"/>
        <v>A0664_デジタルグリッド(株)_メニューD</v>
      </c>
      <c r="M1091" s="626">
        <f t="shared" si="254"/>
        <v>0</v>
      </c>
    </row>
    <row r="1092" spans="1:13" ht="20.100000000000001" customHeight="1">
      <c r="A1092" s="823" t="str">
        <f t="shared" si="260"/>
        <v>A0664</v>
      </c>
      <c r="B1092" s="667" t="str">
        <f t="shared" si="260"/>
        <v>デジタルグリッド(株)</v>
      </c>
      <c r="C1092" s="707" t="s">
        <v>482</v>
      </c>
      <c r="D1092" s="672">
        <v>3.5E-4</v>
      </c>
      <c r="E1092" s="673">
        <v>3.5E-4</v>
      </c>
      <c r="F1092" s="1315"/>
      <c r="G1092" s="1323"/>
      <c r="H1092" s="626" t="str">
        <f t="shared" si="252"/>
        <v>A0664_デジタルグリッド(株)</v>
      </c>
      <c r="I1092" s="626" t="str">
        <f t="shared" si="253"/>
        <v>A0664_デジタルグリッド(株)_メニューE</v>
      </c>
      <c r="M1092" s="626">
        <f t="shared" si="254"/>
        <v>0</v>
      </c>
    </row>
    <row r="1093" spans="1:13" ht="20.100000000000001" customHeight="1">
      <c r="A1093" s="823" t="str">
        <f t="shared" si="260"/>
        <v>A0664</v>
      </c>
      <c r="B1093" s="667" t="str">
        <f t="shared" si="260"/>
        <v>デジタルグリッド(株)</v>
      </c>
      <c r="C1093" s="671" t="s">
        <v>483</v>
      </c>
      <c r="D1093" s="672">
        <v>3.7300000000000001E-4</v>
      </c>
      <c r="E1093" s="673">
        <v>3.7300000000000001E-4</v>
      </c>
      <c r="F1093" s="1315"/>
      <c r="G1093" s="1323"/>
      <c r="H1093" s="626" t="str">
        <f t="shared" si="252"/>
        <v>A0664_デジタルグリッド(株)</v>
      </c>
      <c r="I1093" s="626" t="str">
        <f t="shared" si="253"/>
        <v>A0664_デジタルグリッド(株)_メニューF</v>
      </c>
      <c r="M1093" s="626">
        <f t="shared" si="254"/>
        <v>0</v>
      </c>
    </row>
    <row r="1094" spans="1:13" ht="20.100000000000001" customHeight="1">
      <c r="A1094" s="823" t="str">
        <f t="shared" si="260"/>
        <v>A0664</v>
      </c>
      <c r="B1094" s="667" t="str">
        <f t="shared" si="260"/>
        <v>デジタルグリッド(株)</v>
      </c>
      <c r="C1094" s="683" t="s">
        <v>484</v>
      </c>
      <c r="D1094" s="672">
        <v>4.1300000000000001E-4</v>
      </c>
      <c r="E1094" s="673">
        <v>4.1300000000000001E-4</v>
      </c>
      <c r="F1094" s="1315"/>
      <c r="G1094" s="1323"/>
      <c r="H1094" s="626" t="str">
        <f t="shared" si="252"/>
        <v>A0664_デジタルグリッド(株)</v>
      </c>
      <c r="I1094" s="626" t="str">
        <f t="shared" si="253"/>
        <v>A0664_デジタルグリッド(株)_メニューG</v>
      </c>
      <c r="M1094" s="626">
        <f t="shared" si="254"/>
        <v>0</v>
      </c>
    </row>
    <row r="1095" spans="1:13" ht="20.100000000000001" customHeight="1">
      <c r="A1095" s="823" t="str">
        <f t="shared" si="260"/>
        <v>A0664</v>
      </c>
      <c r="B1095" s="667" t="str">
        <f t="shared" si="260"/>
        <v>デジタルグリッド(株)</v>
      </c>
      <c r="C1095" s="707" t="s">
        <v>1784</v>
      </c>
      <c r="D1095" s="672">
        <v>5.9999999999999995E-4</v>
      </c>
      <c r="E1095" s="673">
        <v>5.9999999999999995E-4</v>
      </c>
      <c r="F1095" s="1315"/>
      <c r="G1095" s="1323"/>
      <c r="H1095" s="626" t="str">
        <f t="shared" si="252"/>
        <v>A0664_デジタルグリッド(株)</v>
      </c>
      <c r="I1095" s="626" t="str">
        <f t="shared" si="253"/>
        <v>A0664_デジタルグリッド(株)_メニューH(残差)</v>
      </c>
      <c r="M1095" s="626">
        <f t="shared" si="254"/>
        <v>0</v>
      </c>
    </row>
    <row r="1096" spans="1:13" ht="20.100000000000001" customHeight="1">
      <c r="A1096" s="824" t="str">
        <f t="shared" si="260"/>
        <v>A0664</v>
      </c>
      <c r="B1096" s="815" t="str">
        <f t="shared" si="260"/>
        <v>デジタルグリッド(株)</v>
      </c>
      <c r="C1096" s="674" t="s">
        <v>661</v>
      </c>
      <c r="D1096" s="675">
        <v>5.0199999999999995E-4</v>
      </c>
      <c r="E1096" s="676">
        <v>5.0199999999999995E-4</v>
      </c>
      <c r="F1096" s="1321"/>
      <c r="G1096" s="1324"/>
      <c r="H1096" s="626" t="str">
        <f t="shared" si="252"/>
        <v>A0664_デジタルグリッド(株)</v>
      </c>
      <c r="I1096" s="626" t="str">
        <f t="shared" si="253"/>
        <v>A0664_デジタルグリッド(株)_(参考値)事業者全体</v>
      </c>
      <c r="M1096" s="626">
        <f t="shared" si="254"/>
        <v>0</v>
      </c>
    </row>
    <row r="1097" spans="1:13" ht="20.100000000000001" customHeight="1">
      <c r="A1097" s="828" t="s">
        <v>589</v>
      </c>
      <c r="B1097" s="739" t="s">
        <v>2173</v>
      </c>
      <c r="C1097" s="704" t="s">
        <v>229</v>
      </c>
      <c r="D1097" s="909">
        <v>0</v>
      </c>
      <c r="E1097" s="910">
        <v>0</v>
      </c>
      <c r="F1097" s="1328">
        <v>100</v>
      </c>
      <c r="G1097" s="1341"/>
      <c r="H1097" s="626" t="str">
        <f t="shared" si="252"/>
        <v>A0666_(株)西九州させぼパワーズ</v>
      </c>
      <c r="I1097" s="626" t="str">
        <f t="shared" si="253"/>
        <v>A0666_(株)西九州させぼパワーズ_メニューA</v>
      </c>
      <c r="M1097" s="626">
        <f t="shared" si="254"/>
        <v>0</v>
      </c>
    </row>
    <row r="1098" spans="1:13" ht="20.100000000000001" customHeight="1">
      <c r="A1098" s="666" t="str">
        <f t="shared" ref="A1098:B1099" si="261">A1097</f>
        <v>A0666</v>
      </c>
      <c r="B1098" s="667" t="str">
        <f t="shared" si="261"/>
        <v>(株)西九州させぼパワーズ</v>
      </c>
      <c r="C1098" s="671" t="s">
        <v>4395</v>
      </c>
      <c r="D1098" s="672">
        <v>5.6499999999999996E-4</v>
      </c>
      <c r="E1098" s="673">
        <v>5.6499999999999996E-4</v>
      </c>
      <c r="F1098" s="1315"/>
      <c r="G1098" s="1338"/>
      <c r="H1098" s="626" t="str">
        <f t="shared" si="252"/>
        <v>A0666_(株)西九州させぼパワーズ</v>
      </c>
      <c r="I1098" s="626" t="str">
        <f t="shared" si="253"/>
        <v>A0666_(株)西九州させぼパワーズ_メニューB(残差)</v>
      </c>
      <c r="M1098" s="626">
        <f t="shared" si="254"/>
        <v>0</v>
      </c>
    </row>
    <row r="1099" spans="1:13" ht="20.100000000000001" customHeight="1">
      <c r="A1099" s="666" t="str">
        <f t="shared" si="261"/>
        <v>A0666</v>
      </c>
      <c r="B1099" s="667" t="str">
        <f t="shared" si="261"/>
        <v>(株)西九州させぼパワーズ</v>
      </c>
      <c r="C1099" s="741" t="s">
        <v>661</v>
      </c>
      <c r="D1099" s="659">
        <v>5.4699999999999996E-4</v>
      </c>
      <c r="E1099" s="712">
        <v>5.4699999999999996E-4</v>
      </c>
      <c r="F1099" s="1315"/>
      <c r="G1099" s="1338"/>
      <c r="H1099" s="626" t="str">
        <f t="shared" si="252"/>
        <v>A0666_(株)西九州させぼパワーズ</v>
      </c>
      <c r="I1099" s="626" t="str">
        <f t="shared" si="253"/>
        <v>A0666_(株)西九州させぼパワーズ_(参考値)事業者全体</v>
      </c>
      <c r="M1099" s="626">
        <f t="shared" si="254"/>
        <v>0</v>
      </c>
    </row>
    <row r="1100" spans="1:13" ht="20.100000000000001" customHeight="1">
      <c r="A1100" s="666" t="s">
        <v>590</v>
      </c>
      <c r="B1100" s="667" t="s">
        <v>2174</v>
      </c>
      <c r="C1100" s="677" t="s">
        <v>229</v>
      </c>
      <c r="D1100" s="747">
        <v>0</v>
      </c>
      <c r="E1100" s="787">
        <v>0</v>
      </c>
      <c r="F1100" s="1315">
        <v>100</v>
      </c>
      <c r="G1100" s="1316"/>
      <c r="H1100" s="626" t="str">
        <f t="shared" si="252"/>
        <v>A0667_たんたんエナジー(株)</v>
      </c>
      <c r="I1100" s="626" t="str">
        <f t="shared" si="253"/>
        <v>A0667_たんたんエナジー(株)_メニューA</v>
      </c>
      <c r="M1100" s="626">
        <f t="shared" si="254"/>
        <v>0</v>
      </c>
    </row>
    <row r="1101" spans="1:13" ht="20.100000000000001" customHeight="1">
      <c r="A1101" s="666" t="str">
        <f t="shared" ref="A1101:B1102" si="262">A1100</f>
        <v>A0667</v>
      </c>
      <c r="B1101" s="667" t="str">
        <f t="shared" si="262"/>
        <v>たんたんエナジー(株)</v>
      </c>
      <c r="C1101" s="679" t="s">
        <v>4395</v>
      </c>
      <c r="D1101" s="864">
        <v>3.4099999999999999E-4</v>
      </c>
      <c r="E1101" s="797">
        <v>3.4099999999999999E-4</v>
      </c>
      <c r="F1101" s="1315"/>
      <c r="G1101" s="1316"/>
      <c r="H1101" s="626" t="str">
        <f t="shared" si="252"/>
        <v>A0667_たんたんエナジー(株)</v>
      </c>
      <c r="I1101" s="626" t="str">
        <f t="shared" si="253"/>
        <v>A0667_たんたんエナジー(株)_メニューB(残差)</v>
      </c>
      <c r="M1101" s="626">
        <f t="shared" si="254"/>
        <v>0</v>
      </c>
    </row>
    <row r="1102" spans="1:13" ht="20.100000000000001" customHeight="1">
      <c r="A1102" s="666" t="str">
        <f t="shared" si="262"/>
        <v>A0667</v>
      </c>
      <c r="B1102" s="667" t="str">
        <f t="shared" si="262"/>
        <v>たんたんエナジー(株)</v>
      </c>
      <c r="C1102" s="775" t="s">
        <v>661</v>
      </c>
      <c r="D1102" s="776">
        <v>0</v>
      </c>
      <c r="E1102" s="698">
        <v>0</v>
      </c>
      <c r="F1102" s="1315"/>
      <c r="G1102" s="1316"/>
      <c r="H1102" s="626" t="str">
        <f t="shared" si="252"/>
        <v>A0667_たんたんエナジー(株)</v>
      </c>
      <c r="I1102" s="626" t="str">
        <f t="shared" si="253"/>
        <v>A0667_たんたんエナジー(株)_(参考値)事業者全体</v>
      </c>
      <c r="M1102" s="626">
        <f t="shared" si="254"/>
        <v>0</v>
      </c>
    </row>
    <row r="1103" spans="1:13" ht="20.100000000000001" customHeight="1">
      <c r="A1103" s="666" t="s">
        <v>591</v>
      </c>
      <c r="B1103" s="667" t="s">
        <v>2175</v>
      </c>
      <c r="C1103" s="677" t="s">
        <v>229</v>
      </c>
      <c r="D1103" s="669">
        <v>0</v>
      </c>
      <c r="E1103" s="670">
        <v>0</v>
      </c>
      <c r="F1103" s="1315">
        <v>100</v>
      </c>
      <c r="G1103" s="1338"/>
      <c r="H1103" s="626" t="str">
        <f t="shared" si="252"/>
        <v>A0668_(株)能勢・豊能まちづくり</v>
      </c>
      <c r="I1103" s="626" t="str">
        <f t="shared" si="253"/>
        <v>A0668_(株)能勢・豊能まちづくり_メニューA</v>
      </c>
      <c r="M1103" s="626">
        <f t="shared" si="254"/>
        <v>0</v>
      </c>
    </row>
    <row r="1104" spans="1:13" ht="20.100000000000001" customHeight="1">
      <c r="A1104" s="666" t="str">
        <f t="shared" ref="A1104:B1105" si="263">A1103</f>
        <v>A0668</v>
      </c>
      <c r="B1104" s="667" t="str">
        <f t="shared" si="263"/>
        <v>(株)能勢・豊能まちづくり</v>
      </c>
      <c r="C1104" s="707" t="s">
        <v>4395</v>
      </c>
      <c r="D1104" s="672">
        <v>0</v>
      </c>
      <c r="E1104" s="673">
        <v>0</v>
      </c>
      <c r="F1104" s="1315"/>
      <c r="G1104" s="1338"/>
      <c r="H1104" s="626" t="str">
        <f t="shared" si="252"/>
        <v>A0668_(株)能勢・豊能まちづくり</v>
      </c>
      <c r="I1104" s="626" t="str">
        <f t="shared" si="253"/>
        <v>A0668_(株)能勢・豊能まちづくり_メニューB(残差)</v>
      </c>
      <c r="M1104" s="626">
        <f t="shared" si="254"/>
        <v>0</v>
      </c>
    </row>
    <row r="1105" spans="1:13" ht="20.100000000000001" customHeight="1">
      <c r="A1105" s="666" t="str">
        <f t="shared" si="263"/>
        <v>A0668</v>
      </c>
      <c r="B1105" s="667" t="str">
        <f t="shared" si="263"/>
        <v>(株)能勢・豊能まちづくり</v>
      </c>
      <c r="C1105" s="671" t="s">
        <v>661</v>
      </c>
      <c r="D1105" s="675">
        <v>0</v>
      </c>
      <c r="E1105" s="676">
        <v>0</v>
      </c>
      <c r="F1105" s="1315"/>
      <c r="G1105" s="1338"/>
      <c r="H1105" s="626" t="str">
        <f t="shared" si="252"/>
        <v>A0668_(株)能勢・豊能まちづくり</v>
      </c>
      <c r="I1105" s="626" t="str">
        <f t="shared" si="253"/>
        <v>A0668_(株)能勢・豊能まちづくり_(参考値)事業者全体</v>
      </c>
      <c r="M1105" s="626">
        <f t="shared" si="254"/>
        <v>0</v>
      </c>
    </row>
    <row r="1106" spans="1:13" ht="20.100000000000001" customHeight="1">
      <c r="A1106" s="656" t="s">
        <v>592</v>
      </c>
      <c r="B1106" s="657" t="s">
        <v>2176</v>
      </c>
      <c r="C1106" s="663"/>
      <c r="D1106" s="664">
        <v>9.8999999999999994E-5</v>
      </c>
      <c r="E1106" s="660">
        <v>9.8999999999999994E-5</v>
      </c>
      <c r="F1106" s="661" t="s">
        <v>4384</v>
      </c>
      <c r="G1106" s="903"/>
      <c r="H1106" s="626" t="str">
        <f t="shared" si="252"/>
        <v>A0670_(株)再エネ思考電力</v>
      </c>
      <c r="I1106" s="626" t="str">
        <f t="shared" si="253"/>
        <v>A0670_(株)再エネ思考電力_</v>
      </c>
      <c r="M1106" s="626">
        <f t="shared" si="254"/>
        <v>0</v>
      </c>
    </row>
    <row r="1107" spans="1:13" ht="20.100000000000001" customHeight="1">
      <c r="A1107" s="656" t="s">
        <v>593</v>
      </c>
      <c r="B1107" s="657" t="s">
        <v>2177</v>
      </c>
      <c r="C1107" s="663"/>
      <c r="D1107" s="664">
        <v>4.9899999999999999E-4</v>
      </c>
      <c r="E1107" s="665">
        <v>4.9899999999999999E-4</v>
      </c>
      <c r="F1107" s="661">
        <v>100</v>
      </c>
      <c r="G1107" s="903"/>
      <c r="H1107" s="626" t="str">
        <f t="shared" si="252"/>
        <v>A0673_(株)ジャパネットサービスイノベーション</v>
      </c>
      <c r="I1107" s="626" t="str">
        <f t="shared" si="253"/>
        <v>A0673_(株)ジャパネットサービスイノベーション_</v>
      </c>
      <c r="M1107" s="626">
        <f t="shared" si="254"/>
        <v>0</v>
      </c>
    </row>
    <row r="1108" spans="1:13" ht="20.100000000000001" customHeight="1">
      <c r="A1108" s="656" t="s">
        <v>2178</v>
      </c>
      <c r="B1108" s="657" t="s">
        <v>4506</v>
      </c>
      <c r="C1108" s="663"/>
      <c r="D1108" s="664">
        <v>6.3000000000000003E-4</v>
      </c>
      <c r="E1108" s="665">
        <v>6.3000000000000003E-4</v>
      </c>
      <c r="F1108" s="661">
        <v>100</v>
      </c>
      <c r="G1108" s="903"/>
      <c r="H1108" s="626" t="str">
        <f t="shared" si="252"/>
        <v>A0676_KBN(株)</v>
      </c>
      <c r="I1108" s="626" t="str">
        <f t="shared" si="253"/>
        <v>A0676_KBN(株)_</v>
      </c>
      <c r="M1108" s="626">
        <f t="shared" si="254"/>
        <v>0</v>
      </c>
    </row>
    <row r="1109" spans="1:13" ht="20.100000000000001" customHeight="1">
      <c r="A1109" s="656" t="s">
        <v>594</v>
      </c>
      <c r="B1109" s="657" t="s">
        <v>2179</v>
      </c>
      <c r="C1109" s="663"/>
      <c r="D1109" s="664">
        <v>4.4499999999999997E-4</v>
      </c>
      <c r="E1109" s="665">
        <v>4.4499999999999997E-4</v>
      </c>
      <c r="F1109" s="661">
        <v>100</v>
      </c>
      <c r="G1109" s="903"/>
      <c r="H1109" s="626" t="str">
        <f t="shared" si="252"/>
        <v>A0677_(株)しおさい電力</v>
      </c>
      <c r="I1109" s="626" t="str">
        <f t="shared" si="253"/>
        <v>A0677_(株)しおさい電力_</v>
      </c>
      <c r="M1109" s="626">
        <f t="shared" si="254"/>
        <v>0</v>
      </c>
    </row>
    <row r="1110" spans="1:13" ht="20.100000000000001" customHeight="1">
      <c r="A1110" s="656" t="s">
        <v>595</v>
      </c>
      <c r="B1110" s="657" t="s">
        <v>2180</v>
      </c>
      <c r="C1110" s="663"/>
      <c r="D1110" s="664">
        <v>1.34E-4</v>
      </c>
      <c r="E1110" s="802">
        <v>1.34E-4</v>
      </c>
      <c r="F1110" s="661">
        <v>100</v>
      </c>
      <c r="G1110" s="903"/>
      <c r="H1110" s="626" t="str">
        <f t="shared" si="252"/>
        <v>A0680_会津エナジー(株)</v>
      </c>
      <c r="I1110" s="626" t="str">
        <f t="shared" si="253"/>
        <v>A0680_会津エナジー(株)_</v>
      </c>
      <c r="M1110" s="626">
        <f t="shared" si="254"/>
        <v>0</v>
      </c>
    </row>
    <row r="1111" spans="1:13" ht="20.100000000000001" customHeight="1">
      <c r="A1111" s="656" t="s">
        <v>596</v>
      </c>
      <c r="B1111" s="657" t="s">
        <v>2181</v>
      </c>
      <c r="C1111" s="663"/>
      <c r="D1111" s="664">
        <v>5.3600000000000002E-4</v>
      </c>
      <c r="E1111" s="665">
        <v>5.3600000000000002E-4</v>
      </c>
      <c r="F1111" s="661">
        <v>100</v>
      </c>
      <c r="G1111" s="903"/>
      <c r="H1111" s="626" t="str">
        <f t="shared" si="252"/>
        <v>A0681_うべ未来エネルギー(株)</v>
      </c>
      <c r="I1111" s="626" t="str">
        <f t="shared" si="253"/>
        <v>A0681_うべ未来エネルギー(株)_</v>
      </c>
      <c r="M1111" s="626">
        <f t="shared" si="254"/>
        <v>0</v>
      </c>
    </row>
    <row r="1112" spans="1:13" ht="20.100000000000001" customHeight="1">
      <c r="A1112" s="656" t="s">
        <v>597</v>
      </c>
      <c r="B1112" s="657" t="s">
        <v>2182</v>
      </c>
      <c r="C1112" s="663"/>
      <c r="D1112" s="664">
        <v>3.2600000000000001E-4</v>
      </c>
      <c r="E1112" s="802">
        <v>3.2600000000000001E-4</v>
      </c>
      <c r="F1112" s="661">
        <v>100</v>
      </c>
      <c r="G1112" s="903"/>
      <c r="H1112" s="626" t="str">
        <f t="shared" si="252"/>
        <v>A0683_永井自動車工業(株)</v>
      </c>
      <c r="I1112" s="626" t="str">
        <f t="shared" si="253"/>
        <v>A0683_永井自動車工業(株)_</v>
      </c>
      <c r="M1112" s="626">
        <f t="shared" si="254"/>
        <v>0</v>
      </c>
    </row>
    <row r="1113" spans="1:13" ht="20.100000000000001" customHeight="1">
      <c r="A1113" s="656" t="s">
        <v>598</v>
      </c>
      <c r="B1113" s="657" t="s">
        <v>2183</v>
      </c>
      <c r="C1113" s="663"/>
      <c r="D1113" s="664">
        <v>4.46E-4</v>
      </c>
      <c r="E1113" s="665">
        <v>4.46E-4</v>
      </c>
      <c r="F1113" s="661">
        <v>100</v>
      </c>
      <c r="G1113" s="903"/>
      <c r="H1113" s="626" t="str">
        <f t="shared" si="252"/>
        <v>A0685_陸前高田しみんエネルギー(株)</v>
      </c>
      <c r="I1113" s="626" t="str">
        <f t="shared" si="253"/>
        <v>A0685_陸前高田しみんエネルギー(株)_</v>
      </c>
      <c r="M1113" s="626">
        <f t="shared" si="254"/>
        <v>0</v>
      </c>
    </row>
    <row r="1114" spans="1:13" ht="20.100000000000001" customHeight="1">
      <c r="A1114" s="656" t="s">
        <v>599</v>
      </c>
      <c r="B1114" s="657" t="s">
        <v>2184</v>
      </c>
      <c r="C1114" s="663"/>
      <c r="D1114" s="664">
        <v>5.4799999999999998E-4</v>
      </c>
      <c r="E1114" s="665">
        <v>5.4799999999999998E-4</v>
      </c>
      <c r="F1114" s="661">
        <v>100</v>
      </c>
      <c r="G1114" s="903"/>
      <c r="H1114" s="626" t="str">
        <f t="shared" si="252"/>
        <v>A0687_(株)チャームドライフ</v>
      </c>
      <c r="I1114" s="626" t="str">
        <f t="shared" si="253"/>
        <v>A0687_(株)チャームドライフ_</v>
      </c>
      <c r="M1114" s="626">
        <f t="shared" si="254"/>
        <v>0</v>
      </c>
    </row>
    <row r="1115" spans="1:13" ht="20.100000000000001" customHeight="1">
      <c r="A1115" s="666" t="s">
        <v>600</v>
      </c>
      <c r="B1115" s="667" t="s">
        <v>2185</v>
      </c>
      <c r="C1115" s="658" t="s">
        <v>229</v>
      </c>
      <c r="D1115" s="669">
        <v>0</v>
      </c>
      <c r="E1115" s="670">
        <v>0</v>
      </c>
      <c r="F1115" s="1315">
        <v>100</v>
      </c>
      <c r="G1115" s="1338"/>
      <c r="H1115" s="626" t="str">
        <f t="shared" si="252"/>
        <v>A0689_スターティア(株)</v>
      </c>
      <c r="I1115" s="626" t="str">
        <f t="shared" si="253"/>
        <v>A0689_スターティア(株)_メニューA</v>
      </c>
      <c r="M1115" s="626">
        <f t="shared" si="254"/>
        <v>0</v>
      </c>
    </row>
    <row r="1116" spans="1:13" ht="20.100000000000001" customHeight="1">
      <c r="A1116" s="666" t="str">
        <f t="shared" ref="A1116:B1117" si="264">A1115</f>
        <v>A0689</v>
      </c>
      <c r="B1116" s="667" t="str">
        <f t="shared" si="264"/>
        <v>スターティア(株)</v>
      </c>
      <c r="C1116" s="683" t="s">
        <v>4395</v>
      </c>
      <c r="D1116" s="672">
        <v>5.8900000000000001E-4</v>
      </c>
      <c r="E1116" s="673">
        <v>5.8900000000000001E-4</v>
      </c>
      <c r="F1116" s="1315"/>
      <c r="G1116" s="1338"/>
      <c r="H1116" s="626" t="str">
        <f t="shared" si="252"/>
        <v>A0689_スターティア(株)</v>
      </c>
      <c r="I1116" s="626" t="str">
        <f t="shared" si="253"/>
        <v>A0689_スターティア(株)_メニューB(残差)</v>
      </c>
      <c r="M1116" s="626">
        <f t="shared" si="254"/>
        <v>0</v>
      </c>
    </row>
    <row r="1117" spans="1:13" ht="20.100000000000001" customHeight="1">
      <c r="A1117" s="666" t="str">
        <f t="shared" si="264"/>
        <v>A0689</v>
      </c>
      <c r="B1117" s="667" t="str">
        <f t="shared" si="264"/>
        <v>スターティア(株)</v>
      </c>
      <c r="C1117" s="674" t="s">
        <v>661</v>
      </c>
      <c r="D1117" s="675">
        <v>5.8799999999999998E-4</v>
      </c>
      <c r="E1117" s="676">
        <v>5.8799999999999998E-4</v>
      </c>
      <c r="F1117" s="1315"/>
      <c r="G1117" s="1338"/>
      <c r="H1117" s="626" t="str">
        <f t="shared" si="252"/>
        <v>A0689_スターティア(株)</v>
      </c>
      <c r="I1117" s="626" t="str">
        <f t="shared" si="253"/>
        <v>A0689_スターティア(株)_(参考値)事業者全体</v>
      </c>
      <c r="M1117" s="626">
        <f t="shared" si="254"/>
        <v>0</v>
      </c>
    </row>
    <row r="1118" spans="1:13" ht="20.100000000000001" customHeight="1">
      <c r="A1118" s="656" t="s">
        <v>601</v>
      </c>
      <c r="B1118" s="657" t="s">
        <v>2186</v>
      </c>
      <c r="C1118" s="658"/>
      <c r="D1118" s="664">
        <v>4.17E-4</v>
      </c>
      <c r="E1118" s="665">
        <v>3.7399999999999998E-4</v>
      </c>
      <c r="F1118" s="661">
        <v>1.2758562776310711</v>
      </c>
      <c r="G1118" s="903" t="s">
        <v>4396</v>
      </c>
      <c r="H1118" s="626" t="str">
        <f t="shared" si="252"/>
        <v>A0690_東広島スマートエネルギー(株)</v>
      </c>
      <c r="I1118" s="626" t="str">
        <f t="shared" si="253"/>
        <v>A0690_東広島スマートエネルギー(株)_</v>
      </c>
      <c r="M1118" s="626">
        <f t="shared" si="254"/>
        <v>0</v>
      </c>
    </row>
    <row r="1119" spans="1:13" ht="20.100000000000001" customHeight="1">
      <c r="A1119" s="666" t="s">
        <v>602</v>
      </c>
      <c r="B1119" s="667" t="s">
        <v>2187</v>
      </c>
      <c r="C1119" s="696" t="s">
        <v>229</v>
      </c>
      <c r="D1119" s="669">
        <v>3.28E-4</v>
      </c>
      <c r="E1119" s="670">
        <v>3.28E-4</v>
      </c>
      <c r="F1119" s="1315">
        <v>100</v>
      </c>
      <c r="G1119" s="1338"/>
      <c r="H1119" s="626" t="str">
        <f t="shared" ref="H1119:H1182" si="265">A1119&amp;"_"&amp;B1119</f>
        <v>A0692_旭化成(株)</v>
      </c>
      <c r="I1119" s="626" t="str">
        <f t="shared" ref="I1119:I1182" si="266">A1119&amp;"_"&amp;B1119&amp;"_"&amp;C1119</f>
        <v>A0692_旭化成(株)_メニューA</v>
      </c>
      <c r="M1119" s="626">
        <f t="shared" ref="M1119:M1182" si="267">COUNTIF($H$30:$H$3024,K1119)</f>
        <v>0</v>
      </c>
    </row>
    <row r="1120" spans="1:13" ht="20.100000000000001" customHeight="1">
      <c r="A1120" s="666" t="str">
        <f t="shared" ref="A1120:B1125" si="268">A1119</f>
        <v>A0692</v>
      </c>
      <c r="B1120" s="667" t="str">
        <f t="shared" si="268"/>
        <v>旭化成(株)</v>
      </c>
      <c r="C1120" s="699" t="s">
        <v>307</v>
      </c>
      <c r="D1120" s="672">
        <v>5.9500000000000004E-4</v>
      </c>
      <c r="E1120" s="673">
        <v>5.9500000000000004E-4</v>
      </c>
      <c r="F1120" s="1315"/>
      <c r="G1120" s="1338"/>
      <c r="H1120" s="626" t="str">
        <f t="shared" si="265"/>
        <v>A0692_旭化成(株)</v>
      </c>
      <c r="I1120" s="626" t="str">
        <f t="shared" si="266"/>
        <v>A0692_旭化成(株)_メニューB</v>
      </c>
      <c r="M1120" s="626">
        <f t="shared" si="267"/>
        <v>0</v>
      </c>
    </row>
    <row r="1121" spans="1:13" ht="20.100000000000001" customHeight="1">
      <c r="A1121" s="666" t="str">
        <f t="shared" si="268"/>
        <v>A0692</v>
      </c>
      <c r="B1121" s="667" t="str">
        <f t="shared" si="268"/>
        <v>旭化成(株)</v>
      </c>
      <c r="C1121" s="699" t="s">
        <v>480</v>
      </c>
      <c r="D1121" s="672">
        <v>3.8699999999999997E-4</v>
      </c>
      <c r="E1121" s="673">
        <v>3.8699999999999997E-4</v>
      </c>
      <c r="F1121" s="1315"/>
      <c r="G1121" s="1338"/>
      <c r="H1121" s="626" t="str">
        <f t="shared" si="265"/>
        <v>A0692_旭化成(株)</v>
      </c>
      <c r="I1121" s="626" t="str">
        <f t="shared" si="266"/>
        <v>A0692_旭化成(株)_メニューC</v>
      </c>
      <c r="M1121" s="626">
        <f t="shared" si="267"/>
        <v>0</v>
      </c>
    </row>
    <row r="1122" spans="1:13" ht="20.100000000000001" customHeight="1">
      <c r="A1122" s="666" t="str">
        <f t="shared" si="268"/>
        <v>A0692</v>
      </c>
      <c r="B1122" s="667" t="str">
        <f t="shared" si="268"/>
        <v>旭化成(株)</v>
      </c>
      <c r="C1122" s="699" t="s">
        <v>481</v>
      </c>
      <c r="D1122" s="672">
        <v>3.1300000000000002E-4</v>
      </c>
      <c r="E1122" s="673">
        <v>3.1300000000000002E-4</v>
      </c>
      <c r="F1122" s="1315"/>
      <c r="G1122" s="1338"/>
      <c r="H1122" s="626" t="str">
        <f t="shared" si="265"/>
        <v>A0692_旭化成(株)</v>
      </c>
      <c r="I1122" s="626" t="str">
        <f t="shared" si="266"/>
        <v>A0692_旭化成(株)_メニューD</v>
      </c>
      <c r="M1122" s="626">
        <f t="shared" si="267"/>
        <v>0</v>
      </c>
    </row>
    <row r="1123" spans="1:13" ht="20.100000000000001" customHeight="1">
      <c r="A1123" s="666" t="str">
        <f t="shared" si="268"/>
        <v>A0692</v>
      </c>
      <c r="B1123" s="667" t="str">
        <f t="shared" si="268"/>
        <v>旭化成(株)</v>
      </c>
      <c r="C1123" s="699" t="s">
        <v>482</v>
      </c>
      <c r="D1123" s="672">
        <v>3.21E-4</v>
      </c>
      <c r="E1123" s="673">
        <v>3.21E-4</v>
      </c>
      <c r="F1123" s="1315"/>
      <c r="G1123" s="1338"/>
      <c r="H1123" s="626" t="str">
        <f t="shared" si="265"/>
        <v>A0692_旭化成(株)</v>
      </c>
      <c r="I1123" s="626" t="str">
        <f t="shared" si="266"/>
        <v>A0692_旭化成(株)_メニューE</v>
      </c>
      <c r="M1123" s="626">
        <f t="shared" si="267"/>
        <v>0</v>
      </c>
    </row>
    <row r="1124" spans="1:13" ht="20.100000000000001" customHeight="1">
      <c r="A1124" s="666" t="str">
        <f t="shared" si="268"/>
        <v>A0692</v>
      </c>
      <c r="B1124" s="667" t="str">
        <f t="shared" si="268"/>
        <v>旭化成(株)</v>
      </c>
      <c r="C1124" s="699" t="s">
        <v>483</v>
      </c>
      <c r="D1124" s="672">
        <v>0</v>
      </c>
      <c r="E1124" s="673">
        <v>0</v>
      </c>
      <c r="F1124" s="1315"/>
      <c r="G1124" s="1338"/>
      <c r="H1124" s="626" t="str">
        <f t="shared" si="265"/>
        <v>A0692_旭化成(株)</v>
      </c>
      <c r="I1124" s="626" t="str">
        <f t="shared" si="266"/>
        <v>A0692_旭化成(株)_メニューF</v>
      </c>
      <c r="M1124" s="626">
        <f t="shared" si="267"/>
        <v>0</v>
      </c>
    </row>
    <row r="1125" spans="1:13" ht="20.100000000000001" customHeight="1">
      <c r="A1125" s="666" t="str">
        <f t="shared" si="268"/>
        <v>A0692</v>
      </c>
      <c r="B1125" s="667" t="str">
        <f t="shared" si="268"/>
        <v>旭化成(株)</v>
      </c>
      <c r="C1125" s="742" t="s">
        <v>661</v>
      </c>
      <c r="D1125" s="681">
        <v>3.9800000000000002E-4</v>
      </c>
      <c r="E1125" s="676">
        <v>3.9800000000000002E-4</v>
      </c>
      <c r="F1125" s="1315"/>
      <c r="G1125" s="1338"/>
      <c r="H1125" s="626" t="str">
        <f t="shared" si="265"/>
        <v>A0692_旭化成(株)</v>
      </c>
      <c r="I1125" s="626" t="str">
        <f t="shared" si="266"/>
        <v>A0692_旭化成(株)_(参考値)事業者全体</v>
      </c>
      <c r="M1125" s="626">
        <f t="shared" si="267"/>
        <v>0</v>
      </c>
    </row>
    <row r="1126" spans="1:13" ht="20.100000000000001" customHeight="1">
      <c r="A1126" s="656" t="s">
        <v>603</v>
      </c>
      <c r="B1126" s="657" t="s">
        <v>2188</v>
      </c>
      <c r="C1126" s="745"/>
      <c r="D1126" s="664">
        <v>4.0499999999999998E-4</v>
      </c>
      <c r="E1126" s="665">
        <v>4.0499999999999998E-4</v>
      </c>
      <c r="F1126" s="661">
        <v>100</v>
      </c>
      <c r="G1126" s="903"/>
      <c r="H1126" s="626" t="str">
        <f t="shared" si="265"/>
        <v>A0693_京和ガス(株)</v>
      </c>
      <c r="I1126" s="626" t="str">
        <f t="shared" si="266"/>
        <v>A0693_京和ガス(株)_</v>
      </c>
      <c r="M1126" s="626">
        <f t="shared" si="267"/>
        <v>0</v>
      </c>
    </row>
    <row r="1127" spans="1:13" ht="20.100000000000001" customHeight="1">
      <c r="A1127" s="656" t="s">
        <v>604</v>
      </c>
      <c r="B1127" s="657" t="s">
        <v>4507</v>
      </c>
      <c r="C1127" s="663"/>
      <c r="D1127" s="664">
        <v>5.53E-4</v>
      </c>
      <c r="E1127" s="665">
        <v>5.53E-4</v>
      </c>
      <c r="F1127" s="661">
        <v>100</v>
      </c>
      <c r="G1127" s="903"/>
      <c r="H1127" s="626" t="str">
        <f t="shared" si="265"/>
        <v>A0695_KMパワー(株)</v>
      </c>
      <c r="I1127" s="626" t="str">
        <f t="shared" si="266"/>
        <v>A0695_KMパワー(株)_</v>
      </c>
      <c r="M1127" s="626">
        <f t="shared" si="267"/>
        <v>0</v>
      </c>
    </row>
    <row r="1128" spans="1:13" ht="20.100000000000001" customHeight="1">
      <c r="A1128" s="656" t="s">
        <v>605</v>
      </c>
      <c r="B1128" s="657" t="s">
        <v>4508</v>
      </c>
      <c r="C1128" s="663"/>
      <c r="D1128" s="664">
        <v>3.4299999999999999E-4</v>
      </c>
      <c r="E1128" s="665">
        <v>3.4299999999999999E-4</v>
      </c>
      <c r="F1128" s="661">
        <v>100</v>
      </c>
      <c r="G1128" s="903"/>
      <c r="H1128" s="626" t="str">
        <f t="shared" si="265"/>
        <v>A0696_(株)Okazaki</v>
      </c>
      <c r="I1128" s="626" t="str">
        <f t="shared" si="266"/>
        <v>A0696_(株)Okazaki_</v>
      </c>
      <c r="M1128" s="626">
        <f t="shared" si="267"/>
        <v>0</v>
      </c>
    </row>
    <row r="1129" spans="1:13" ht="20.100000000000001" customHeight="1">
      <c r="A1129" s="666" t="s">
        <v>606</v>
      </c>
      <c r="B1129" s="667" t="s">
        <v>2189</v>
      </c>
      <c r="C1129" s="658" t="s">
        <v>229</v>
      </c>
      <c r="D1129" s="669">
        <v>0</v>
      </c>
      <c r="E1129" s="670">
        <v>0</v>
      </c>
      <c r="F1129" s="1315" t="s">
        <v>4384</v>
      </c>
      <c r="G1129" s="1338"/>
      <c r="H1129" s="626" t="str">
        <f t="shared" si="265"/>
        <v>A0698_(株)エフオン</v>
      </c>
      <c r="I1129" s="626" t="str">
        <f t="shared" si="266"/>
        <v>A0698_(株)エフオン_メニューA</v>
      </c>
      <c r="M1129" s="626">
        <f t="shared" si="267"/>
        <v>0</v>
      </c>
    </row>
    <row r="1130" spans="1:13" ht="20.100000000000001" customHeight="1">
      <c r="A1130" s="666" t="str">
        <f t="shared" ref="A1130:B1133" si="269">A1129</f>
        <v>A0698</v>
      </c>
      <c r="B1130" s="667" t="str">
        <f t="shared" si="269"/>
        <v>(株)エフオン</v>
      </c>
      <c r="C1130" s="707" t="s">
        <v>307</v>
      </c>
      <c r="D1130" s="672">
        <v>2.5300000000000002E-4</v>
      </c>
      <c r="E1130" s="673">
        <v>2.5300000000000002E-4</v>
      </c>
      <c r="F1130" s="1315"/>
      <c r="G1130" s="1338"/>
      <c r="H1130" s="626" t="str">
        <f t="shared" si="265"/>
        <v>A0698_(株)エフオン</v>
      </c>
      <c r="I1130" s="626" t="str">
        <f t="shared" si="266"/>
        <v>A0698_(株)エフオン_メニューB</v>
      </c>
      <c r="M1130" s="626">
        <f t="shared" si="267"/>
        <v>0</v>
      </c>
    </row>
    <row r="1131" spans="1:13" ht="20.100000000000001" customHeight="1">
      <c r="A1131" s="666" t="str">
        <f t="shared" si="269"/>
        <v>A0698</v>
      </c>
      <c r="B1131" s="667" t="str">
        <f t="shared" si="269"/>
        <v>(株)エフオン</v>
      </c>
      <c r="C1131" s="671" t="s">
        <v>480</v>
      </c>
      <c r="D1131" s="672">
        <v>3.3799999999999998E-4</v>
      </c>
      <c r="E1131" s="673">
        <v>3.3799999999999998E-4</v>
      </c>
      <c r="F1131" s="1315"/>
      <c r="G1131" s="1338"/>
      <c r="H1131" s="626" t="str">
        <f t="shared" si="265"/>
        <v>A0698_(株)エフオン</v>
      </c>
      <c r="I1131" s="626" t="str">
        <f t="shared" si="266"/>
        <v>A0698_(株)エフオン_メニューC</v>
      </c>
      <c r="M1131" s="626">
        <f t="shared" si="267"/>
        <v>0</v>
      </c>
    </row>
    <row r="1132" spans="1:13" ht="20.100000000000001" customHeight="1">
      <c r="A1132" s="666" t="str">
        <f t="shared" si="269"/>
        <v>A0698</v>
      </c>
      <c r="B1132" s="667" t="str">
        <f t="shared" si="269"/>
        <v>(株)エフオン</v>
      </c>
      <c r="C1132" s="707" t="s">
        <v>481</v>
      </c>
      <c r="D1132" s="672">
        <v>3.4200000000000002E-4</v>
      </c>
      <c r="E1132" s="673">
        <v>3.4200000000000002E-4</v>
      </c>
      <c r="F1132" s="1315"/>
      <c r="G1132" s="1338"/>
      <c r="H1132" s="626" t="str">
        <f t="shared" si="265"/>
        <v>A0698_(株)エフオン</v>
      </c>
      <c r="I1132" s="626" t="str">
        <f t="shared" si="266"/>
        <v>A0698_(株)エフオン_メニューD</v>
      </c>
      <c r="M1132" s="626">
        <f t="shared" si="267"/>
        <v>0</v>
      </c>
    </row>
    <row r="1133" spans="1:13" ht="20.100000000000001" customHeight="1">
      <c r="A1133" s="666" t="str">
        <f t="shared" si="269"/>
        <v>A0698</v>
      </c>
      <c r="B1133" s="667" t="str">
        <f t="shared" si="269"/>
        <v>(株)エフオン</v>
      </c>
      <c r="C1133" s="671" t="s">
        <v>661</v>
      </c>
      <c r="D1133" s="675">
        <v>1.7899999999999999E-4</v>
      </c>
      <c r="E1133" s="676">
        <v>1.7899999999999999E-4</v>
      </c>
      <c r="F1133" s="1315"/>
      <c r="G1133" s="1338"/>
      <c r="H1133" s="626" t="str">
        <f t="shared" si="265"/>
        <v>A0698_(株)エフオン</v>
      </c>
      <c r="I1133" s="626" t="str">
        <f t="shared" si="266"/>
        <v>A0698_(株)エフオン_(参考値)事業者全体</v>
      </c>
      <c r="M1133" s="626">
        <f t="shared" si="267"/>
        <v>0</v>
      </c>
    </row>
    <row r="1134" spans="1:13" ht="20.100000000000001" customHeight="1">
      <c r="A1134" s="656" t="s">
        <v>607</v>
      </c>
      <c r="B1134" s="657" t="s">
        <v>2190</v>
      </c>
      <c r="C1134" s="663"/>
      <c r="D1134" s="664">
        <v>2.99E-4</v>
      </c>
      <c r="E1134" s="665">
        <v>2.99E-4</v>
      </c>
      <c r="F1134" s="661">
        <v>100</v>
      </c>
      <c r="G1134" s="903"/>
      <c r="H1134" s="626" t="str">
        <f t="shared" si="265"/>
        <v>A0699_(株)岡崎さくら電力</v>
      </c>
      <c r="I1134" s="626" t="str">
        <f t="shared" si="266"/>
        <v>A0699_(株)岡崎さくら電力_</v>
      </c>
      <c r="M1134" s="626">
        <f t="shared" si="267"/>
        <v>0</v>
      </c>
    </row>
    <row r="1135" spans="1:13" ht="20.100000000000001" customHeight="1">
      <c r="A1135" s="656" t="s">
        <v>608</v>
      </c>
      <c r="B1135" s="657" t="s">
        <v>2191</v>
      </c>
      <c r="C1135" s="663"/>
      <c r="D1135" s="664">
        <v>5.2099999999999998E-4</v>
      </c>
      <c r="E1135" s="665">
        <v>5.2099999999999998E-4</v>
      </c>
      <c r="F1135" s="661">
        <v>100</v>
      </c>
      <c r="G1135" s="903"/>
      <c r="H1135" s="626" t="str">
        <f t="shared" si="265"/>
        <v>A0702_旭マルヰガス(株)</v>
      </c>
      <c r="I1135" s="626" t="str">
        <f t="shared" si="266"/>
        <v>A0702_旭マルヰガス(株)_</v>
      </c>
      <c r="M1135" s="626">
        <f t="shared" si="267"/>
        <v>0</v>
      </c>
    </row>
    <row r="1136" spans="1:13" ht="20.100000000000001" customHeight="1">
      <c r="A1136" s="656" t="s">
        <v>609</v>
      </c>
      <c r="B1136" s="657" t="s">
        <v>4509</v>
      </c>
      <c r="C1136" s="663"/>
      <c r="D1136" s="664">
        <v>3.5300000000000002E-4</v>
      </c>
      <c r="E1136" s="802">
        <v>3.5300000000000002E-4</v>
      </c>
      <c r="F1136" s="661" t="s">
        <v>4384</v>
      </c>
      <c r="G1136" s="903"/>
      <c r="H1136" s="626" t="str">
        <f t="shared" si="265"/>
        <v>A0703_JREトレーディング(株)</v>
      </c>
      <c r="I1136" s="626" t="str">
        <f t="shared" si="266"/>
        <v>A0703_JREトレーディング(株)_</v>
      </c>
      <c r="M1136" s="626">
        <f t="shared" si="267"/>
        <v>0</v>
      </c>
    </row>
    <row r="1137" spans="1:13" ht="20.100000000000001" customHeight="1">
      <c r="A1137" s="656" t="s">
        <v>610</v>
      </c>
      <c r="B1137" s="657" t="s">
        <v>4510</v>
      </c>
      <c r="C1137" s="663"/>
      <c r="D1137" s="664">
        <v>4.2900000000000002E-4</v>
      </c>
      <c r="E1137" s="946">
        <v>4.2900000000000002E-4</v>
      </c>
      <c r="F1137" s="661" t="s">
        <v>4384</v>
      </c>
      <c r="G1137" s="903"/>
      <c r="H1137" s="626" t="str">
        <f t="shared" si="265"/>
        <v>A0704_Castleton Commodities Japan合同会社</v>
      </c>
      <c r="I1137" s="626" t="str">
        <f t="shared" si="266"/>
        <v>A0704_Castleton Commodities Japan合同会社_</v>
      </c>
      <c r="M1137" s="626">
        <f t="shared" si="267"/>
        <v>0</v>
      </c>
    </row>
    <row r="1138" spans="1:13" ht="20.100000000000001" customHeight="1">
      <c r="A1138" s="656" t="s">
        <v>611</v>
      </c>
      <c r="B1138" s="657" t="s">
        <v>2192</v>
      </c>
      <c r="C1138" s="663"/>
      <c r="D1138" s="664">
        <v>4.2900000000000002E-4</v>
      </c>
      <c r="E1138" s="946">
        <v>4.2900000000000002E-4</v>
      </c>
      <c r="F1138" s="661">
        <v>100</v>
      </c>
      <c r="G1138" s="903"/>
      <c r="H1138" s="626" t="str">
        <f t="shared" si="265"/>
        <v>A0705_神戸電力(株)</v>
      </c>
      <c r="I1138" s="626" t="str">
        <f t="shared" si="266"/>
        <v>A0705_神戸電力(株)_</v>
      </c>
      <c r="M1138" s="626">
        <f t="shared" si="267"/>
        <v>0</v>
      </c>
    </row>
    <row r="1139" spans="1:13" ht="20.100000000000001" customHeight="1">
      <c r="A1139" s="656" t="s">
        <v>612</v>
      </c>
      <c r="B1139" s="657" t="s">
        <v>4511</v>
      </c>
      <c r="C1139" s="663"/>
      <c r="D1139" s="664">
        <v>4.3399999999999998E-4</v>
      </c>
      <c r="E1139" s="665">
        <v>4.3399999999999998E-4</v>
      </c>
      <c r="F1139" s="661">
        <v>100</v>
      </c>
      <c r="G1139" s="903"/>
      <c r="H1139" s="626" t="str">
        <f t="shared" si="265"/>
        <v>A0708_エア・ウォーター・ライフソリューション(株)</v>
      </c>
      <c r="I1139" s="626" t="str">
        <f t="shared" si="266"/>
        <v>A0708_エア・ウォーター・ライフソリューション(株)_</v>
      </c>
      <c r="M1139" s="626">
        <f t="shared" si="267"/>
        <v>0</v>
      </c>
    </row>
    <row r="1140" spans="1:13" ht="20.100000000000001" customHeight="1">
      <c r="A1140" s="666" t="s">
        <v>613</v>
      </c>
      <c r="B1140" s="667" t="s">
        <v>2193</v>
      </c>
      <c r="C1140" s="668" t="s">
        <v>229</v>
      </c>
      <c r="D1140" s="669">
        <v>3.3199999999999999E-4</v>
      </c>
      <c r="E1140" s="670">
        <v>3.3199999999999999E-4</v>
      </c>
      <c r="F1140" s="1315">
        <v>100</v>
      </c>
      <c r="G1140" s="1338"/>
      <c r="H1140" s="626" t="str">
        <f t="shared" si="265"/>
        <v>A0709_生活協同組合ひろしま</v>
      </c>
      <c r="I1140" s="626" t="str">
        <f t="shared" si="266"/>
        <v>A0709_生活協同組合ひろしま_メニューA</v>
      </c>
      <c r="M1140" s="626">
        <f t="shared" si="267"/>
        <v>0</v>
      </c>
    </row>
    <row r="1141" spans="1:13" ht="20.100000000000001" customHeight="1">
      <c r="A1141" s="666" t="str">
        <f t="shared" ref="A1141:B1142" si="270">A1140</f>
        <v>A0709</v>
      </c>
      <c r="B1141" s="667" t="str">
        <f t="shared" si="270"/>
        <v>生活協同組合ひろしま</v>
      </c>
      <c r="C1141" s="671" t="s">
        <v>4395</v>
      </c>
      <c r="D1141" s="672">
        <v>2.2900000000000001E-4</v>
      </c>
      <c r="E1141" s="673">
        <v>2.2900000000000001E-4</v>
      </c>
      <c r="F1141" s="1315"/>
      <c r="G1141" s="1338"/>
      <c r="H1141" s="626" t="str">
        <f t="shared" si="265"/>
        <v>A0709_生活協同組合ひろしま</v>
      </c>
      <c r="I1141" s="626" t="str">
        <f t="shared" si="266"/>
        <v>A0709_生活協同組合ひろしま_メニューB(残差)</v>
      </c>
      <c r="M1141" s="626">
        <f t="shared" si="267"/>
        <v>0</v>
      </c>
    </row>
    <row r="1142" spans="1:13" ht="20.100000000000001" customHeight="1">
      <c r="A1142" s="666" t="str">
        <f t="shared" si="270"/>
        <v>A0709</v>
      </c>
      <c r="B1142" s="667" t="str">
        <f t="shared" si="270"/>
        <v>生活協同組合ひろしま</v>
      </c>
      <c r="C1142" s="674" t="s">
        <v>661</v>
      </c>
      <c r="D1142" s="767">
        <v>2.31E-4</v>
      </c>
      <c r="E1142" s="768">
        <v>2.31E-4</v>
      </c>
      <c r="F1142" s="1315"/>
      <c r="G1142" s="1338"/>
      <c r="H1142" s="626" t="str">
        <f t="shared" si="265"/>
        <v>A0709_生活協同組合ひろしま</v>
      </c>
      <c r="I1142" s="626" t="str">
        <f t="shared" si="266"/>
        <v>A0709_生活協同組合ひろしま_(参考値)事業者全体</v>
      </c>
      <c r="M1142" s="626">
        <f t="shared" si="267"/>
        <v>0</v>
      </c>
    </row>
    <row r="1143" spans="1:13" ht="20.100000000000001" customHeight="1">
      <c r="A1143" s="656" t="s">
        <v>614</v>
      </c>
      <c r="B1143" s="657" t="s">
        <v>4512</v>
      </c>
      <c r="C1143" s="663"/>
      <c r="D1143" s="664">
        <v>5.8500000000000002E-4</v>
      </c>
      <c r="E1143" s="665">
        <v>5.8500000000000002E-4</v>
      </c>
      <c r="F1143" s="661">
        <v>100</v>
      </c>
      <c r="G1143" s="903"/>
      <c r="H1143" s="626" t="str">
        <f t="shared" si="265"/>
        <v>A0711_(株)RenoLAbo</v>
      </c>
      <c r="I1143" s="626" t="str">
        <f t="shared" si="266"/>
        <v>A0711_(株)RenoLAbo_</v>
      </c>
      <c r="M1143" s="626">
        <f t="shared" si="267"/>
        <v>0</v>
      </c>
    </row>
    <row r="1144" spans="1:13" ht="20.100000000000001" customHeight="1">
      <c r="A1144" s="656" t="s">
        <v>615</v>
      </c>
      <c r="B1144" s="657" t="s">
        <v>2194</v>
      </c>
      <c r="C1144" s="663"/>
      <c r="D1144" s="664">
        <v>5.1999999999999997E-5</v>
      </c>
      <c r="E1144" s="665">
        <v>5.1999999999999997E-5</v>
      </c>
      <c r="F1144" s="661">
        <v>100</v>
      </c>
      <c r="G1144" s="903"/>
      <c r="H1144" s="626" t="str">
        <f t="shared" si="265"/>
        <v>A0712_アークエルテクノロジーズ(株)</v>
      </c>
      <c r="I1144" s="626" t="str">
        <f t="shared" si="266"/>
        <v>A0712_アークエルテクノロジーズ(株)_</v>
      </c>
      <c r="M1144" s="626">
        <f t="shared" si="267"/>
        <v>0</v>
      </c>
    </row>
    <row r="1145" spans="1:13" ht="20.100000000000001" customHeight="1">
      <c r="A1145" s="656" t="s">
        <v>616</v>
      </c>
      <c r="B1145" s="657" t="s">
        <v>2195</v>
      </c>
      <c r="C1145" s="663"/>
      <c r="D1145" s="664">
        <v>5.2400000000000005E-4</v>
      </c>
      <c r="E1145" s="665">
        <v>5.2400000000000005E-4</v>
      </c>
      <c r="F1145" s="661">
        <v>86.27274364979283</v>
      </c>
      <c r="G1145" s="903" t="s">
        <v>4394</v>
      </c>
      <c r="H1145" s="626" t="str">
        <f t="shared" si="265"/>
        <v>A0714_エルメック(株)</v>
      </c>
      <c r="I1145" s="626" t="str">
        <f t="shared" si="266"/>
        <v>A0714_エルメック(株)_</v>
      </c>
      <c r="M1145" s="626">
        <f t="shared" si="267"/>
        <v>0</v>
      </c>
    </row>
    <row r="1146" spans="1:13" ht="20.100000000000001" customHeight="1">
      <c r="A1146" s="656" t="s">
        <v>617</v>
      </c>
      <c r="B1146" s="657" t="s">
        <v>2196</v>
      </c>
      <c r="C1146" s="663"/>
      <c r="D1146" s="664">
        <v>4.44E-4</v>
      </c>
      <c r="E1146" s="802">
        <v>4.44E-4</v>
      </c>
      <c r="F1146" s="661">
        <v>100</v>
      </c>
      <c r="G1146" s="903"/>
      <c r="H1146" s="626" t="str">
        <f t="shared" si="265"/>
        <v>A0715_(株)オズエナジー</v>
      </c>
      <c r="I1146" s="626" t="str">
        <f t="shared" si="266"/>
        <v>A0715_(株)オズエナジー_</v>
      </c>
      <c r="M1146" s="626">
        <f t="shared" si="267"/>
        <v>0</v>
      </c>
    </row>
    <row r="1147" spans="1:13" ht="20.100000000000001" customHeight="1">
      <c r="A1147" s="656" t="s">
        <v>618</v>
      </c>
      <c r="B1147" s="657" t="s">
        <v>2197</v>
      </c>
      <c r="C1147" s="663"/>
      <c r="D1147" s="664">
        <v>4.3899999999999999E-4</v>
      </c>
      <c r="E1147" s="802">
        <v>4.3899999999999999E-4</v>
      </c>
      <c r="F1147" s="661">
        <v>100</v>
      </c>
      <c r="G1147" s="903"/>
      <c r="H1147" s="626" t="str">
        <f t="shared" si="265"/>
        <v>A0716_レモンガス(株)</v>
      </c>
      <c r="I1147" s="626" t="str">
        <f t="shared" si="266"/>
        <v>A0716_レモンガス(株)_</v>
      </c>
      <c r="M1147" s="626">
        <f t="shared" si="267"/>
        <v>0</v>
      </c>
    </row>
    <row r="1148" spans="1:13" ht="20.100000000000001" customHeight="1">
      <c r="A1148" s="656" t="s">
        <v>619</v>
      </c>
      <c r="B1148" s="657" t="s">
        <v>2198</v>
      </c>
      <c r="C1148" s="663"/>
      <c r="D1148" s="664">
        <v>3.4200000000000002E-4</v>
      </c>
      <c r="E1148" s="665">
        <v>3.4200000000000002E-4</v>
      </c>
      <c r="F1148" s="661">
        <v>100</v>
      </c>
      <c r="G1148" s="903"/>
      <c r="H1148" s="626" t="str">
        <f t="shared" si="265"/>
        <v>A0718_(株)日本海水</v>
      </c>
      <c r="I1148" s="626" t="str">
        <f t="shared" si="266"/>
        <v>A0718_(株)日本海水_</v>
      </c>
      <c r="M1148" s="626">
        <f t="shared" si="267"/>
        <v>0</v>
      </c>
    </row>
    <row r="1149" spans="1:13" ht="20.100000000000001" customHeight="1">
      <c r="A1149" s="666" t="s">
        <v>4513</v>
      </c>
      <c r="B1149" s="667" t="s">
        <v>4514</v>
      </c>
      <c r="C1149" s="668" t="s">
        <v>229</v>
      </c>
      <c r="D1149" s="669">
        <v>0</v>
      </c>
      <c r="E1149" s="670">
        <v>0</v>
      </c>
      <c r="F1149" s="1315">
        <v>96.393140786828098</v>
      </c>
      <c r="G1149" s="1338" t="s">
        <v>4422</v>
      </c>
      <c r="H1149" s="626" t="str">
        <f t="shared" si="265"/>
        <v>A0720_しろくま電力(株)(旧:(株)afterFIT)</v>
      </c>
      <c r="I1149" s="626" t="str">
        <f t="shared" si="266"/>
        <v>A0720_しろくま電力(株)(旧:(株)afterFIT)_メニューA</v>
      </c>
      <c r="M1149" s="626">
        <f t="shared" si="267"/>
        <v>0</v>
      </c>
    </row>
    <row r="1150" spans="1:13" ht="20.100000000000001" customHeight="1">
      <c r="A1150" s="666" t="str">
        <f t="shared" ref="A1150:B1151" si="271">A1149</f>
        <v>A0720</v>
      </c>
      <c r="B1150" s="667" t="str">
        <f t="shared" si="271"/>
        <v>しろくま電力(株)(旧:(株)afterFIT)</v>
      </c>
      <c r="C1150" s="707" t="s">
        <v>4389</v>
      </c>
      <c r="D1150" s="858">
        <v>4.2900000000000002E-4</v>
      </c>
      <c r="E1150" s="712">
        <v>4.2900000000000002E-4</v>
      </c>
      <c r="F1150" s="1315"/>
      <c r="G1150" s="1338"/>
      <c r="H1150" s="626" t="str">
        <f t="shared" si="265"/>
        <v>A0720_しろくま電力(株)(旧:(株)afterFIT)</v>
      </c>
      <c r="I1150" s="626" t="str">
        <f t="shared" si="266"/>
        <v>A0720_しろくま電力(株)(旧:(株)afterFIT)_メニューB</v>
      </c>
      <c r="M1150" s="626">
        <f t="shared" si="267"/>
        <v>0</v>
      </c>
    </row>
    <row r="1151" spans="1:13" ht="20.100000000000001" customHeight="1">
      <c r="A1151" s="666" t="str">
        <f t="shared" si="271"/>
        <v>A0720</v>
      </c>
      <c r="B1151" s="667" t="str">
        <f t="shared" si="271"/>
        <v>しろくま電力(株)(旧:(株)afterFIT)</v>
      </c>
      <c r="C1151" s="674" t="s">
        <v>661</v>
      </c>
      <c r="D1151" s="675">
        <v>1.0900000000000001E-4</v>
      </c>
      <c r="E1151" s="676">
        <v>1.0900000000000001E-4</v>
      </c>
      <c r="F1151" s="1315"/>
      <c r="G1151" s="1338"/>
      <c r="H1151" s="626" t="str">
        <f t="shared" si="265"/>
        <v>A0720_しろくま電力(株)(旧:(株)afterFIT)</v>
      </c>
      <c r="I1151" s="626" t="str">
        <f t="shared" si="266"/>
        <v>A0720_しろくま電力(株)(旧:(株)afterFIT)_(参考値)事業者全体</v>
      </c>
      <c r="M1151" s="626">
        <f t="shared" si="267"/>
        <v>0</v>
      </c>
    </row>
    <row r="1152" spans="1:13" ht="20.100000000000001" customHeight="1">
      <c r="A1152" s="656" t="s">
        <v>620</v>
      </c>
      <c r="B1152" s="657" t="s">
        <v>2199</v>
      </c>
      <c r="C1152" s="663"/>
      <c r="D1152" s="664">
        <v>5.2400000000000005E-4</v>
      </c>
      <c r="E1152" s="665">
        <v>5.2400000000000005E-4</v>
      </c>
      <c r="F1152" s="661">
        <v>100</v>
      </c>
      <c r="G1152" s="903"/>
      <c r="H1152" s="626" t="str">
        <f t="shared" si="265"/>
        <v>A0721_中小企業支援(株)</v>
      </c>
      <c r="I1152" s="626" t="str">
        <f t="shared" si="266"/>
        <v>A0721_中小企業支援(株)_</v>
      </c>
      <c r="M1152" s="626">
        <f t="shared" si="267"/>
        <v>0</v>
      </c>
    </row>
    <row r="1153" spans="1:13" ht="20.100000000000001" customHeight="1">
      <c r="A1153" s="656" t="s">
        <v>621</v>
      </c>
      <c r="B1153" s="657" t="s">
        <v>2200</v>
      </c>
      <c r="C1153" s="663"/>
      <c r="D1153" s="664">
        <v>4.9600000000000002E-4</v>
      </c>
      <c r="E1153" s="665">
        <v>4.9600000000000002E-4</v>
      </c>
      <c r="F1153" s="661">
        <v>100</v>
      </c>
      <c r="G1153" s="903"/>
      <c r="H1153" s="626" t="str">
        <f t="shared" si="265"/>
        <v>A0722_サントラベラーズサービス有限会社</v>
      </c>
      <c r="I1153" s="626" t="str">
        <f t="shared" si="266"/>
        <v>A0722_サントラベラーズサービス有限会社_</v>
      </c>
      <c r="M1153" s="626">
        <f t="shared" si="267"/>
        <v>0</v>
      </c>
    </row>
    <row r="1154" spans="1:13" ht="20.100000000000001" customHeight="1">
      <c r="A1154" s="656" t="s">
        <v>622</v>
      </c>
      <c r="B1154" s="657" t="s">
        <v>2201</v>
      </c>
      <c r="C1154" s="663"/>
      <c r="D1154" s="664">
        <v>0</v>
      </c>
      <c r="E1154" s="665">
        <v>0</v>
      </c>
      <c r="F1154" s="661">
        <v>100</v>
      </c>
      <c r="G1154" s="903"/>
      <c r="H1154" s="626" t="str">
        <f t="shared" si="265"/>
        <v>A0726_八千代エンジニヤリング(株)</v>
      </c>
      <c r="I1154" s="626" t="str">
        <f t="shared" si="266"/>
        <v>A0726_八千代エンジニヤリング(株)_</v>
      </c>
      <c r="M1154" s="626">
        <f t="shared" si="267"/>
        <v>0</v>
      </c>
    </row>
    <row r="1155" spans="1:13" ht="20.100000000000001" customHeight="1">
      <c r="A1155" s="666" t="s">
        <v>2202</v>
      </c>
      <c r="B1155" s="667" t="s">
        <v>2203</v>
      </c>
      <c r="C1155" s="668" t="s">
        <v>229</v>
      </c>
      <c r="D1155" s="669">
        <v>0</v>
      </c>
      <c r="E1155" s="670">
        <v>0</v>
      </c>
      <c r="F1155" s="1315">
        <v>69.801576515357439</v>
      </c>
      <c r="G1155" s="1338" t="s">
        <v>4394</v>
      </c>
      <c r="H1155" s="626" t="str">
        <f t="shared" si="265"/>
        <v>A0729_神楽電力(株)</v>
      </c>
      <c r="I1155" s="626" t="str">
        <f t="shared" si="266"/>
        <v>A0729_神楽電力(株)_メニューA</v>
      </c>
      <c r="M1155" s="626">
        <f t="shared" si="267"/>
        <v>0</v>
      </c>
    </row>
    <row r="1156" spans="1:13" ht="20.100000000000001" customHeight="1">
      <c r="A1156" s="666" t="str">
        <f t="shared" ref="A1156:B1157" si="272">A1155</f>
        <v>A0729</v>
      </c>
      <c r="B1156" s="667" t="str">
        <f t="shared" si="272"/>
        <v>神楽電力(株)</v>
      </c>
      <c r="C1156" s="704" t="s">
        <v>4395</v>
      </c>
      <c r="D1156" s="705">
        <v>6.78E-4</v>
      </c>
      <c r="E1156" s="706">
        <v>6.78E-4</v>
      </c>
      <c r="F1156" s="1315"/>
      <c r="G1156" s="1338"/>
      <c r="H1156" s="626" t="str">
        <f t="shared" si="265"/>
        <v>A0729_神楽電力(株)</v>
      </c>
      <c r="I1156" s="626" t="str">
        <f t="shared" si="266"/>
        <v>A0729_神楽電力(株)_メニューB(残差)</v>
      </c>
      <c r="M1156" s="626">
        <f t="shared" si="267"/>
        <v>0</v>
      </c>
    </row>
    <row r="1157" spans="1:13" ht="20.100000000000001" customHeight="1">
      <c r="A1157" s="666" t="str">
        <f t="shared" si="272"/>
        <v>A0729</v>
      </c>
      <c r="B1157" s="667" t="str">
        <f t="shared" si="272"/>
        <v>神楽電力(株)</v>
      </c>
      <c r="C1157" s="766" t="s">
        <v>661</v>
      </c>
      <c r="D1157" s="855">
        <v>4.26E-4</v>
      </c>
      <c r="E1157" s="660">
        <v>4.26E-4</v>
      </c>
      <c r="F1157" s="1315"/>
      <c r="G1157" s="1338"/>
      <c r="H1157" s="626" t="str">
        <f t="shared" si="265"/>
        <v>A0729_神楽電力(株)</v>
      </c>
      <c r="I1157" s="626" t="str">
        <f t="shared" si="266"/>
        <v>A0729_神楽電力(株)_(参考値)事業者全体</v>
      </c>
      <c r="M1157" s="626">
        <f t="shared" si="267"/>
        <v>0</v>
      </c>
    </row>
    <row r="1158" spans="1:13" ht="20.100000000000001" customHeight="1">
      <c r="A1158" s="656" t="s">
        <v>623</v>
      </c>
      <c r="B1158" s="657" t="s">
        <v>2204</v>
      </c>
      <c r="C1158" s="663"/>
      <c r="D1158" s="664">
        <v>4.5100000000000001E-4</v>
      </c>
      <c r="E1158" s="802">
        <v>4.5100000000000001E-4</v>
      </c>
      <c r="F1158" s="661">
        <v>100</v>
      </c>
      <c r="G1158" s="903"/>
      <c r="H1158" s="626" t="str">
        <f t="shared" si="265"/>
        <v>A0730_ゆきぐに新電力(株)</v>
      </c>
      <c r="I1158" s="626" t="str">
        <f t="shared" si="266"/>
        <v>A0730_ゆきぐに新電力(株)_</v>
      </c>
      <c r="M1158" s="626">
        <f t="shared" si="267"/>
        <v>0</v>
      </c>
    </row>
    <row r="1159" spans="1:13" ht="20.100000000000001" customHeight="1">
      <c r="A1159" s="656" t="s">
        <v>624</v>
      </c>
      <c r="B1159" s="657" t="s">
        <v>2205</v>
      </c>
      <c r="C1159" s="663"/>
      <c r="D1159" s="664">
        <v>0</v>
      </c>
      <c r="E1159" s="665">
        <v>0</v>
      </c>
      <c r="F1159" s="661">
        <v>100</v>
      </c>
      <c r="G1159" s="903"/>
      <c r="H1159" s="626" t="str">
        <f t="shared" si="265"/>
        <v>A0732_(株)ながさきサステナエナジー</v>
      </c>
      <c r="I1159" s="626" t="str">
        <f t="shared" si="266"/>
        <v>A0732_(株)ながさきサステナエナジー_</v>
      </c>
      <c r="M1159" s="626">
        <f t="shared" si="267"/>
        <v>0</v>
      </c>
    </row>
    <row r="1160" spans="1:13" ht="20.100000000000001" customHeight="1">
      <c r="A1160" s="656" t="s">
        <v>2206</v>
      </c>
      <c r="B1160" s="657" t="s">
        <v>2207</v>
      </c>
      <c r="C1160" s="663"/>
      <c r="D1160" s="664">
        <v>3.8000000000000002E-4</v>
      </c>
      <c r="E1160" s="660">
        <v>3.8000000000000002E-4</v>
      </c>
      <c r="F1160" s="661">
        <v>100</v>
      </c>
      <c r="G1160" s="903"/>
      <c r="H1160" s="626" t="str">
        <f t="shared" si="265"/>
        <v>A0733_葛尾創生電力(株)</v>
      </c>
      <c r="I1160" s="626" t="str">
        <f t="shared" si="266"/>
        <v>A0733_葛尾創生電力(株)_</v>
      </c>
      <c r="M1160" s="626">
        <f t="shared" si="267"/>
        <v>0</v>
      </c>
    </row>
    <row r="1161" spans="1:13" ht="20.100000000000001" customHeight="1">
      <c r="A1161" s="666" t="s">
        <v>2208</v>
      </c>
      <c r="B1161" s="667" t="s">
        <v>2209</v>
      </c>
      <c r="C1161" s="668" t="s">
        <v>229</v>
      </c>
      <c r="D1161" s="909">
        <v>0</v>
      </c>
      <c r="E1161" s="910">
        <v>0</v>
      </c>
      <c r="F1161" s="1315">
        <v>100</v>
      </c>
      <c r="G1161" s="1338"/>
      <c r="H1161" s="626" t="str">
        <f t="shared" si="265"/>
        <v>A0737_(株)ライフエナジー</v>
      </c>
      <c r="I1161" s="626" t="str">
        <f t="shared" si="266"/>
        <v>A0737_(株)ライフエナジー_メニューA</v>
      </c>
      <c r="M1161" s="626">
        <f t="shared" si="267"/>
        <v>0</v>
      </c>
    </row>
    <row r="1162" spans="1:13" ht="20.100000000000001" customHeight="1">
      <c r="A1162" s="666" t="str">
        <f t="shared" ref="A1162:B1164" si="273">A1161</f>
        <v>A0737</v>
      </c>
      <c r="B1162" s="667" t="str">
        <f t="shared" si="273"/>
        <v>(株)ライフエナジー</v>
      </c>
      <c r="C1162" s="671" t="s">
        <v>307</v>
      </c>
      <c r="D1162" s="909">
        <v>2.5900000000000001E-4</v>
      </c>
      <c r="E1162" s="910">
        <v>2.5900000000000001E-4</v>
      </c>
      <c r="F1162" s="1315"/>
      <c r="G1162" s="1338"/>
      <c r="H1162" s="626" t="str">
        <f t="shared" si="265"/>
        <v>A0737_(株)ライフエナジー</v>
      </c>
      <c r="I1162" s="626" t="str">
        <f t="shared" si="266"/>
        <v>A0737_(株)ライフエナジー_メニューB</v>
      </c>
      <c r="M1162" s="626">
        <f t="shared" si="267"/>
        <v>0</v>
      </c>
    </row>
    <row r="1163" spans="1:13" ht="20.100000000000001" customHeight="1">
      <c r="A1163" s="666" t="str">
        <f t="shared" si="273"/>
        <v>A0737</v>
      </c>
      <c r="B1163" s="667" t="str">
        <f t="shared" si="273"/>
        <v>(株)ライフエナジー</v>
      </c>
      <c r="C1163" s="707" t="s">
        <v>4403</v>
      </c>
      <c r="D1163" s="672">
        <v>4.1599999999999997E-4</v>
      </c>
      <c r="E1163" s="673">
        <v>4.1599999999999997E-4</v>
      </c>
      <c r="F1163" s="1315"/>
      <c r="G1163" s="1338"/>
      <c r="H1163" s="626" t="str">
        <f t="shared" si="265"/>
        <v>A0737_(株)ライフエナジー</v>
      </c>
      <c r="I1163" s="626" t="str">
        <f t="shared" si="266"/>
        <v>A0737_(株)ライフエナジー_メニューC(残差)</v>
      </c>
      <c r="M1163" s="626">
        <f t="shared" si="267"/>
        <v>0</v>
      </c>
    </row>
    <row r="1164" spans="1:13" ht="20.100000000000001" customHeight="1">
      <c r="A1164" s="666" t="str">
        <f t="shared" si="273"/>
        <v>A0737</v>
      </c>
      <c r="B1164" s="667" t="str">
        <f t="shared" si="273"/>
        <v>(株)ライフエナジー</v>
      </c>
      <c r="C1164" s="674" t="s">
        <v>661</v>
      </c>
      <c r="D1164" s="675">
        <v>3.0699999999999998E-4</v>
      </c>
      <c r="E1164" s="660">
        <v>3.0699999999999998E-4</v>
      </c>
      <c r="F1164" s="1315"/>
      <c r="G1164" s="1338"/>
      <c r="H1164" s="626" t="str">
        <f t="shared" si="265"/>
        <v>A0737_(株)ライフエナジー</v>
      </c>
      <c r="I1164" s="626" t="str">
        <f t="shared" si="266"/>
        <v>A0737_(株)ライフエナジー_(参考値)事業者全体</v>
      </c>
      <c r="M1164" s="626">
        <f t="shared" si="267"/>
        <v>0</v>
      </c>
    </row>
    <row r="1165" spans="1:13" ht="20.100000000000001" customHeight="1">
      <c r="A1165" s="656" t="s">
        <v>625</v>
      </c>
      <c r="B1165" s="657" t="s">
        <v>2210</v>
      </c>
      <c r="C1165" s="663"/>
      <c r="D1165" s="664">
        <v>5.2800000000000004E-4</v>
      </c>
      <c r="E1165" s="665">
        <v>5.2800000000000004E-4</v>
      </c>
      <c r="F1165" s="661">
        <v>100</v>
      </c>
      <c r="G1165" s="903"/>
      <c r="H1165" s="626" t="str">
        <f t="shared" si="265"/>
        <v>A0738_(株)グルーヴエナジー</v>
      </c>
      <c r="I1165" s="626" t="str">
        <f t="shared" si="266"/>
        <v>A0738_(株)グルーヴエナジー_</v>
      </c>
      <c r="M1165" s="626">
        <f t="shared" si="267"/>
        <v>0</v>
      </c>
    </row>
    <row r="1166" spans="1:13" ht="20.100000000000001" customHeight="1">
      <c r="A1166" s="656" t="s">
        <v>626</v>
      </c>
      <c r="B1166" s="657" t="s">
        <v>2211</v>
      </c>
      <c r="C1166" s="663"/>
      <c r="D1166" s="664">
        <v>4.7800000000000002E-4</v>
      </c>
      <c r="E1166" s="665">
        <v>4.7800000000000002E-4</v>
      </c>
      <c r="F1166" s="661">
        <v>100</v>
      </c>
      <c r="G1166" s="903"/>
      <c r="H1166" s="626" t="str">
        <f t="shared" si="265"/>
        <v>A0739_高知ニューエナジー(株)</v>
      </c>
      <c r="I1166" s="626" t="str">
        <f t="shared" si="266"/>
        <v>A0739_高知ニューエナジー(株)_</v>
      </c>
      <c r="M1166" s="626">
        <f t="shared" si="267"/>
        <v>0</v>
      </c>
    </row>
    <row r="1167" spans="1:13" ht="20.100000000000001" customHeight="1">
      <c r="A1167" s="656" t="s">
        <v>627</v>
      </c>
      <c r="B1167" s="657" t="s">
        <v>2212</v>
      </c>
      <c r="C1167" s="663"/>
      <c r="D1167" s="664">
        <v>4.7100000000000001E-4</v>
      </c>
      <c r="E1167" s="660">
        <v>4.7100000000000001E-4</v>
      </c>
      <c r="F1167" s="661">
        <v>100</v>
      </c>
      <c r="G1167" s="903"/>
      <c r="H1167" s="626" t="str">
        <f t="shared" si="265"/>
        <v>A0740_もみじ電力(株)</v>
      </c>
      <c r="I1167" s="626" t="str">
        <f t="shared" si="266"/>
        <v>A0740_もみじ電力(株)_</v>
      </c>
      <c r="M1167" s="626">
        <f t="shared" si="267"/>
        <v>0</v>
      </c>
    </row>
    <row r="1168" spans="1:13" ht="20.100000000000001" customHeight="1">
      <c r="A1168" s="656" t="s">
        <v>628</v>
      </c>
      <c r="B1168" s="657" t="s">
        <v>2213</v>
      </c>
      <c r="C1168" s="663"/>
      <c r="D1168" s="664">
        <v>4.84E-4</v>
      </c>
      <c r="E1168" s="802">
        <v>4.84E-4</v>
      </c>
      <c r="F1168" s="661">
        <v>100</v>
      </c>
      <c r="G1168" s="903"/>
      <c r="H1168" s="626" t="str">
        <f t="shared" si="265"/>
        <v>A0742_(株)縁人</v>
      </c>
      <c r="I1168" s="626" t="str">
        <f t="shared" si="266"/>
        <v>A0742_(株)縁人_</v>
      </c>
      <c r="M1168" s="626">
        <f t="shared" si="267"/>
        <v>0</v>
      </c>
    </row>
    <row r="1169" spans="1:13" ht="20.100000000000001" customHeight="1">
      <c r="A1169" s="656" t="s">
        <v>629</v>
      </c>
      <c r="B1169" s="657" t="s">
        <v>4515</v>
      </c>
      <c r="C1169" s="663"/>
      <c r="D1169" s="664">
        <v>4.4000000000000002E-4</v>
      </c>
      <c r="E1169" s="665">
        <v>4.4000000000000002E-4</v>
      </c>
      <c r="F1169" s="661">
        <v>100</v>
      </c>
      <c r="G1169" s="903"/>
      <c r="H1169" s="626" t="str">
        <f t="shared" si="265"/>
        <v>A0743_T＆Tエナジー(株)</v>
      </c>
      <c r="I1169" s="626" t="str">
        <f t="shared" si="266"/>
        <v>A0743_T＆Tエナジー(株)_</v>
      </c>
      <c r="M1169" s="626">
        <f t="shared" si="267"/>
        <v>0</v>
      </c>
    </row>
    <row r="1170" spans="1:13" ht="20.100000000000001" customHeight="1">
      <c r="A1170" s="666" t="s">
        <v>630</v>
      </c>
      <c r="B1170" s="667" t="s">
        <v>2214</v>
      </c>
      <c r="C1170" s="668" t="s">
        <v>229</v>
      </c>
      <c r="D1170" s="669">
        <v>0</v>
      </c>
      <c r="E1170" s="670">
        <v>0</v>
      </c>
      <c r="F1170" s="1315">
        <v>100</v>
      </c>
      <c r="G1170" s="1338"/>
      <c r="H1170" s="626" t="str">
        <f t="shared" si="265"/>
        <v>A0744_(株)ルーク</v>
      </c>
      <c r="I1170" s="626" t="str">
        <f t="shared" si="266"/>
        <v>A0744_(株)ルーク_メニューA</v>
      </c>
      <c r="M1170" s="626">
        <f t="shared" si="267"/>
        <v>0</v>
      </c>
    </row>
    <row r="1171" spans="1:13" ht="20.100000000000001" customHeight="1">
      <c r="A1171" s="666" t="str">
        <f t="shared" ref="A1171:B1172" si="274">A1170</f>
        <v>A0744</v>
      </c>
      <c r="B1171" s="667" t="str">
        <f t="shared" si="274"/>
        <v>(株)ルーク</v>
      </c>
      <c r="C1171" s="704" t="s">
        <v>4395</v>
      </c>
      <c r="D1171" s="672">
        <v>1.94E-4</v>
      </c>
      <c r="E1171" s="673">
        <v>1.94E-4</v>
      </c>
      <c r="F1171" s="1315"/>
      <c r="G1171" s="1338"/>
      <c r="H1171" s="626" t="str">
        <f t="shared" si="265"/>
        <v>A0744_(株)ルーク</v>
      </c>
      <c r="I1171" s="626" t="str">
        <f t="shared" si="266"/>
        <v>A0744_(株)ルーク_メニューB(残差)</v>
      </c>
      <c r="M1171" s="626">
        <f t="shared" si="267"/>
        <v>0</v>
      </c>
    </row>
    <row r="1172" spans="1:13" ht="20.100000000000001" customHeight="1">
      <c r="A1172" s="666" t="str">
        <f t="shared" si="274"/>
        <v>A0744</v>
      </c>
      <c r="B1172" s="667" t="str">
        <f t="shared" si="274"/>
        <v>(株)ルーク</v>
      </c>
      <c r="C1172" s="766" t="s">
        <v>661</v>
      </c>
      <c r="D1172" s="767">
        <v>1.93E-4</v>
      </c>
      <c r="E1172" s="768">
        <v>1.93E-4</v>
      </c>
      <c r="F1172" s="1315"/>
      <c r="G1172" s="1338"/>
      <c r="H1172" s="626" t="str">
        <f t="shared" si="265"/>
        <v>A0744_(株)ルーク</v>
      </c>
      <c r="I1172" s="626" t="str">
        <f t="shared" si="266"/>
        <v>A0744_(株)ルーク_(参考値)事業者全体</v>
      </c>
      <c r="M1172" s="626">
        <f t="shared" si="267"/>
        <v>0</v>
      </c>
    </row>
    <row r="1173" spans="1:13" ht="20.100000000000001" customHeight="1">
      <c r="A1173" s="656" t="s">
        <v>631</v>
      </c>
      <c r="B1173" s="657" t="s">
        <v>2215</v>
      </c>
      <c r="C1173" s="745"/>
      <c r="D1173" s="855">
        <v>0</v>
      </c>
      <c r="E1173" s="660">
        <v>0</v>
      </c>
      <c r="F1173" s="661">
        <v>100</v>
      </c>
      <c r="G1173" s="903"/>
      <c r="H1173" s="626" t="str">
        <f t="shared" si="265"/>
        <v>A0746_かけがわ報徳パワー(株)</v>
      </c>
      <c r="I1173" s="626" t="str">
        <f t="shared" si="266"/>
        <v>A0746_かけがわ報徳パワー(株)_</v>
      </c>
      <c r="M1173" s="626">
        <f t="shared" si="267"/>
        <v>0</v>
      </c>
    </row>
    <row r="1174" spans="1:13" ht="20.100000000000001" customHeight="1">
      <c r="A1174" s="656" t="s">
        <v>632</v>
      </c>
      <c r="B1174" s="657" t="s">
        <v>4516</v>
      </c>
      <c r="C1174" s="663"/>
      <c r="D1174" s="664">
        <v>4.8799999999999999E-4</v>
      </c>
      <c r="E1174" s="665">
        <v>4.8799999999999999E-4</v>
      </c>
      <c r="F1174" s="661">
        <v>100</v>
      </c>
      <c r="G1174" s="903"/>
      <c r="H1174" s="626" t="str">
        <f t="shared" si="265"/>
        <v>A0747_SustainableEnergy(株)</v>
      </c>
      <c r="I1174" s="626" t="str">
        <f t="shared" si="266"/>
        <v>A0747_SustainableEnergy(株)_</v>
      </c>
      <c r="M1174" s="626">
        <f t="shared" si="267"/>
        <v>0</v>
      </c>
    </row>
    <row r="1175" spans="1:13" ht="20.100000000000001" customHeight="1">
      <c r="A1175" s="656" t="s">
        <v>633</v>
      </c>
      <c r="B1175" s="657" t="s">
        <v>2216</v>
      </c>
      <c r="C1175" s="663"/>
      <c r="D1175" s="664">
        <v>2.4600000000000002E-4</v>
      </c>
      <c r="E1175" s="665">
        <v>2.4600000000000002E-4</v>
      </c>
      <c r="F1175" s="661">
        <v>100</v>
      </c>
      <c r="G1175" s="903"/>
      <c r="H1175" s="626" t="str">
        <f t="shared" si="265"/>
        <v>A0748_穂の国とよはし電力(株)</v>
      </c>
      <c r="I1175" s="626" t="str">
        <f t="shared" si="266"/>
        <v>A0748_穂の国とよはし電力(株)_</v>
      </c>
      <c r="M1175" s="626">
        <f t="shared" si="267"/>
        <v>0</v>
      </c>
    </row>
    <row r="1176" spans="1:13" ht="20.100000000000001" customHeight="1">
      <c r="A1176" s="656" t="s">
        <v>634</v>
      </c>
      <c r="B1176" s="657" t="s">
        <v>2217</v>
      </c>
      <c r="C1176" s="658"/>
      <c r="D1176" s="794">
        <v>4.3800000000000002E-4</v>
      </c>
      <c r="E1176" s="711">
        <v>4.3800000000000002E-4</v>
      </c>
      <c r="F1176" s="661">
        <v>100</v>
      </c>
      <c r="G1176" s="903"/>
      <c r="H1176" s="626" t="str">
        <f t="shared" si="265"/>
        <v>A0752_イワタニセントラル北海道(株)</v>
      </c>
      <c r="I1176" s="626" t="str">
        <f t="shared" si="266"/>
        <v>A0752_イワタニセントラル北海道(株)_</v>
      </c>
      <c r="M1176" s="626">
        <f t="shared" si="267"/>
        <v>0</v>
      </c>
    </row>
    <row r="1177" spans="1:13" ht="20.100000000000001" customHeight="1">
      <c r="A1177" s="666" t="s">
        <v>635</v>
      </c>
      <c r="B1177" s="667" t="s">
        <v>2218</v>
      </c>
      <c r="C1177" s="862" t="s">
        <v>229</v>
      </c>
      <c r="D1177" s="747">
        <v>4.7399999999999997E-4</v>
      </c>
      <c r="E1177" s="787">
        <v>4.7399999999999997E-4</v>
      </c>
      <c r="F1177" s="1315">
        <v>86.926788833298801</v>
      </c>
      <c r="G1177" s="1338" t="s">
        <v>4517</v>
      </c>
      <c r="H1177" s="626" t="str">
        <f t="shared" si="265"/>
        <v>A0753_ホームタウンエナジー(株)</v>
      </c>
      <c r="I1177" s="626" t="str">
        <f t="shared" si="266"/>
        <v>A0753_ホームタウンエナジー(株)_メニューA</v>
      </c>
      <c r="M1177" s="626">
        <f t="shared" si="267"/>
        <v>0</v>
      </c>
    </row>
    <row r="1178" spans="1:13" ht="20.100000000000001" customHeight="1">
      <c r="A1178" s="666" t="str">
        <f t="shared" ref="A1178:B1179" si="275">A1177</f>
        <v>A0753</v>
      </c>
      <c r="B1178" s="667" t="str">
        <f t="shared" si="275"/>
        <v>ホームタウンエナジー(株)</v>
      </c>
      <c r="C1178" s="691" t="s">
        <v>4395</v>
      </c>
      <c r="D1178" s="748">
        <v>6.0400000000000004E-4</v>
      </c>
      <c r="E1178" s="692">
        <v>6.0400000000000004E-4</v>
      </c>
      <c r="F1178" s="1315"/>
      <c r="G1178" s="1338"/>
      <c r="H1178" s="626" t="str">
        <f t="shared" si="265"/>
        <v>A0753_ホームタウンエナジー(株)</v>
      </c>
      <c r="I1178" s="626" t="str">
        <f t="shared" si="266"/>
        <v>A0753_ホームタウンエナジー(株)_メニューB(残差)</v>
      </c>
      <c r="M1178" s="626">
        <f t="shared" si="267"/>
        <v>0</v>
      </c>
    </row>
    <row r="1179" spans="1:13" ht="20.100000000000001" customHeight="1">
      <c r="A1179" s="666" t="str">
        <f t="shared" si="275"/>
        <v>A0753</v>
      </c>
      <c r="B1179" s="667" t="str">
        <f t="shared" si="275"/>
        <v>ホームタウンエナジー(株)</v>
      </c>
      <c r="C1179" s="722" t="s">
        <v>661</v>
      </c>
      <c r="D1179" s="694">
        <v>5.9699999999999998E-4</v>
      </c>
      <c r="E1179" s="695">
        <v>5.9699999999999998E-4</v>
      </c>
      <c r="F1179" s="1315"/>
      <c r="G1179" s="1338"/>
      <c r="H1179" s="626" t="str">
        <f t="shared" si="265"/>
        <v>A0753_ホームタウンエナジー(株)</v>
      </c>
      <c r="I1179" s="626" t="str">
        <f t="shared" si="266"/>
        <v>A0753_ホームタウンエナジー(株)_(参考値)事業者全体</v>
      </c>
      <c r="M1179" s="626">
        <f t="shared" si="267"/>
        <v>0</v>
      </c>
    </row>
    <row r="1180" spans="1:13" ht="20.100000000000001" customHeight="1">
      <c r="A1180" s="656" t="s">
        <v>636</v>
      </c>
      <c r="B1180" s="657" t="s">
        <v>2219</v>
      </c>
      <c r="C1180" s="745"/>
      <c r="D1180" s="855">
        <v>5.7600000000000001E-4</v>
      </c>
      <c r="E1180" s="660">
        <v>5.7600000000000001E-4</v>
      </c>
      <c r="F1180" s="661">
        <v>100</v>
      </c>
      <c r="G1180" s="903"/>
      <c r="H1180" s="626" t="str">
        <f t="shared" si="265"/>
        <v>A0754_(株)彩の国でんき</v>
      </c>
      <c r="I1180" s="626" t="str">
        <f t="shared" si="266"/>
        <v>A0754_(株)彩の国でんき_</v>
      </c>
      <c r="M1180" s="626">
        <f t="shared" si="267"/>
        <v>0</v>
      </c>
    </row>
    <row r="1181" spans="1:13" ht="20.100000000000001" customHeight="1">
      <c r="A1181" s="656" t="s">
        <v>2220</v>
      </c>
      <c r="B1181" s="657" t="s">
        <v>2221</v>
      </c>
      <c r="C1181" s="663"/>
      <c r="D1181" s="664">
        <v>6.0499999999999996E-4</v>
      </c>
      <c r="E1181" s="665">
        <v>6.0499999999999996E-4</v>
      </c>
      <c r="F1181" s="661">
        <v>100</v>
      </c>
      <c r="G1181" s="903"/>
      <c r="H1181" s="626" t="str">
        <f t="shared" si="265"/>
        <v>A0758_(株)みやきエネルギー</v>
      </c>
      <c r="I1181" s="626" t="str">
        <f t="shared" si="266"/>
        <v>A0758_(株)みやきエネルギー_</v>
      </c>
      <c r="M1181" s="626">
        <f t="shared" si="267"/>
        <v>0</v>
      </c>
    </row>
    <row r="1182" spans="1:13" ht="20.100000000000001" customHeight="1">
      <c r="A1182" s="656" t="s">
        <v>637</v>
      </c>
      <c r="B1182" s="657" t="s">
        <v>4518</v>
      </c>
      <c r="C1182" s="663"/>
      <c r="D1182" s="664">
        <v>6.11E-4</v>
      </c>
      <c r="E1182" s="665">
        <v>6.11E-4</v>
      </c>
      <c r="F1182" s="661">
        <v>100</v>
      </c>
      <c r="G1182" s="903"/>
      <c r="H1182" s="626" t="str">
        <f t="shared" si="265"/>
        <v>A0759_(株)クリーンベンチャー21</v>
      </c>
      <c r="I1182" s="626" t="str">
        <f t="shared" si="266"/>
        <v>A0759_(株)クリーンベンチャー21_</v>
      </c>
      <c r="M1182" s="626">
        <f t="shared" si="267"/>
        <v>0</v>
      </c>
    </row>
    <row r="1183" spans="1:13" ht="20.100000000000001" customHeight="1">
      <c r="A1183" s="656" t="s">
        <v>638</v>
      </c>
      <c r="B1183" s="657" t="s">
        <v>2222</v>
      </c>
      <c r="C1183" s="663"/>
      <c r="D1183" s="968">
        <v>5.9299999999999999E-4</v>
      </c>
      <c r="E1183" s="665">
        <v>5.9299999999999999E-4</v>
      </c>
      <c r="F1183" s="661">
        <v>100</v>
      </c>
      <c r="G1183" s="903"/>
      <c r="H1183" s="626" t="str">
        <f t="shared" ref="H1183:H1246" si="276">A1183&amp;"_"&amp;B1183</f>
        <v>A0760_三河商事(株)</v>
      </c>
      <c r="I1183" s="626" t="str">
        <f t="shared" ref="I1183:I1246" si="277">A1183&amp;"_"&amp;B1183&amp;"_"&amp;C1183</f>
        <v>A0760_三河商事(株)_</v>
      </c>
      <c r="M1183" s="626">
        <f t="shared" ref="M1183:M1246" si="278">COUNTIF($H$30:$H$3024,K1183)</f>
        <v>0</v>
      </c>
    </row>
    <row r="1184" spans="1:13" ht="20.100000000000001" customHeight="1">
      <c r="A1184" s="656" t="s">
        <v>639</v>
      </c>
      <c r="B1184" s="657" t="s">
        <v>2223</v>
      </c>
      <c r="C1184" s="663"/>
      <c r="D1184" s="664">
        <v>4.2499999999999998E-4</v>
      </c>
      <c r="E1184" s="665">
        <v>4.2499999999999998E-4</v>
      </c>
      <c r="F1184" s="661">
        <v>100</v>
      </c>
      <c r="G1184" s="903"/>
      <c r="H1184" s="626" t="str">
        <f t="shared" si="276"/>
        <v>A0761_(株)みとや</v>
      </c>
      <c r="I1184" s="626" t="str">
        <f t="shared" si="277"/>
        <v>A0761_(株)みとや_</v>
      </c>
      <c r="M1184" s="626">
        <f t="shared" si="278"/>
        <v>0</v>
      </c>
    </row>
    <row r="1185" spans="1:13" ht="20.100000000000001" customHeight="1">
      <c r="A1185" s="656" t="s">
        <v>640</v>
      </c>
      <c r="B1185" s="657" t="s">
        <v>2224</v>
      </c>
      <c r="C1185" s="663"/>
      <c r="D1185" s="664">
        <v>4.5100000000000001E-4</v>
      </c>
      <c r="E1185" s="946">
        <v>4.5100000000000001E-4</v>
      </c>
      <c r="F1185" s="661">
        <v>100</v>
      </c>
      <c r="G1185" s="903"/>
      <c r="H1185" s="626" t="str">
        <f t="shared" si="276"/>
        <v>A0762_三州電力(株)</v>
      </c>
      <c r="I1185" s="626" t="str">
        <f t="shared" si="277"/>
        <v>A0762_三州電力(株)_</v>
      </c>
      <c r="M1185" s="626">
        <f t="shared" si="278"/>
        <v>0</v>
      </c>
    </row>
    <row r="1186" spans="1:13" ht="20.100000000000001" customHeight="1">
      <c r="A1186" s="656" t="s">
        <v>641</v>
      </c>
      <c r="B1186" s="657" t="s">
        <v>2225</v>
      </c>
      <c r="C1186" s="663"/>
      <c r="D1186" s="932">
        <v>5.7799999999999995E-4</v>
      </c>
      <c r="E1186" s="833">
        <v>5.7799999999999995E-4</v>
      </c>
      <c r="F1186" s="661">
        <v>100</v>
      </c>
      <c r="G1186" s="903"/>
      <c r="H1186" s="626" t="str">
        <f t="shared" si="276"/>
        <v>A0764_沖縄新エネ開発(株)</v>
      </c>
      <c r="I1186" s="626" t="str">
        <f t="shared" si="277"/>
        <v>A0764_沖縄新エネ開発(株)_</v>
      </c>
      <c r="M1186" s="626">
        <f t="shared" si="278"/>
        <v>0</v>
      </c>
    </row>
    <row r="1187" spans="1:13" ht="20.100000000000001" customHeight="1">
      <c r="A1187" s="656" t="s">
        <v>642</v>
      </c>
      <c r="B1187" s="657" t="s">
        <v>2226</v>
      </c>
      <c r="C1187" s="663"/>
      <c r="D1187" s="664">
        <v>4.06E-4</v>
      </c>
      <c r="E1187" s="802">
        <v>4.06E-4</v>
      </c>
      <c r="F1187" s="661">
        <v>100</v>
      </c>
      <c r="G1187" s="903"/>
      <c r="H1187" s="626" t="str">
        <f t="shared" si="276"/>
        <v>A0770_(株)ほくだん</v>
      </c>
      <c r="I1187" s="626" t="str">
        <f t="shared" si="277"/>
        <v>A0770_(株)ほくだん_</v>
      </c>
      <c r="M1187" s="626">
        <f t="shared" si="278"/>
        <v>0</v>
      </c>
    </row>
    <row r="1188" spans="1:13" ht="20.100000000000001" customHeight="1">
      <c r="A1188" s="656" t="s">
        <v>2227</v>
      </c>
      <c r="B1188" s="657" t="s">
        <v>2228</v>
      </c>
      <c r="C1188" s="663"/>
      <c r="D1188" s="664">
        <v>3.3399999999999999E-4</v>
      </c>
      <c r="E1188" s="802">
        <v>3.3399999999999999E-4</v>
      </c>
      <c r="F1188" s="661">
        <v>100</v>
      </c>
      <c r="G1188" s="903"/>
      <c r="H1188" s="626" t="str">
        <f t="shared" si="276"/>
        <v>A0772_(株)エスコ</v>
      </c>
      <c r="I1188" s="626" t="str">
        <f t="shared" si="277"/>
        <v>A0772_(株)エスコ_</v>
      </c>
      <c r="M1188" s="626">
        <f t="shared" si="278"/>
        <v>0</v>
      </c>
    </row>
    <row r="1189" spans="1:13" ht="20.100000000000001" customHeight="1">
      <c r="A1189" s="656" t="s">
        <v>2229</v>
      </c>
      <c r="B1189" s="657" t="s">
        <v>2230</v>
      </c>
      <c r="C1189" s="663"/>
      <c r="D1189" s="664">
        <v>5.8299999999999997E-4</v>
      </c>
      <c r="E1189" s="802">
        <v>5.8299999999999997E-4</v>
      </c>
      <c r="F1189" s="661">
        <v>100</v>
      </c>
      <c r="G1189" s="903"/>
      <c r="H1189" s="626" t="str">
        <f t="shared" si="276"/>
        <v>A0781_(株)丸の内電力</v>
      </c>
      <c r="I1189" s="626" t="str">
        <f t="shared" si="277"/>
        <v>A0781_(株)丸の内電力_</v>
      </c>
      <c r="M1189" s="626">
        <f t="shared" si="278"/>
        <v>0</v>
      </c>
    </row>
    <row r="1190" spans="1:13" ht="20.100000000000001" customHeight="1">
      <c r="A1190" s="656" t="s">
        <v>643</v>
      </c>
      <c r="B1190" s="657" t="s">
        <v>2231</v>
      </c>
      <c r="C1190" s="663"/>
      <c r="D1190" s="664">
        <v>4.8000000000000001E-4</v>
      </c>
      <c r="E1190" s="802">
        <v>4.8000000000000001E-4</v>
      </c>
      <c r="F1190" s="661">
        <v>100</v>
      </c>
      <c r="G1190" s="903"/>
      <c r="H1190" s="626" t="str">
        <f t="shared" si="276"/>
        <v>A0783_(株)中京電力</v>
      </c>
      <c r="I1190" s="626" t="str">
        <f t="shared" si="277"/>
        <v>A0783_(株)中京電力_</v>
      </c>
      <c r="M1190" s="626">
        <f t="shared" si="278"/>
        <v>0</v>
      </c>
    </row>
    <row r="1191" spans="1:13" ht="20.100000000000001" customHeight="1">
      <c r="A1191" s="656" t="s">
        <v>644</v>
      </c>
      <c r="B1191" s="657" t="s">
        <v>2232</v>
      </c>
      <c r="C1191" s="663"/>
      <c r="D1191" s="664">
        <v>4.3199999999999998E-4</v>
      </c>
      <c r="E1191" s="802">
        <v>4.3199999999999998E-4</v>
      </c>
      <c r="F1191" s="661">
        <v>100</v>
      </c>
      <c r="G1191" s="903"/>
      <c r="H1191" s="626" t="str">
        <f t="shared" si="276"/>
        <v>A0785_(株)クオリティプラス</v>
      </c>
      <c r="I1191" s="626" t="str">
        <f t="shared" si="277"/>
        <v>A0785_(株)クオリティプラス_</v>
      </c>
      <c r="M1191" s="626">
        <f t="shared" si="278"/>
        <v>0</v>
      </c>
    </row>
    <row r="1192" spans="1:13" ht="20.100000000000001" customHeight="1">
      <c r="A1192" s="656" t="s">
        <v>645</v>
      </c>
      <c r="B1192" s="657" t="s">
        <v>4519</v>
      </c>
      <c r="C1192" s="663"/>
      <c r="D1192" s="664">
        <v>4.6500000000000003E-4</v>
      </c>
      <c r="E1192" s="802">
        <v>4.6500000000000003E-4</v>
      </c>
      <c r="F1192" s="661">
        <v>100</v>
      </c>
      <c r="G1192" s="903"/>
      <c r="H1192" s="626" t="str">
        <f t="shared" si="276"/>
        <v>A0786_Y.W.C.(株)</v>
      </c>
      <c r="I1192" s="626" t="str">
        <f t="shared" si="277"/>
        <v>A0786_Y.W.C.(株)_</v>
      </c>
      <c r="M1192" s="626">
        <f t="shared" si="278"/>
        <v>0</v>
      </c>
    </row>
    <row r="1193" spans="1:13" ht="20.100000000000001" customHeight="1">
      <c r="A1193" s="656" t="s">
        <v>2233</v>
      </c>
      <c r="B1193" s="657" t="s">
        <v>4520</v>
      </c>
      <c r="C1193" s="658"/>
      <c r="D1193" s="794">
        <v>4.0900000000000002E-4</v>
      </c>
      <c r="E1193" s="711">
        <v>4.0900000000000002E-4</v>
      </c>
      <c r="F1193" s="661">
        <v>100</v>
      </c>
      <c r="G1193" s="903"/>
      <c r="H1193" s="626" t="str">
        <f t="shared" si="276"/>
        <v>A0792_(株)MTエナジー</v>
      </c>
      <c r="I1193" s="626" t="str">
        <f t="shared" si="277"/>
        <v>A0792_(株)MTエナジー_</v>
      </c>
      <c r="M1193" s="626">
        <f t="shared" si="278"/>
        <v>0</v>
      </c>
    </row>
    <row r="1194" spans="1:13" ht="20.100000000000001" customHeight="1">
      <c r="A1194" s="666" t="s">
        <v>646</v>
      </c>
      <c r="B1194" s="666" t="s">
        <v>4521</v>
      </c>
      <c r="C1194" s="668" t="s">
        <v>229</v>
      </c>
      <c r="D1194" s="764">
        <v>0</v>
      </c>
      <c r="E1194" s="765">
        <v>0</v>
      </c>
      <c r="F1194" s="1315">
        <v>100</v>
      </c>
      <c r="G1194" s="1338"/>
      <c r="H1194" s="626" t="str">
        <f t="shared" si="276"/>
        <v>A0793_TGオクトパスエナジー(株)</v>
      </c>
      <c r="I1194" s="626" t="str">
        <f t="shared" si="277"/>
        <v>A0793_TGオクトパスエナジー(株)_メニューA</v>
      </c>
      <c r="M1194" s="626">
        <f t="shared" si="278"/>
        <v>0</v>
      </c>
    </row>
    <row r="1195" spans="1:13" ht="20.100000000000001" customHeight="1">
      <c r="A1195" s="666" t="str">
        <f t="shared" ref="A1195:A1197" si="279">A1194</f>
        <v>A0793</v>
      </c>
      <c r="B1195" s="666" t="s">
        <v>4521</v>
      </c>
      <c r="C1195" s="708" t="s">
        <v>4389</v>
      </c>
      <c r="D1195" s="672">
        <v>1.65E-4</v>
      </c>
      <c r="E1195" s="673">
        <v>1.65E-4</v>
      </c>
      <c r="F1195" s="1315"/>
      <c r="G1195" s="1338"/>
      <c r="H1195" s="626" t="str">
        <f t="shared" si="276"/>
        <v>A0793_TGオクトパスエナジー(株)</v>
      </c>
      <c r="I1195" s="626" t="str">
        <f t="shared" si="277"/>
        <v>A0793_TGオクトパスエナジー(株)_メニューB</v>
      </c>
      <c r="M1195" s="626">
        <f t="shared" si="278"/>
        <v>0</v>
      </c>
    </row>
    <row r="1196" spans="1:13" ht="20.100000000000001" customHeight="1">
      <c r="A1196" s="666" t="str">
        <f t="shared" si="279"/>
        <v>A0793</v>
      </c>
      <c r="B1196" s="666" t="s">
        <v>4521</v>
      </c>
      <c r="C1196" s="744" t="s">
        <v>4426</v>
      </c>
      <c r="D1196" s="672">
        <v>3.86E-4</v>
      </c>
      <c r="E1196" s="673">
        <v>3.86E-4</v>
      </c>
      <c r="F1196" s="1315"/>
      <c r="G1196" s="1338"/>
      <c r="H1196" s="626" t="str">
        <f t="shared" si="276"/>
        <v>A0793_TGオクトパスエナジー(株)</v>
      </c>
      <c r="I1196" s="626" t="str">
        <f t="shared" si="277"/>
        <v>A0793_TGオクトパスエナジー(株)_メニューC(残差)</v>
      </c>
      <c r="M1196" s="626">
        <f t="shared" si="278"/>
        <v>0</v>
      </c>
    </row>
    <row r="1197" spans="1:13" ht="20.100000000000001" customHeight="1">
      <c r="A1197" s="666" t="str">
        <f t="shared" si="279"/>
        <v>A0793</v>
      </c>
      <c r="B1197" s="666" t="s">
        <v>4521</v>
      </c>
      <c r="C1197" s="674" t="s">
        <v>661</v>
      </c>
      <c r="D1197" s="767">
        <v>7.1000000000000005E-5</v>
      </c>
      <c r="E1197" s="768">
        <v>7.1000000000000005E-5</v>
      </c>
      <c r="F1197" s="1315"/>
      <c r="G1197" s="1338"/>
      <c r="H1197" s="626" t="str">
        <f t="shared" si="276"/>
        <v>A0793_TGオクトパスエナジー(株)</v>
      </c>
      <c r="I1197" s="626" t="str">
        <f t="shared" si="277"/>
        <v>A0793_TGオクトパスエナジー(株)_(参考値)事業者全体</v>
      </c>
      <c r="M1197" s="626">
        <f t="shared" si="278"/>
        <v>0</v>
      </c>
    </row>
    <row r="1198" spans="1:13" ht="20.100000000000001" customHeight="1">
      <c r="A1198" s="969" t="s">
        <v>647</v>
      </c>
      <c r="B1198" s="667" t="s">
        <v>2234</v>
      </c>
      <c r="C1198" s="668" t="s">
        <v>229</v>
      </c>
      <c r="D1198" s="705">
        <v>0</v>
      </c>
      <c r="E1198" s="706">
        <v>0</v>
      </c>
      <c r="F1198" s="1315">
        <v>100</v>
      </c>
      <c r="G1198" s="1338"/>
      <c r="H1198" s="626" t="str">
        <f t="shared" si="276"/>
        <v>A0796_東北電力フロンティア(株)</v>
      </c>
      <c r="I1198" s="626" t="str">
        <f t="shared" si="277"/>
        <v>A0796_東北電力フロンティア(株)_メニューA</v>
      </c>
      <c r="M1198" s="626">
        <f t="shared" si="278"/>
        <v>0</v>
      </c>
    </row>
    <row r="1199" spans="1:13" ht="20.100000000000001" customHeight="1">
      <c r="A1199" s="969" t="str">
        <f t="shared" ref="A1199:B1200" si="280">A1198</f>
        <v>A0796</v>
      </c>
      <c r="B1199" s="667" t="str">
        <f t="shared" si="280"/>
        <v>東北電力フロンティア(株)</v>
      </c>
      <c r="C1199" s="704" t="s">
        <v>4395</v>
      </c>
      <c r="D1199" s="705">
        <v>5.2899999999999996E-4</v>
      </c>
      <c r="E1199" s="706">
        <v>5.2899999999999996E-4</v>
      </c>
      <c r="F1199" s="1315"/>
      <c r="G1199" s="1338"/>
      <c r="H1199" s="626" t="str">
        <f t="shared" si="276"/>
        <v>A0796_東北電力フロンティア(株)</v>
      </c>
      <c r="I1199" s="626" t="str">
        <f t="shared" si="277"/>
        <v>A0796_東北電力フロンティア(株)_メニューB(残差)</v>
      </c>
      <c r="M1199" s="626">
        <f t="shared" si="278"/>
        <v>0</v>
      </c>
    </row>
    <row r="1200" spans="1:13" ht="20.100000000000001" customHeight="1">
      <c r="A1200" s="969" t="str">
        <f t="shared" si="280"/>
        <v>A0796</v>
      </c>
      <c r="B1200" s="667" t="str">
        <f t="shared" si="280"/>
        <v>東北電力フロンティア(株)</v>
      </c>
      <c r="C1200" s="745" t="s">
        <v>661</v>
      </c>
      <c r="D1200" s="855">
        <v>5.2800000000000004E-4</v>
      </c>
      <c r="E1200" s="660">
        <v>5.2800000000000004E-4</v>
      </c>
      <c r="F1200" s="1315"/>
      <c r="G1200" s="1338"/>
      <c r="H1200" s="626" t="str">
        <f t="shared" si="276"/>
        <v>A0796_東北電力フロンティア(株)</v>
      </c>
      <c r="I1200" s="626" t="str">
        <f t="shared" si="277"/>
        <v>A0796_東北電力フロンティア(株)_(参考値)事業者全体</v>
      </c>
      <c r="M1200" s="626">
        <f t="shared" si="278"/>
        <v>0</v>
      </c>
    </row>
    <row r="1201" spans="1:13" ht="20.100000000000001" customHeight="1">
      <c r="A1201" s="656" t="s">
        <v>648</v>
      </c>
      <c r="B1201" s="657" t="s">
        <v>2235</v>
      </c>
      <c r="C1201" s="663"/>
      <c r="D1201" s="664">
        <v>4.5399999999999998E-4</v>
      </c>
      <c r="E1201" s="802">
        <v>4.5399999999999998E-4</v>
      </c>
      <c r="F1201" s="661">
        <v>100</v>
      </c>
      <c r="G1201" s="903"/>
      <c r="H1201" s="626" t="str">
        <f t="shared" si="276"/>
        <v>A0798_(株)ファラデー</v>
      </c>
      <c r="I1201" s="626" t="str">
        <f t="shared" si="277"/>
        <v>A0798_(株)ファラデー_</v>
      </c>
      <c r="M1201" s="626">
        <f t="shared" si="278"/>
        <v>0</v>
      </c>
    </row>
    <row r="1202" spans="1:13" ht="20.100000000000001" customHeight="1">
      <c r="A1202" s="656" t="s">
        <v>2236</v>
      </c>
      <c r="B1202" s="657" t="s">
        <v>4522</v>
      </c>
      <c r="C1202" s="663"/>
      <c r="D1202" s="664">
        <v>0</v>
      </c>
      <c r="E1202" s="802">
        <v>0</v>
      </c>
      <c r="F1202" s="661">
        <v>100</v>
      </c>
      <c r="G1202" s="903"/>
      <c r="H1202" s="626" t="str">
        <f t="shared" si="276"/>
        <v>A0799_三菱HCキャピタルエナジー(株)</v>
      </c>
      <c r="I1202" s="626" t="str">
        <f t="shared" si="277"/>
        <v>A0799_三菱HCキャピタルエナジー(株)_</v>
      </c>
      <c r="M1202" s="626">
        <f t="shared" si="278"/>
        <v>0</v>
      </c>
    </row>
    <row r="1203" spans="1:13" ht="20.100000000000001" customHeight="1">
      <c r="A1203" s="656" t="s">
        <v>4523</v>
      </c>
      <c r="B1203" s="657" t="s">
        <v>4524</v>
      </c>
      <c r="C1203" s="663"/>
      <c r="D1203" s="664">
        <v>5.5699999999999999E-4</v>
      </c>
      <c r="E1203" s="802">
        <v>5.5699999999999999E-4</v>
      </c>
      <c r="F1203" s="661">
        <v>100</v>
      </c>
      <c r="G1203" s="903"/>
      <c r="H1203" s="626" t="str">
        <f t="shared" si="276"/>
        <v>A0800_(株)Meisin</v>
      </c>
      <c r="I1203" s="626" t="str">
        <f t="shared" si="277"/>
        <v>A0800_(株)Meisin_</v>
      </c>
      <c r="M1203" s="626">
        <f t="shared" si="278"/>
        <v>0</v>
      </c>
    </row>
    <row r="1204" spans="1:13" ht="20.100000000000001" customHeight="1">
      <c r="A1204" s="656" t="s">
        <v>2237</v>
      </c>
      <c r="B1204" s="657" t="s">
        <v>2238</v>
      </c>
      <c r="C1204" s="663"/>
      <c r="D1204" s="664">
        <v>0</v>
      </c>
      <c r="E1204" s="802">
        <v>0</v>
      </c>
      <c r="F1204" s="661">
        <v>95.93</v>
      </c>
      <c r="G1204" s="903" t="s">
        <v>4422</v>
      </c>
      <c r="H1204" s="626" t="str">
        <f t="shared" si="276"/>
        <v>A0802_大塚ビジネスサポート(株)</v>
      </c>
      <c r="I1204" s="626" t="str">
        <f t="shared" si="277"/>
        <v>A0802_大塚ビジネスサポート(株)_</v>
      </c>
      <c r="M1204" s="626">
        <f t="shared" si="278"/>
        <v>0</v>
      </c>
    </row>
    <row r="1205" spans="1:13" ht="20.100000000000001" customHeight="1">
      <c r="A1205" s="656" t="s">
        <v>649</v>
      </c>
      <c r="B1205" s="657" t="s">
        <v>2239</v>
      </c>
      <c r="C1205" s="663"/>
      <c r="D1205" s="664">
        <v>5.9299999999999999E-4</v>
      </c>
      <c r="E1205" s="802">
        <v>5.9299999999999999E-4</v>
      </c>
      <c r="F1205" s="661">
        <v>70.91</v>
      </c>
      <c r="G1205" s="903" t="s">
        <v>4422</v>
      </c>
      <c r="H1205" s="626" t="str">
        <f t="shared" si="276"/>
        <v>A0803_出雲ケーブルビジョン(株)</v>
      </c>
      <c r="I1205" s="626" t="str">
        <f t="shared" si="277"/>
        <v>A0803_出雲ケーブルビジョン(株)_</v>
      </c>
      <c r="M1205" s="626">
        <f t="shared" si="278"/>
        <v>0</v>
      </c>
    </row>
    <row r="1206" spans="1:13" ht="20.100000000000001" customHeight="1">
      <c r="A1206" s="656" t="s">
        <v>650</v>
      </c>
      <c r="B1206" s="657" t="s">
        <v>2240</v>
      </c>
      <c r="C1206" s="658"/>
      <c r="D1206" s="781">
        <v>1.02E-4</v>
      </c>
      <c r="E1206" s="857">
        <v>1.02E-4</v>
      </c>
      <c r="F1206" s="661">
        <v>100</v>
      </c>
      <c r="G1206" s="903"/>
      <c r="H1206" s="626" t="str">
        <f t="shared" si="276"/>
        <v>A0806_いずも縁結び電力(株)</v>
      </c>
      <c r="I1206" s="626" t="str">
        <f t="shared" si="277"/>
        <v>A0806_いずも縁結び電力(株)_</v>
      </c>
      <c r="M1206" s="626">
        <f t="shared" si="278"/>
        <v>0</v>
      </c>
    </row>
    <row r="1207" spans="1:13" ht="20.100000000000001" customHeight="1">
      <c r="A1207" s="666" t="s">
        <v>2241</v>
      </c>
      <c r="B1207" s="667" t="s">
        <v>2242</v>
      </c>
      <c r="C1207" s="668" t="s">
        <v>229</v>
      </c>
      <c r="D1207" s="856">
        <v>0</v>
      </c>
      <c r="E1207" s="857">
        <v>0</v>
      </c>
      <c r="F1207" s="1315">
        <v>1.17</v>
      </c>
      <c r="G1207" s="1338" t="s">
        <v>4422</v>
      </c>
      <c r="H1207" s="626" t="str">
        <f t="shared" si="276"/>
        <v>A0807_恵那電力(株)</v>
      </c>
      <c r="I1207" s="626" t="str">
        <f t="shared" si="277"/>
        <v>A0807_恵那電力(株)_メニューA</v>
      </c>
      <c r="M1207" s="626">
        <f t="shared" si="278"/>
        <v>0</v>
      </c>
    </row>
    <row r="1208" spans="1:13" ht="20.100000000000001" customHeight="1">
      <c r="A1208" s="666" t="str">
        <f t="shared" ref="A1208:B1209" si="281">A1207</f>
        <v>A0807</v>
      </c>
      <c r="B1208" s="667" t="str">
        <f t="shared" si="281"/>
        <v>恵那電力(株)</v>
      </c>
      <c r="C1208" s="704" t="s">
        <v>4395</v>
      </c>
      <c r="D1208" s="672">
        <v>4.06E-4</v>
      </c>
      <c r="E1208" s="673">
        <v>4.06E-4</v>
      </c>
      <c r="F1208" s="1315"/>
      <c r="G1208" s="1338"/>
      <c r="H1208" s="626" t="str">
        <f t="shared" si="276"/>
        <v>A0807_恵那電力(株)</v>
      </c>
      <c r="I1208" s="626" t="str">
        <f t="shared" si="277"/>
        <v>A0807_恵那電力(株)_メニューB(残差)</v>
      </c>
      <c r="M1208" s="626">
        <f t="shared" si="278"/>
        <v>0</v>
      </c>
    </row>
    <row r="1209" spans="1:13" ht="20.100000000000001" customHeight="1">
      <c r="A1209" s="666" t="str">
        <f t="shared" si="281"/>
        <v>A0807</v>
      </c>
      <c r="B1209" s="667" t="str">
        <f t="shared" si="281"/>
        <v>恵那電力(株)</v>
      </c>
      <c r="C1209" s="671" t="s">
        <v>661</v>
      </c>
      <c r="D1209" s="684">
        <v>3.8299999999999999E-4</v>
      </c>
      <c r="E1209" s="712">
        <v>3.8299999999999999E-4</v>
      </c>
      <c r="F1209" s="1315"/>
      <c r="G1209" s="1338"/>
      <c r="H1209" s="626" t="str">
        <f t="shared" si="276"/>
        <v>A0807_恵那電力(株)</v>
      </c>
      <c r="I1209" s="626" t="str">
        <f t="shared" si="277"/>
        <v>A0807_恵那電力(株)_(参考値)事業者全体</v>
      </c>
      <c r="M1209" s="626">
        <f t="shared" si="278"/>
        <v>0</v>
      </c>
    </row>
    <row r="1210" spans="1:13" ht="20.100000000000001" customHeight="1">
      <c r="A1210" s="666" t="s">
        <v>651</v>
      </c>
      <c r="B1210" s="667" t="s">
        <v>2243</v>
      </c>
      <c r="C1210" s="862" t="s">
        <v>229</v>
      </c>
      <c r="D1210" s="747">
        <v>0</v>
      </c>
      <c r="E1210" s="787">
        <v>0</v>
      </c>
      <c r="F1210" s="1315" t="s">
        <v>4384</v>
      </c>
      <c r="G1210" s="1315"/>
      <c r="H1210" s="626" t="str">
        <f t="shared" si="276"/>
        <v>A0808_宇都宮ライトパワー(株)</v>
      </c>
      <c r="I1210" s="626" t="str">
        <f t="shared" si="277"/>
        <v>A0808_宇都宮ライトパワー(株)_メニューA</v>
      </c>
      <c r="M1210" s="626">
        <f t="shared" si="278"/>
        <v>0</v>
      </c>
    </row>
    <row r="1211" spans="1:13" ht="20.100000000000001" customHeight="1">
      <c r="A1211" s="666" t="str">
        <f t="shared" ref="A1211:B1212" si="282">A1210</f>
        <v>A0808</v>
      </c>
      <c r="B1211" s="667" t="str">
        <f t="shared" si="282"/>
        <v>宇都宮ライトパワー(株)</v>
      </c>
      <c r="C1211" s="691" t="s">
        <v>4395</v>
      </c>
      <c r="D1211" s="748">
        <v>5.7000000000000003E-5</v>
      </c>
      <c r="E1211" s="692">
        <v>5.7000000000000003E-5</v>
      </c>
      <c r="F1211" s="1315"/>
      <c r="G1211" s="1315"/>
      <c r="H1211" s="626" t="str">
        <f t="shared" si="276"/>
        <v>A0808_宇都宮ライトパワー(株)</v>
      </c>
      <c r="I1211" s="626" t="str">
        <f t="shared" si="277"/>
        <v>A0808_宇都宮ライトパワー(株)_メニューB(残差)</v>
      </c>
      <c r="M1211" s="626">
        <f t="shared" si="278"/>
        <v>0</v>
      </c>
    </row>
    <row r="1212" spans="1:13" ht="20.100000000000001" customHeight="1">
      <c r="A1212" s="666" t="str">
        <f t="shared" si="282"/>
        <v>A0808</v>
      </c>
      <c r="B1212" s="667" t="str">
        <f t="shared" si="282"/>
        <v>宇都宮ライトパワー(株)</v>
      </c>
      <c r="C1212" s="722" t="s">
        <v>661</v>
      </c>
      <c r="D1212" s="694">
        <v>1.0000000000000001E-5</v>
      </c>
      <c r="E1212" s="695">
        <v>1.0000000000000001E-5</v>
      </c>
      <c r="F1212" s="1315"/>
      <c r="G1212" s="1315"/>
      <c r="H1212" s="626" t="str">
        <f t="shared" si="276"/>
        <v>A0808_宇都宮ライトパワー(株)</v>
      </c>
      <c r="I1212" s="626" t="str">
        <f t="shared" si="277"/>
        <v>A0808_宇都宮ライトパワー(株)_(参考値)事業者全体</v>
      </c>
      <c r="M1212" s="626">
        <f t="shared" si="278"/>
        <v>0</v>
      </c>
    </row>
    <row r="1213" spans="1:13" ht="20.100000000000001" customHeight="1">
      <c r="A1213" s="656" t="s">
        <v>652</v>
      </c>
      <c r="B1213" s="657" t="s">
        <v>2244</v>
      </c>
      <c r="C1213" s="745"/>
      <c r="D1213" s="855">
        <v>4.9700000000000005E-4</v>
      </c>
      <c r="E1213" s="660">
        <v>4.9700000000000005E-4</v>
      </c>
      <c r="F1213" s="661">
        <v>100</v>
      </c>
      <c r="G1213" s="903"/>
      <c r="H1213" s="626" t="str">
        <f t="shared" si="276"/>
        <v>A0809_帯広電力(株)</v>
      </c>
      <c r="I1213" s="626" t="str">
        <f t="shared" si="277"/>
        <v>A0809_帯広電力(株)_</v>
      </c>
      <c r="M1213" s="626">
        <f t="shared" si="278"/>
        <v>0</v>
      </c>
    </row>
    <row r="1214" spans="1:13" ht="20.100000000000001" customHeight="1">
      <c r="A1214" s="656" t="s">
        <v>2245</v>
      </c>
      <c r="B1214" s="657" t="s">
        <v>2246</v>
      </c>
      <c r="C1214" s="663"/>
      <c r="D1214" s="664">
        <v>4.5600000000000003E-4</v>
      </c>
      <c r="E1214" s="802">
        <v>4.5600000000000003E-4</v>
      </c>
      <c r="F1214" s="661">
        <v>100</v>
      </c>
      <c r="G1214" s="903"/>
      <c r="H1214" s="626" t="str">
        <f t="shared" si="276"/>
        <v>A0810_フジ物産(株)</v>
      </c>
      <c r="I1214" s="626" t="str">
        <f t="shared" si="277"/>
        <v>A0810_フジ物産(株)_</v>
      </c>
      <c r="M1214" s="626">
        <f t="shared" si="278"/>
        <v>0</v>
      </c>
    </row>
    <row r="1215" spans="1:13" ht="20.100000000000001" customHeight="1">
      <c r="A1215" s="666" t="s">
        <v>2247</v>
      </c>
      <c r="B1215" s="667" t="s">
        <v>2248</v>
      </c>
      <c r="C1215" s="658" t="s">
        <v>229</v>
      </c>
      <c r="D1215" s="856">
        <v>0</v>
      </c>
      <c r="E1215" s="857">
        <v>0</v>
      </c>
      <c r="F1215" s="1315">
        <v>100</v>
      </c>
      <c r="G1215" s="903"/>
      <c r="H1215" s="626" t="str">
        <f t="shared" si="276"/>
        <v>A0812_金沢エナジー(株)</v>
      </c>
      <c r="I1215" s="626" t="str">
        <f t="shared" si="277"/>
        <v>A0812_金沢エナジー(株)_メニューA</v>
      </c>
      <c r="M1215" s="626">
        <f t="shared" si="278"/>
        <v>0</v>
      </c>
    </row>
    <row r="1216" spans="1:13" ht="20.100000000000001" customHeight="1">
      <c r="A1216" s="666" t="str">
        <f t="shared" ref="A1216:B1217" si="283">A1215</f>
        <v>A0812</v>
      </c>
      <c r="B1216" s="667" t="str">
        <f t="shared" si="283"/>
        <v>金沢エナジー(株)</v>
      </c>
      <c r="C1216" s="683" t="s">
        <v>4395</v>
      </c>
      <c r="D1216" s="672">
        <v>3.86E-4</v>
      </c>
      <c r="E1216" s="673">
        <v>3.86E-4</v>
      </c>
      <c r="F1216" s="1315"/>
      <c r="G1216" s="903"/>
      <c r="H1216" s="626" t="str">
        <f t="shared" si="276"/>
        <v>A0812_金沢エナジー(株)</v>
      </c>
      <c r="I1216" s="626" t="str">
        <f t="shared" si="277"/>
        <v>A0812_金沢エナジー(株)_メニューB(残差)</v>
      </c>
      <c r="M1216" s="626">
        <f t="shared" si="278"/>
        <v>0</v>
      </c>
    </row>
    <row r="1217" spans="1:13" ht="20.100000000000001" customHeight="1">
      <c r="A1217" s="666" t="str">
        <f t="shared" si="283"/>
        <v>A0812</v>
      </c>
      <c r="B1217" s="667" t="str">
        <f t="shared" si="283"/>
        <v>金沢エナジー(株)</v>
      </c>
      <c r="C1217" s="674" t="s">
        <v>661</v>
      </c>
      <c r="D1217" s="675">
        <v>3.8499999999999998E-4</v>
      </c>
      <c r="E1217" s="660">
        <v>3.8499999999999998E-4</v>
      </c>
      <c r="F1217" s="1315"/>
      <c r="G1217" s="970"/>
      <c r="H1217" s="626" t="str">
        <f t="shared" si="276"/>
        <v>A0812_金沢エナジー(株)</v>
      </c>
      <c r="I1217" s="626" t="str">
        <f t="shared" si="277"/>
        <v>A0812_金沢エナジー(株)_(参考値)事業者全体</v>
      </c>
      <c r="M1217" s="626">
        <f t="shared" si="278"/>
        <v>0</v>
      </c>
    </row>
    <row r="1218" spans="1:13" ht="20.100000000000001" customHeight="1">
      <c r="A1218" s="656" t="s">
        <v>653</v>
      </c>
      <c r="B1218" s="657" t="s">
        <v>2249</v>
      </c>
      <c r="C1218" s="658"/>
      <c r="D1218" s="794">
        <v>4.46E-4</v>
      </c>
      <c r="E1218" s="711">
        <v>4.46E-4</v>
      </c>
      <c r="F1218" s="661">
        <v>100</v>
      </c>
      <c r="G1218" s="903"/>
      <c r="H1218" s="626" t="str">
        <f t="shared" si="276"/>
        <v>A0817_(株)なんとエナジー</v>
      </c>
      <c r="I1218" s="626" t="str">
        <f t="shared" si="277"/>
        <v>A0817_(株)なんとエナジー_</v>
      </c>
      <c r="M1218" s="626">
        <f t="shared" si="278"/>
        <v>0</v>
      </c>
    </row>
    <row r="1219" spans="1:13" ht="20.100000000000001" customHeight="1">
      <c r="A1219" s="666" t="s">
        <v>654</v>
      </c>
      <c r="B1219" s="667" t="s">
        <v>2250</v>
      </c>
      <c r="C1219" s="862" t="s">
        <v>229</v>
      </c>
      <c r="D1219" s="747">
        <v>0</v>
      </c>
      <c r="E1219" s="787">
        <v>0</v>
      </c>
      <c r="F1219" s="1315">
        <v>100</v>
      </c>
      <c r="G1219" s="1315"/>
      <c r="H1219" s="626" t="str">
        <f t="shared" si="276"/>
        <v>A0819_(株)ボーダレス・ジャパン</v>
      </c>
      <c r="I1219" s="626" t="str">
        <f t="shared" si="277"/>
        <v>A0819_(株)ボーダレス・ジャパン_メニューA</v>
      </c>
      <c r="M1219" s="626">
        <f t="shared" si="278"/>
        <v>0</v>
      </c>
    </row>
    <row r="1220" spans="1:13" ht="20.100000000000001" customHeight="1">
      <c r="A1220" s="666" t="str">
        <f t="shared" ref="A1220:B1220" si="284">A1219</f>
        <v>A0819</v>
      </c>
      <c r="B1220" s="667" t="str">
        <f t="shared" si="284"/>
        <v>(株)ボーダレス・ジャパン</v>
      </c>
      <c r="C1220" s="722" t="s">
        <v>661</v>
      </c>
      <c r="D1220" s="694">
        <v>0</v>
      </c>
      <c r="E1220" s="695">
        <v>0</v>
      </c>
      <c r="F1220" s="1315"/>
      <c r="G1220" s="1315"/>
      <c r="H1220" s="626" t="str">
        <f t="shared" si="276"/>
        <v>A0819_(株)ボーダレス・ジャパン</v>
      </c>
      <c r="I1220" s="626" t="str">
        <f t="shared" si="277"/>
        <v>A0819_(株)ボーダレス・ジャパン_(参考値)事業者全体</v>
      </c>
      <c r="M1220" s="626">
        <f t="shared" si="278"/>
        <v>0</v>
      </c>
    </row>
    <row r="1221" spans="1:13" ht="20.100000000000001" customHeight="1">
      <c r="A1221" s="666" t="s">
        <v>655</v>
      </c>
      <c r="B1221" s="667" t="s">
        <v>2251</v>
      </c>
      <c r="C1221" s="743" t="s">
        <v>229</v>
      </c>
      <c r="D1221" s="909">
        <v>0</v>
      </c>
      <c r="E1221" s="910">
        <v>0</v>
      </c>
      <c r="F1221" s="1315">
        <v>100</v>
      </c>
      <c r="G1221" s="1338"/>
      <c r="H1221" s="626" t="str">
        <f t="shared" si="276"/>
        <v>A0820_(株)ワット</v>
      </c>
      <c r="I1221" s="626" t="str">
        <f t="shared" si="277"/>
        <v>A0820_(株)ワット_メニューA</v>
      </c>
      <c r="M1221" s="626">
        <f t="shared" si="278"/>
        <v>0</v>
      </c>
    </row>
    <row r="1222" spans="1:13" ht="20.100000000000001" customHeight="1">
      <c r="A1222" s="666" t="str">
        <f t="shared" ref="A1222:B1223" si="285">A1221</f>
        <v>A0820</v>
      </c>
      <c r="B1222" s="667" t="str">
        <f t="shared" si="285"/>
        <v>(株)ワット</v>
      </c>
      <c r="C1222" s="671" t="s">
        <v>307</v>
      </c>
      <c r="D1222" s="672">
        <v>0</v>
      </c>
      <c r="E1222" s="673">
        <v>0</v>
      </c>
      <c r="F1222" s="1315"/>
      <c r="G1222" s="1338"/>
      <c r="H1222" s="626" t="str">
        <f t="shared" si="276"/>
        <v>A0820_(株)ワット</v>
      </c>
      <c r="I1222" s="626" t="str">
        <f t="shared" si="277"/>
        <v>A0820_(株)ワット_メニューB</v>
      </c>
      <c r="M1222" s="626">
        <f t="shared" si="278"/>
        <v>0</v>
      </c>
    </row>
    <row r="1223" spans="1:13" ht="20.100000000000001" customHeight="1">
      <c r="A1223" s="666" t="str">
        <f t="shared" si="285"/>
        <v>A0820</v>
      </c>
      <c r="B1223" s="667" t="str">
        <f t="shared" si="285"/>
        <v>(株)ワット</v>
      </c>
      <c r="C1223" s="674" t="s">
        <v>661</v>
      </c>
      <c r="D1223" s="763">
        <v>0</v>
      </c>
      <c r="E1223" s="712">
        <v>0</v>
      </c>
      <c r="F1223" s="1315"/>
      <c r="G1223" s="1338"/>
      <c r="H1223" s="626" t="str">
        <f t="shared" si="276"/>
        <v>A0820_(株)ワット</v>
      </c>
      <c r="I1223" s="626" t="str">
        <f t="shared" si="277"/>
        <v>A0820_(株)ワット_(参考値)事業者全体</v>
      </c>
      <c r="M1223" s="626">
        <f t="shared" si="278"/>
        <v>0</v>
      </c>
    </row>
    <row r="1224" spans="1:13" ht="20.100000000000001" customHeight="1">
      <c r="A1224" s="656" t="s">
        <v>2252</v>
      </c>
      <c r="B1224" s="657" t="s">
        <v>2253</v>
      </c>
      <c r="C1224" s="971"/>
      <c r="D1224" s="664">
        <v>5.9199999999999997E-4</v>
      </c>
      <c r="E1224" s="802">
        <v>5.9199999999999997E-4</v>
      </c>
      <c r="F1224" s="661">
        <v>100</v>
      </c>
      <c r="G1224" s="903"/>
      <c r="H1224" s="626" t="str">
        <f t="shared" si="276"/>
        <v>A0821_ジケイ・スペース(株)</v>
      </c>
      <c r="I1224" s="626" t="str">
        <f t="shared" si="277"/>
        <v>A0821_ジケイ・スペース(株)_</v>
      </c>
      <c r="M1224" s="626">
        <f t="shared" si="278"/>
        <v>0</v>
      </c>
    </row>
    <row r="1225" spans="1:13" ht="20.100000000000001" customHeight="1">
      <c r="A1225" s="666" t="s">
        <v>656</v>
      </c>
      <c r="B1225" s="667" t="s">
        <v>2254</v>
      </c>
      <c r="C1225" s="668" t="s">
        <v>229</v>
      </c>
      <c r="D1225" s="669">
        <v>0</v>
      </c>
      <c r="E1225" s="670">
        <v>0</v>
      </c>
      <c r="F1225" s="1315" t="s">
        <v>4384</v>
      </c>
      <c r="G1225" s="1338"/>
      <c r="H1225" s="626" t="str">
        <f t="shared" si="276"/>
        <v>A0822_広島ガス(株)</v>
      </c>
      <c r="I1225" s="626" t="str">
        <f t="shared" si="277"/>
        <v>A0822_広島ガス(株)_メニューA</v>
      </c>
      <c r="M1225" s="626">
        <f t="shared" si="278"/>
        <v>0</v>
      </c>
    </row>
    <row r="1226" spans="1:13" ht="20.100000000000001" customHeight="1">
      <c r="A1226" s="666" t="str">
        <f t="shared" ref="A1226:B1226" si="286">A1225</f>
        <v>A0822</v>
      </c>
      <c r="B1226" s="667" t="str">
        <f t="shared" si="286"/>
        <v>広島ガス(株)</v>
      </c>
      <c r="C1226" s="972" t="s">
        <v>661</v>
      </c>
      <c r="D1226" s="659">
        <v>0</v>
      </c>
      <c r="E1226" s="712">
        <v>0</v>
      </c>
      <c r="F1226" s="1315"/>
      <c r="G1226" s="1338"/>
      <c r="H1226" s="626" t="str">
        <f t="shared" si="276"/>
        <v>A0822_広島ガス(株)</v>
      </c>
      <c r="I1226" s="626" t="str">
        <f t="shared" si="277"/>
        <v>A0822_広島ガス(株)_(参考値)事業者全体</v>
      </c>
      <c r="M1226" s="626">
        <f t="shared" si="278"/>
        <v>0</v>
      </c>
    </row>
    <row r="1227" spans="1:13" ht="20.100000000000001" customHeight="1">
      <c r="A1227" s="656" t="s">
        <v>4525</v>
      </c>
      <c r="B1227" s="657" t="s">
        <v>4526</v>
      </c>
      <c r="C1227" s="937"/>
      <c r="D1227" s="938">
        <v>4.6299999999999998E-4</v>
      </c>
      <c r="E1227" s="804">
        <v>4.6299999999999998E-4</v>
      </c>
      <c r="F1227" s="661">
        <v>100</v>
      </c>
      <c r="G1227" s="903"/>
      <c r="H1227" s="626" t="str">
        <f t="shared" si="276"/>
        <v>A0824_(株)IQg</v>
      </c>
      <c r="I1227" s="626" t="str">
        <f t="shared" si="277"/>
        <v>A0824_(株)IQg_</v>
      </c>
      <c r="M1227" s="626">
        <f t="shared" si="278"/>
        <v>0</v>
      </c>
    </row>
    <row r="1228" spans="1:13" ht="20.100000000000001" customHeight="1">
      <c r="A1228" s="656" t="s">
        <v>2255</v>
      </c>
      <c r="B1228" s="657" t="s">
        <v>2256</v>
      </c>
      <c r="C1228" s="671"/>
      <c r="D1228" s="659">
        <v>5.04E-4</v>
      </c>
      <c r="E1228" s="712">
        <v>5.04E-4</v>
      </c>
      <c r="F1228" s="661">
        <v>100</v>
      </c>
      <c r="G1228" s="903"/>
      <c r="H1228" s="626" t="str">
        <f t="shared" si="276"/>
        <v>A0825_エナジーサプライ(株)</v>
      </c>
      <c r="I1228" s="626" t="str">
        <f t="shared" si="277"/>
        <v>A0825_エナジーサプライ(株)_</v>
      </c>
      <c r="M1228" s="626">
        <f t="shared" si="278"/>
        <v>0</v>
      </c>
    </row>
    <row r="1229" spans="1:13" ht="20.100000000000001" customHeight="1">
      <c r="A1229" s="666" t="s">
        <v>657</v>
      </c>
      <c r="B1229" s="667" t="s">
        <v>4527</v>
      </c>
      <c r="C1229" s="882" t="s">
        <v>229</v>
      </c>
      <c r="D1229" s="857">
        <v>0</v>
      </c>
      <c r="E1229" s="857">
        <v>0</v>
      </c>
      <c r="F1229" s="1315">
        <v>93.35</v>
      </c>
      <c r="G1229" s="1338" t="s">
        <v>4394</v>
      </c>
      <c r="H1229" s="626" t="str">
        <f t="shared" si="276"/>
        <v>A0826_(株)FPS</v>
      </c>
      <c r="I1229" s="626" t="str">
        <f t="shared" si="277"/>
        <v>A0826_(株)FPS_メニューA</v>
      </c>
      <c r="M1229" s="626">
        <f t="shared" si="278"/>
        <v>0</v>
      </c>
    </row>
    <row r="1230" spans="1:13" ht="20.100000000000001" customHeight="1">
      <c r="A1230" s="666" t="str">
        <f t="shared" ref="A1230:B1236" si="287">A1229</f>
        <v>A0826</v>
      </c>
      <c r="B1230" s="667" t="str">
        <f t="shared" si="287"/>
        <v>(株)FPS</v>
      </c>
      <c r="C1230" s="699" t="s">
        <v>307</v>
      </c>
      <c r="D1230" s="712">
        <v>0</v>
      </c>
      <c r="E1230" s="712">
        <v>0</v>
      </c>
      <c r="F1230" s="1315"/>
      <c r="G1230" s="1338"/>
      <c r="H1230" s="626" t="str">
        <f t="shared" si="276"/>
        <v>A0826_(株)FPS</v>
      </c>
      <c r="I1230" s="626" t="str">
        <f t="shared" si="277"/>
        <v>A0826_(株)FPS_メニューB</v>
      </c>
      <c r="M1230" s="626">
        <f t="shared" si="278"/>
        <v>0</v>
      </c>
    </row>
    <row r="1231" spans="1:13" ht="20.100000000000001" customHeight="1">
      <c r="A1231" s="666" t="str">
        <f t="shared" si="287"/>
        <v>A0826</v>
      </c>
      <c r="B1231" s="667" t="str">
        <f t="shared" si="287"/>
        <v>(株)FPS</v>
      </c>
      <c r="C1231" s="699" t="s">
        <v>480</v>
      </c>
      <c r="D1231" s="673">
        <v>1.8699999999999999E-4</v>
      </c>
      <c r="E1231" s="673">
        <v>1.8699999999999999E-4</v>
      </c>
      <c r="F1231" s="1315"/>
      <c r="G1231" s="1338"/>
      <c r="H1231" s="626" t="str">
        <f t="shared" si="276"/>
        <v>A0826_(株)FPS</v>
      </c>
      <c r="I1231" s="626" t="str">
        <f t="shared" si="277"/>
        <v>A0826_(株)FPS_メニューC</v>
      </c>
      <c r="M1231" s="626">
        <f t="shared" si="278"/>
        <v>0</v>
      </c>
    </row>
    <row r="1232" spans="1:13" ht="20.100000000000001" customHeight="1">
      <c r="A1232" s="666" t="str">
        <f t="shared" si="287"/>
        <v>A0826</v>
      </c>
      <c r="B1232" s="667" t="str">
        <f t="shared" si="287"/>
        <v>(株)FPS</v>
      </c>
      <c r="C1232" s="699" t="s">
        <v>481</v>
      </c>
      <c r="D1232" s="673">
        <v>2.24E-4</v>
      </c>
      <c r="E1232" s="673">
        <v>2.24E-4</v>
      </c>
      <c r="F1232" s="1315"/>
      <c r="G1232" s="1338"/>
      <c r="H1232" s="626" t="str">
        <f t="shared" si="276"/>
        <v>A0826_(株)FPS</v>
      </c>
      <c r="I1232" s="626" t="str">
        <f t="shared" si="277"/>
        <v>A0826_(株)FPS_メニューD</v>
      </c>
      <c r="M1232" s="626">
        <f t="shared" si="278"/>
        <v>0</v>
      </c>
    </row>
    <row r="1233" spans="1:13" ht="20.100000000000001" customHeight="1">
      <c r="A1233" s="666" t="str">
        <f t="shared" si="287"/>
        <v>A0826</v>
      </c>
      <c r="B1233" s="667" t="str">
        <f t="shared" si="287"/>
        <v>(株)FPS</v>
      </c>
      <c r="C1233" s="699" t="s">
        <v>482</v>
      </c>
      <c r="D1233" s="673">
        <v>3.1300000000000002E-4</v>
      </c>
      <c r="E1233" s="673">
        <v>3.1300000000000002E-4</v>
      </c>
      <c r="F1233" s="1315"/>
      <c r="G1233" s="1338"/>
      <c r="H1233" s="626" t="str">
        <f t="shared" si="276"/>
        <v>A0826_(株)FPS</v>
      </c>
      <c r="I1233" s="626" t="str">
        <f t="shared" si="277"/>
        <v>A0826_(株)FPS_メニューE</v>
      </c>
      <c r="M1233" s="626">
        <f t="shared" si="278"/>
        <v>0</v>
      </c>
    </row>
    <row r="1234" spans="1:13" ht="20.100000000000001" customHeight="1">
      <c r="A1234" s="666" t="str">
        <f t="shared" si="287"/>
        <v>A0826</v>
      </c>
      <c r="B1234" s="667" t="str">
        <f t="shared" si="287"/>
        <v>(株)FPS</v>
      </c>
      <c r="C1234" s="699" t="s">
        <v>483</v>
      </c>
      <c r="D1234" s="673">
        <v>3.9599999999999998E-4</v>
      </c>
      <c r="E1234" s="673">
        <v>3.9599999999999998E-4</v>
      </c>
      <c r="F1234" s="1315"/>
      <c r="G1234" s="1338"/>
      <c r="H1234" s="626" t="str">
        <f t="shared" si="276"/>
        <v>A0826_(株)FPS</v>
      </c>
      <c r="I1234" s="626" t="str">
        <f t="shared" si="277"/>
        <v>A0826_(株)FPS_メニューF</v>
      </c>
      <c r="M1234" s="626">
        <f t="shared" si="278"/>
        <v>0</v>
      </c>
    </row>
    <row r="1235" spans="1:13" ht="20.100000000000001" customHeight="1">
      <c r="A1235" s="666" t="str">
        <f t="shared" si="287"/>
        <v>A0826</v>
      </c>
      <c r="B1235" s="667" t="str">
        <f t="shared" si="287"/>
        <v>(株)FPS</v>
      </c>
      <c r="C1235" s="699" t="s">
        <v>1783</v>
      </c>
      <c r="D1235" s="673">
        <v>5.9199999999999997E-4</v>
      </c>
      <c r="E1235" s="673">
        <v>5.9199999999999997E-4</v>
      </c>
      <c r="F1235" s="1315"/>
      <c r="G1235" s="1338"/>
      <c r="H1235" s="626" t="str">
        <f t="shared" si="276"/>
        <v>A0826_(株)FPS</v>
      </c>
      <c r="I1235" s="626" t="str">
        <f t="shared" si="277"/>
        <v>A0826_(株)FPS_メニューG(残差)</v>
      </c>
      <c r="M1235" s="626">
        <f t="shared" si="278"/>
        <v>0</v>
      </c>
    </row>
    <row r="1236" spans="1:13" ht="20.100000000000001" customHeight="1">
      <c r="A1236" s="666" t="str">
        <f t="shared" si="287"/>
        <v>A0826</v>
      </c>
      <c r="B1236" s="667" t="str">
        <f t="shared" si="287"/>
        <v>(株)FPS</v>
      </c>
      <c r="C1236" s="738" t="s">
        <v>661</v>
      </c>
      <c r="D1236" s="681">
        <v>5.7600000000000001E-4</v>
      </c>
      <c r="E1236" s="660">
        <v>5.7600000000000001E-4</v>
      </c>
      <c r="F1236" s="1315"/>
      <c r="G1236" s="1338"/>
      <c r="H1236" s="626" t="str">
        <f t="shared" si="276"/>
        <v>A0826_(株)FPS</v>
      </c>
      <c r="I1236" s="626" t="str">
        <f t="shared" si="277"/>
        <v>A0826_(株)FPS_(参考値)事業者全体</v>
      </c>
      <c r="M1236" s="626">
        <f t="shared" si="278"/>
        <v>0</v>
      </c>
    </row>
    <row r="1237" spans="1:13" ht="20.100000000000001" customHeight="1">
      <c r="A1237" s="656" t="s">
        <v>658</v>
      </c>
      <c r="B1237" s="657" t="s">
        <v>2257</v>
      </c>
      <c r="C1237" s="663"/>
      <c r="D1237" s="664">
        <v>3.0800000000000001E-4</v>
      </c>
      <c r="E1237" s="802">
        <v>3.0800000000000001E-4</v>
      </c>
      <c r="F1237" s="661">
        <v>100</v>
      </c>
      <c r="G1237" s="903"/>
      <c r="H1237" s="626" t="str">
        <f t="shared" si="276"/>
        <v>A0827_大熊るるるん電力(株)</v>
      </c>
      <c r="I1237" s="626" t="str">
        <f t="shared" si="277"/>
        <v>A0827_大熊るるるん電力(株)_</v>
      </c>
      <c r="M1237" s="626">
        <f t="shared" si="278"/>
        <v>0</v>
      </c>
    </row>
    <row r="1238" spans="1:13" ht="20.100000000000001" customHeight="1">
      <c r="A1238" s="666" t="s">
        <v>659</v>
      </c>
      <c r="B1238" s="667" t="s">
        <v>4528</v>
      </c>
      <c r="C1238" s="668" t="s">
        <v>229</v>
      </c>
      <c r="D1238" s="669">
        <v>2.4899999999999998E-4</v>
      </c>
      <c r="E1238" s="670">
        <v>2.4899999999999998E-4</v>
      </c>
      <c r="F1238" s="1315">
        <v>100</v>
      </c>
      <c r="G1238" s="1338"/>
      <c r="H1238" s="626" t="str">
        <f t="shared" si="276"/>
        <v>A0829_(株)レックス</v>
      </c>
      <c r="I1238" s="626" t="str">
        <f t="shared" si="277"/>
        <v>A0829_(株)レックス_メニューA</v>
      </c>
      <c r="M1238" s="626">
        <f t="shared" si="278"/>
        <v>0</v>
      </c>
    </row>
    <row r="1239" spans="1:13" ht="20.100000000000001" customHeight="1">
      <c r="A1239" s="666" t="str">
        <f t="shared" ref="A1239:B1239" si="288">A1238</f>
        <v>A0829</v>
      </c>
      <c r="B1239" s="667" t="str">
        <f t="shared" si="288"/>
        <v>(株)レックス</v>
      </c>
      <c r="C1239" s="745" t="s">
        <v>661</v>
      </c>
      <c r="D1239" s="675">
        <v>2.4899999999999998E-4</v>
      </c>
      <c r="E1239" s="660">
        <v>2.4899999999999998E-4</v>
      </c>
      <c r="F1239" s="1315"/>
      <c r="G1239" s="1338"/>
      <c r="H1239" s="626" t="str">
        <f t="shared" si="276"/>
        <v>A0829_(株)レックス</v>
      </c>
      <c r="I1239" s="626" t="str">
        <f t="shared" si="277"/>
        <v>A0829_(株)レックス_(参考値)事業者全体</v>
      </c>
      <c r="M1239" s="626">
        <f t="shared" si="278"/>
        <v>0</v>
      </c>
    </row>
    <row r="1240" spans="1:13" ht="20.100000000000001" customHeight="1">
      <c r="A1240" s="666" t="s">
        <v>2258</v>
      </c>
      <c r="B1240" s="667" t="s">
        <v>2259</v>
      </c>
      <c r="C1240" s="668" t="s">
        <v>229</v>
      </c>
      <c r="D1240" s="856">
        <v>0</v>
      </c>
      <c r="E1240" s="857">
        <v>0</v>
      </c>
      <c r="F1240" s="1315">
        <v>100</v>
      </c>
      <c r="G1240" s="1338"/>
      <c r="H1240" s="626" t="str">
        <f t="shared" si="276"/>
        <v>A0831_おきたま新電力(株)</v>
      </c>
      <c r="I1240" s="626" t="str">
        <f t="shared" si="277"/>
        <v>A0831_おきたま新電力(株)_メニューA</v>
      </c>
      <c r="M1240" s="626">
        <f t="shared" si="278"/>
        <v>0</v>
      </c>
    </row>
    <row r="1241" spans="1:13" ht="20.100000000000001" customHeight="1">
      <c r="A1241" s="666" t="str">
        <f t="shared" ref="A1241:B1242" si="289">A1240</f>
        <v>A0831</v>
      </c>
      <c r="B1241" s="667" t="str">
        <f t="shared" si="289"/>
        <v>おきたま新電力(株)</v>
      </c>
      <c r="C1241" s="704" t="s">
        <v>4395</v>
      </c>
      <c r="D1241" s="672">
        <v>5.5000000000000003E-4</v>
      </c>
      <c r="E1241" s="673">
        <v>5.5000000000000003E-4</v>
      </c>
      <c r="F1241" s="1315"/>
      <c r="G1241" s="1338"/>
      <c r="H1241" s="626" t="str">
        <f t="shared" si="276"/>
        <v>A0831_おきたま新電力(株)</v>
      </c>
      <c r="I1241" s="626" t="str">
        <f t="shared" si="277"/>
        <v>A0831_おきたま新電力(株)_メニューB(残差)</v>
      </c>
      <c r="M1241" s="626">
        <f t="shared" si="278"/>
        <v>0</v>
      </c>
    </row>
    <row r="1242" spans="1:13" ht="20.100000000000001" customHeight="1">
      <c r="A1242" s="666" t="str">
        <f t="shared" si="289"/>
        <v>A0831</v>
      </c>
      <c r="B1242" s="667" t="str">
        <f t="shared" si="289"/>
        <v>おきたま新電力(株)</v>
      </c>
      <c r="C1242" s="745" t="s">
        <v>661</v>
      </c>
      <c r="D1242" s="675">
        <v>4.9100000000000001E-4</v>
      </c>
      <c r="E1242" s="660">
        <v>4.9100000000000001E-4</v>
      </c>
      <c r="F1242" s="1315"/>
      <c r="G1242" s="1338"/>
      <c r="H1242" s="626" t="str">
        <f t="shared" si="276"/>
        <v>A0831_おきたま新電力(株)</v>
      </c>
      <c r="I1242" s="626" t="str">
        <f t="shared" si="277"/>
        <v>A0831_おきたま新電力(株)_(参考値)事業者全体</v>
      </c>
      <c r="M1242" s="626">
        <f t="shared" si="278"/>
        <v>0</v>
      </c>
    </row>
    <row r="1243" spans="1:13" ht="20.100000000000001" customHeight="1">
      <c r="A1243" s="656" t="s">
        <v>660</v>
      </c>
      <c r="B1243" s="657" t="s">
        <v>2260</v>
      </c>
      <c r="C1243" s="663"/>
      <c r="D1243" s="664">
        <v>4.0499999999999998E-4</v>
      </c>
      <c r="E1243" s="802">
        <v>4.0499999999999998E-4</v>
      </c>
      <c r="F1243" s="661">
        <v>100</v>
      </c>
      <c r="G1243" s="903"/>
      <c r="H1243" s="626" t="str">
        <f t="shared" si="276"/>
        <v>A0835_河原実業(株)</v>
      </c>
      <c r="I1243" s="626" t="str">
        <f t="shared" si="277"/>
        <v>A0835_河原実業(株)_</v>
      </c>
      <c r="M1243" s="626">
        <f t="shared" si="278"/>
        <v>0</v>
      </c>
    </row>
    <row r="1244" spans="1:13" ht="20.100000000000001" customHeight="1">
      <c r="A1244" s="656" t="s">
        <v>2261</v>
      </c>
      <c r="B1244" s="657" t="s">
        <v>4529</v>
      </c>
      <c r="C1244" s="663"/>
      <c r="D1244" s="664">
        <v>9.0700000000000004E-4</v>
      </c>
      <c r="E1244" s="660">
        <v>9.0700000000000004E-4</v>
      </c>
      <c r="F1244" s="661">
        <v>100</v>
      </c>
      <c r="G1244" s="903"/>
      <c r="H1244" s="626" t="str">
        <f t="shared" si="276"/>
        <v>A0838_(株)stc</v>
      </c>
      <c r="I1244" s="626" t="str">
        <f t="shared" si="277"/>
        <v>A0838_(株)stc_</v>
      </c>
      <c r="M1244" s="626">
        <f t="shared" si="278"/>
        <v>0</v>
      </c>
    </row>
    <row r="1245" spans="1:13" ht="20.100000000000001" customHeight="1">
      <c r="A1245" s="666" t="s">
        <v>2262</v>
      </c>
      <c r="B1245" s="667" t="s">
        <v>5117</v>
      </c>
      <c r="C1245" s="668" t="s">
        <v>229</v>
      </c>
      <c r="D1245" s="669">
        <v>3.0000000000000001E-5</v>
      </c>
      <c r="E1245" s="670">
        <v>3.0000000000000001E-5</v>
      </c>
      <c r="F1245" s="1315">
        <v>100</v>
      </c>
      <c r="G1245" s="1338"/>
      <c r="H1245" s="626" t="str">
        <f t="shared" si="276"/>
        <v>A0839_(株)工営エナジー</v>
      </c>
      <c r="I1245" s="626" t="str">
        <f t="shared" si="277"/>
        <v>A0839_(株)工営エナジー_メニューA</v>
      </c>
      <c r="M1245" s="626">
        <f t="shared" si="278"/>
        <v>0</v>
      </c>
    </row>
    <row r="1246" spans="1:13" ht="20.100000000000001" customHeight="1">
      <c r="A1246" s="666" t="str">
        <f t="shared" ref="A1246:B1246" si="290">A1245</f>
        <v>A0839</v>
      </c>
      <c r="B1246" s="667" t="str">
        <f t="shared" si="290"/>
        <v>(株)工営エナジー</v>
      </c>
      <c r="C1246" s="745" t="s">
        <v>661</v>
      </c>
      <c r="D1246" s="684">
        <v>3.0000000000000001E-5</v>
      </c>
      <c r="E1246" s="712">
        <v>3.0000000000000001E-5</v>
      </c>
      <c r="F1246" s="1315"/>
      <c r="G1246" s="1338"/>
      <c r="H1246" s="626" t="str">
        <f t="shared" si="276"/>
        <v>A0839_(株)工営エナジー</v>
      </c>
      <c r="I1246" s="626" t="str">
        <f t="shared" si="277"/>
        <v>A0839_(株)工営エナジー_(参考値)事業者全体</v>
      </c>
      <c r="M1246" s="626">
        <f t="shared" si="278"/>
        <v>0</v>
      </c>
    </row>
    <row r="1247" spans="1:13" ht="20.100000000000001" customHeight="1">
      <c r="A1247" s="666" t="s">
        <v>2263</v>
      </c>
      <c r="B1247" s="667" t="s">
        <v>2264</v>
      </c>
      <c r="C1247" s="973" t="s">
        <v>229</v>
      </c>
      <c r="D1247" s="974">
        <v>0</v>
      </c>
      <c r="E1247" s="687">
        <v>0</v>
      </c>
      <c r="F1247" s="1315">
        <v>100</v>
      </c>
      <c r="G1247" s="1315"/>
      <c r="H1247" s="626" t="str">
        <f t="shared" ref="H1247:H1274" si="291">A1247&amp;"_"&amp;B1247</f>
        <v>A0840_アースシグナルソリューションズ(株)</v>
      </c>
      <c r="I1247" s="626" t="str">
        <f t="shared" ref="I1247:I1274" si="292">A1247&amp;"_"&amp;B1247&amp;"_"&amp;C1247</f>
        <v>A0840_アースシグナルソリューションズ(株)_メニューA</v>
      </c>
      <c r="M1247" s="626">
        <f t="shared" ref="M1247:M1273" si="293">COUNTIF($H$30:$H$3024,K1247)</f>
        <v>0</v>
      </c>
    </row>
    <row r="1248" spans="1:13" ht="20.100000000000001" customHeight="1">
      <c r="A1248" s="666" t="str">
        <f t="shared" ref="A1248:B1248" si="294">A1247</f>
        <v>A0840</v>
      </c>
      <c r="B1248" s="667" t="str">
        <f t="shared" si="294"/>
        <v>アースシグナルソリューションズ(株)</v>
      </c>
      <c r="C1248" s="911" t="s">
        <v>661</v>
      </c>
      <c r="D1248" s="694">
        <v>0</v>
      </c>
      <c r="E1248" s="866">
        <v>0</v>
      </c>
      <c r="F1248" s="1315"/>
      <c r="G1248" s="1315"/>
      <c r="H1248" s="626" t="str">
        <f t="shared" si="291"/>
        <v>A0840_アースシグナルソリューションズ(株)</v>
      </c>
      <c r="I1248" s="626" t="str">
        <f t="shared" si="292"/>
        <v>A0840_アースシグナルソリューションズ(株)_(参考値)事業者全体</v>
      </c>
      <c r="M1248" s="626">
        <f t="shared" si="293"/>
        <v>0</v>
      </c>
    </row>
    <row r="1249" spans="1:13" ht="20.100000000000001" customHeight="1">
      <c r="A1249" s="656" t="s">
        <v>2265</v>
      </c>
      <c r="B1249" s="657" t="s">
        <v>4530</v>
      </c>
      <c r="C1249" s="658"/>
      <c r="D1249" s="951">
        <v>5.9900000000000003E-4</v>
      </c>
      <c r="E1249" s="660">
        <v>5.9900000000000003E-4</v>
      </c>
      <c r="F1249" s="661">
        <v>100</v>
      </c>
      <c r="G1249" s="903"/>
      <c r="H1249" s="626" t="str">
        <f t="shared" si="291"/>
        <v>A0843_シントウエナジー(株)</v>
      </c>
      <c r="I1249" s="626" t="str">
        <f t="shared" si="292"/>
        <v>A0843_シントウエナジー(株)_</v>
      </c>
      <c r="M1249" s="626">
        <f t="shared" si="293"/>
        <v>0</v>
      </c>
    </row>
    <row r="1250" spans="1:13" ht="20.100000000000001" customHeight="1">
      <c r="A1250" s="656" t="s">
        <v>4531</v>
      </c>
      <c r="B1250" s="657" t="s">
        <v>4532</v>
      </c>
      <c r="C1250" s="658"/>
      <c r="D1250" s="781">
        <v>0</v>
      </c>
      <c r="E1250" s="660">
        <v>0</v>
      </c>
      <c r="F1250" s="661" t="s">
        <v>4384</v>
      </c>
      <c r="G1250" s="903"/>
      <c r="H1250" s="626" t="str">
        <f t="shared" si="291"/>
        <v>A0844_那須野ヶ原みらい電力(株)</v>
      </c>
      <c r="I1250" s="626" t="str">
        <f t="shared" si="292"/>
        <v>A0844_那須野ヶ原みらい電力(株)_</v>
      </c>
      <c r="M1250" s="626">
        <f t="shared" si="293"/>
        <v>0</v>
      </c>
    </row>
    <row r="1251" spans="1:13" ht="20.100000000000001" customHeight="1">
      <c r="A1251" s="656" t="s">
        <v>2266</v>
      </c>
      <c r="B1251" s="657" t="s">
        <v>2267</v>
      </c>
      <c r="C1251" s="658"/>
      <c r="D1251" s="781">
        <v>5.22E-4</v>
      </c>
      <c r="E1251" s="660">
        <v>5.22E-4</v>
      </c>
      <c r="F1251" s="661">
        <v>100</v>
      </c>
      <c r="G1251" s="903"/>
      <c r="H1251" s="626" t="str">
        <f t="shared" si="291"/>
        <v>A0847_柏崎あい・あーるエナジー(株)</v>
      </c>
      <c r="I1251" s="626" t="str">
        <f t="shared" si="292"/>
        <v>A0847_柏崎あい・あーるエナジー(株)_</v>
      </c>
      <c r="M1251" s="626">
        <f t="shared" si="293"/>
        <v>0</v>
      </c>
    </row>
    <row r="1252" spans="1:13" ht="20.100000000000001" customHeight="1">
      <c r="A1252" s="656" t="s">
        <v>2268</v>
      </c>
      <c r="B1252" s="657" t="s">
        <v>2269</v>
      </c>
      <c r="C1252" s="658"/>
      <c r="D1252" s="781">
        <v>3.8099999999999999E-4</v>
      </c>
      <c r="E1252" s="660">
        <v>3.8099999999999999E-4</v>
      </c>
      <c r="F1252" s="661">
        <v>100</v>
      </c>
      <c r="G1252" s="903"/>
      <c r="H1252" s="626" t="str">
        <f t="shared" si="291"/>
        <v>A0849_京セラ(株)</v>
      </c>
      <c r="I1252" s="626" t="str">
        <f t="shared" si="292"/>
        <v>A0849_京セラ(株)_</v>
      </c>
      <c r="M1252" s="626">
        <f t="shared" si="293"/>
        <v>0</v>
      </c>
    </row>
    <row r="1253" spans="1:13" ht="20.100000000000001" customHeight="1">
      <c r="A1253" s="656" t="s">
        <v>2270</v>
      </c>
      <c r="B1253" s="657" t="s">
        <v>2271</v>
      </c>
      <c r="C1253" s="658"/>
      <c r="D1253" s="781">
        <v>0</v>
      </c>
      <c r="E1253" s="802">
        <v>0</v>
      </c>
      <c r="F1253" s="661">
        <v>100</v>
      </c>
      <c r="G1253" s="903"/>
      <c r="H1253" s="626" t="str">
        <f t="shared" si="291"/>
        <v>A0851_(株)鳥取みらい電力</v>
      </c>
      <c r="I1253" s="626" t="str">
        <f t="shared" si="292"/>
        <v>A0851_(株)鳥取みらい電力_</v>
      </c>
      <c r="M1253" s="626">
        <f t="shared" si="293"/>
        <v>0</v>
      </c>
    </row>
    <row r="1254" spans="1:13" ht="20.100000000000001" customHeight="1">
      <c r="A1254" s="656" t="s">
        <v>2272</v>
      </c>
      <c r="B1254" s="657" t="s">
        <v>2273</v>
      </c>
      <c r="C1254" s="658"/>
      <c r="D1254" s="781">
        <v>3.3399999999999999E-4</v>
      </c>
      <c r="E1254" s="660">
        <v>3.3399999999999999E-4</v>
      </c>
      <c r="F1254" s="661">
        <v>100</v>
      </c>
      <c r="G1254" s="903"/>
      <c r="H1254" s="626" t="str">
        <f t="shared" si="291"/>
        <v>A0852_鈴鹿グリーンエナジー(株)</v>
      </c>
      <c r="I1254" s="626" t="str">
        <f t="shared" si="292"/>
        <v>A0852_鈴鹿グリーンエナジー(株)_</v>
      </c>
      <c r="M1254" s="626">
        <f t="shared" si="293"/>
        <v>0</v>
      </c>
    </row>
    <row r="1255" spans="1:13" ht="20.100000000000001" customHeight="1">
      <c r="A1255" s="666" t="s">
        <v>4533</v>
      </c>
      <c r="B1255" s="667" t="s">
        <v>5118</v>
      </c>
      <c r="C1255" s="668" t="s">
        <v>229</v>
      </c>
      <c r="D1255" s="669">
        <v>3.5500000000000001E-4</v>
      </c>
      <c r="E1255" s="670">
        <v>3.5500000000000001E-4</v>
      </c>
      <c r="F1255" s="1315">
        <v>100</v>
      </c>
      <c r="G1255" s="1338"/>
      <c r="H1255" s="626" t="str">
        <f t="shared" si="291"/>
        <v>A0854_刈谷知立みらい電力(株)</v>
      </c>
      <c r="I1255" s="626" t="str">
        <f t="shared" si="292"/>
        <v>A0854_刈谷知立みらい電力(株)_メニューA</v>
      </c>
      <c r="M1255" s="626">
        <f t="shared" si="293"/>
        <v>0</v>
      </c>
    </row>
    <row r="1256" spans="1:13" ht="20.100000000000001" customHeight="1">
      <c r="A1256" s="666" t="str">
        <f t="shared" ref="A1256:B1256" si="295">A1255</f>
        <v>A0854</v>
      </c>
      <c r="B1256" s="667" t="str">
        <f t="shared" si="295"/>
        <v>刈谷知立みらい電力(株)</v>
      </c>
      <c r="C1256" s="745" t="s">
        <v>661</v>
      </c>
      <c r="D1256" s="675">
        <v>3.5500000000000001E-4</v>
      </c>
      <c r="E1256" s="660">
        <v>3.5500000000000001E-4</v>
      </c>
      <c r="F1256" s="1315"/>
      <c r="G1256" s="1338"/>
      <c r="H1256" s="626" t="str">
        <f t="shared" si="291"/>
        <v>A0854_刈谷知立みらい電力(株)</v>
      </c>
      <c r="I1256" s="626" t="str">
        <f t="shared" si="292"/>
        <v>A0854_刈谷知立みらい電力(株)_(参考値)事業者全体</v>
      </c>
      <c r="M1256" s="626">
        <f t="shared" si="293"/>
        <v>0</v>
      </c>
    </row>
    <row r="1257" spans="1:13" ht="20.100000000000001" customHeight="1">
      <c r="A1257" s="666" t="s">
        <v>4534</v>
      </c>
      <c r="B1257" s="667" t="s">
        <v>5119</v>
      </c>
      <c r="C1257" s="668" t="s">
        <v>229</v>
      </c>
      <c r="D1257" s="669">
        <v>1.3200000000000001E-4</v>
      </c>
      <c r="E1257" s="670">
        <v>0</v>
      </c>
      <c r="F1257" s="1315">
        <v>100</v>
      </c>
      <c r="G1257" s="1338"/>
      <c r="H1257" s="626" t="str">
        <f t="shared" si="291"/>
        <v>A0859_いちのみや未来エネルギー(株)</v>
      </c>
      <c r="I1257" s="626" t="str">
        <f t="shared" si="292"/>
        <v>A0859_いちのみや未来エネルギー(株)_メニューA</v>
      </c>
      <c r="M1257" s="626">
        <f t="shared" si="293"/>
        <v>0</v>
      </c>
    </row>
    <row r="1258" spans="1:13" ht="20.100000000000001" customHeight="1">
      <c r="A1258" s="666" t="str">
        <f t="shared" ref="A1258:B1258" si="296">A1257</f>
        <v>A0859</v>
      </c>
      <c r="B1258" s="667" t="str">
        <f t="shared" si="296"/>
        <v>いちのみや未来エネルギー(株)</v>
      </c>
      <c r="C1258" s="745" t="s">
        <v>661</v>
      </c>
      <c r="D1258" s="675">
        <v>1.3200000000000001E-4</v>
      </c>
      <c r="E1258" s="660">
        <v>0</v>
      </c>
      <c r="F1258" s="1315"/>
      <c r="G1258" s="1338"/>
      <c r="H1258" s="626" t="str">
        <f t="shared" si="291"/>
        <v>A0859_いちのみや未来エネルギー(株)</v>
      </c>
      <c r="I1258" s="626" t="str">
        <f t="shared" si="292"/>
        <v>A0859_いちのみや未来エネルギー(株)_(参考値)事業者全体</v>
      </c>
      <c r="M1258" s="626">
        <f t="shared" si="293"/>
        <v>0</v>
      </c>
    </row>
    <row r="1259" spans="1:13" ht="20.100000000000001" customHeight="1">
      <c r="A1259" s="656" t="s">
        <v>2274</v>
      </c>
      <c r="B1259" s="657" t="s">
        <v>2275</v>
      </c>
      <c r="C1259" s="658"/>
      <c r="D1259" s="781">
        <v>5.8200000000000005E-4</v>
      </c>
      <c r="E1259" s="660">
        <v>5.8200000000000005E-4</v>
      </c>
      <c r="F1259" s="661">
        <v>100</v>
      </c>
      <c r="G1259" s="903"/>
      <c r="H1259" s="626" t="str">
        <f t="shared" si="291"/>
        <v>A0863_(株)絆</v>
      </c>
      <c r="I1259" s="626" t="str">
        <f t="shared" si="292"/>
        <v>A0863_(株)絆_</v>
      </c>
      <c r="M1259" s="626">
        <f t="shared" si="293"/>
        <v>0</v>
      </c>
    </row>
    <row r="1260" spans="1:13" ht="20.100000000000001" customHeight="1">
      <c r="A1260" s="656" t="s">
        <v>2276</v>
      </c>
      <c r="B1260" s="657" t="s">
        <v>4535</v>
      </c>
      <c r="C1260" s="663"/>
      <c r="D1260" s="664">
        <v>0</v>
      </c>
      <c r="E1260" s="802">
        <v>0</v>
      </c>
      <c r="F1260" s="661" t="s">
        <v>4384</v>
      </c>
      <c r="G1260" s="903"/>
      <c r="H1260" s="626" t="str">
        <f t="shared" si="291"/>
        <v>A0865_東北エネルギーサービス(株)</v>
      </c>
      <c r="I1260" s="626" t="str">
        <f t="shared" si="292"/>
        <v>A0865_東北エネルギーサービス(株)_</v>
      </c>
      <c r="M1260" s="626">
        <f t="shared" si="293"/>
        <v>0</v>
      </c>
    </row>
    <row r="1261" spans="1:13" ht="20.100000000000001" customHeight="1">
      <c r="A1261" s="656" t="s">
        <v>2277</v>
      </c>
      <c r="B1261" s="657" t="s">
        <v>2278</v>
      </c>
      <c r="C1261" s="671"/>
      <c r="D1261" s="659">
        <v>2.7500000000000002E-4</v>
      </c>
      <c r="E1261" s="712">
        <v>2.7500000000000002E-4</v>
      </c>
      <c r="F1261" s="870">
        <v>100</v>
      </c>
      <c r="G1261" s="966"/>
      <c r="H1261" s="626" t="str">
        <f t="shared" si="291"/>
        <v>A0866_(株)いなしきエナジー</v>
      </c>
      <c r="I1261" s="626" t="str">
        <f t="shared" si="292"/>
        <v>A0866_(株)いなしきエナジー_</v>
      </c>
      <c r="M1261" s="626">
        <f t="shared" si="293"/>
        <v>0</v>
      </c>
    </row>
    <row r="1262" spans="1:13" ht="20.100000000000001" customHeight="1">
      <c r="A1262" s="656" t="s">
        <v>2279</v>
      </c>
      <c r="B1262" s="898" t="s">
        <v>2280</v>
      </c>
      <c r="C1262" s="847"/>
      <c r="D1262" s="664">
        <v>1.3899999999999999E-4</v>
      </c>
      <c r="E1262" s="848">
        <v>1.3899999999999999E-4</v>
      </c>
      <c r="F1262" s="849">
        <v>100</v>
      </c>
      <c r="G1262" s="975"/>
      <c r="H1262" s="626" t="str">
        <f t="shared" si="291"/>
        <v>A0867_ながのスマートパワー(株)</v>
      </c>
      <c r="I1262" s="626" t="str">
        <f t="shared" si="292"/>
        <v>A0867_ながのスマートパワー(株)_</v>
      </c>
      <c r="M1262" s="626">
        <f t="shared" si="293"/>
        <v>0</v>
      </c>
    </row>
    <row r="1263" spans="1:13" ht="20.100000000000001" customHeight="1">
      <c r="A1263" s="656" t="s">
        <v>2281</v>
      </c>
      <c r="B1263" s="898" t="s">
        <v>2282</v>
      </c>
      <c r="C1263" s="847"/>
      <c r="D1263" s="664">
        <v>4.9899999999999999E-4</v>
      </c>
      <c r="E1263" s="848">
        <v>4.9899999999999999E-4</v>
      </c>
      <c r="F1263" s="849">
        <v>100</v>
      </c>
      <c r="G1263" s="975"/>
      <c r="H1263" s="626" t="str">
        <f t="shared" si="291"/>
        <v>A0868_(株)ホクレン油機サービス</v>
      </c>
      <c r="I1263" s="626" t="str">
        <f t="shared" si="292"/>
        <v>A0868_(株)ホクレン油機サービス_</v>
      </c>
      <c r="M1263" s="626">
        <f t="shared" si="293"/>
        <v>0</v>
      </c>
    </row>
    <row r="1264" spans="1:13" ht="20.100000000000001" customHeight="1">
      <c r="A1264" s="976" t="s">
        <v>5076</v>
      </c>
      <c r="B1264" s="977" t="s">
        <v>2283</v>
      </c>
      <c r="C1264" s="211"/>
      <c r="D1264" s="848">
        <v>4.2299999999999998E-4</v>
      </c>
      <c r="E1264" s="848">
        <v>4.2299999999999998E-4</v>
      </c>
      <c r="F1264" s="848"/>
      <c r="G1264" s="978"/>
      <c r="H1264" s="626" t="str">
        <f t="shared" si="291"/>
        <v>一般送配電_北海道電力ネットワーク(株)</v>
      </c>
      <c r="I1264" s="626" t="str">
        <f t="shared" si="292"/>
        <v>一般送配電_北海道電力ネットワーク(株)_</v>
      </c>
      <c r="M1264" s="626">
        <f t="shared" si="293"/>
        <v>0</v>
      </c>
    </row>
    <row r="1265" spans="1:13" ht="20.100000000000001" customHeight="1">
      <c r="A1265" s="976" t="s">
        <v>5076</v>
      </c>
      <c r="B1265" s="977" t="s">
        <v>1772</v>
      </c>
      <c r="C1265" s="211"/>
      <c r="D1265" s="848">
        <v>4.2299999999999998E-4</v>
      </c>
      <c r="E1265" s="848">
        <v>4.2299999999999998E-4</v>
      </c>
      <c r="F1265" s="848"/>
      <c r="G1265" s="978"/>
      <c r="H1265" s="626" t="str">
        <f t="shared" si="291"/>
        <v>一般送配電_東北電力ネットワーク(株)</v>
      </c>
      <c r="I1265" s="626" t="str">
        <f t="shared" si="292"/>
        <v>一般送配電_東北電力ネットワーク(株)_</v>
      </c>
      <c r="M1265" s="626">
        <f t="shared" si="293"/>
        <v>0</v>
      </c>
    </row>
    <row r="1266" spans="1:13" ht="20.100000000000001" customHeight="1">
      <c r="A1266" s="976" t="s">
        <v>5076</v>
      </c>
      <c r="B1266" s="977" t="s">
        <v>1773</v>
      </c>
      <c r="C1266" s="211"/>
      <c r="D1266" s="848">
        <v>4.2299999999999998E-4</v>
      </c>
      <c r="E1266" s="848">
        <v>4.2299999999999998E-4</v>
      </c>
      <c r="F1266" s="848"/>
      <c r="G1266" s="978"/>
      <c r="H1266" s="626" t="str">
        <f t="shared" si="291"/>
        <v>一般送配電_東京電力パワーグリッド(株)</v>
      </c>
      <c r="I1266" s="626" t="str">
        <f t="shared" si="292"/>
        <v>一般送配電_東京電力パワーグリッド(株)_</v>
      </c>
      <c r="M1266" s="626">
        <f t="shared" si="293"/>
        <v>0</v>
      </c>
    </row>
    <row r="1267" spans="1:13" ht="20.100000000000001" customHeight="1">
      <c r="A1267" s="976" t="s">
        <v>5076</v>
      </c>
      <c r="B1267" s="977" t="s">
        <v>1774</v>
      </c>
      <c r="C1267" s="211"/>
      <c r="D1267" s="848">
        <v>4.2299999999999998E-4</v>
      </c>
      <c r="E1267" s="848">
        <v>4.2299999999999998E-4</v>
      </c>
      <c r="F1267" s="848"/>
      <c r="G1267" s="978"/>
      <c r="H1267" s="626" t="str">
        <f t="shared" si="291"/>
        <v>一般送配電_中部電力パワーグリッド(株)</v>
      </c>
      <c r="I1267" s="626" t="str">
        <f t="shared" si="292"/>
        <v>一般送配電_中部電力パワーグリッド(株)_</v>
      </c>
      <c r="M1267" s="626">
        <f t="shared" si="293"/>
        <v>0</v>
      </c>
    </row>
    <row r="1268" spans="1:13" ht="20.100000000000001" customHeight="1">
      <c r="A1268" s="976" t="s">
        <v>5076</v>
      </c>
      <c r="B1268" s="979" t="s">
        <v>1775</v>
      </c>
      <c r="C1268" s="211"/>
      <c r="D1268" s="848">
        <v>4.2299999999999998E-4</v>
      </c>
      <c r="E1268" s="848">
        <v>4.2299999999999998E-4</v>
      </c>
      <c r="F1268" s="848"/>
      <c r="G1268" s="978"/>
      <c r="H1268" s="626" t="str">
        <f t="shared" si="291"/>
        <v>一般送配電_北陸電力送配電(株)</v>
      </c>
      <c r="I1268" s="626" t="str">
        <f t="shared" si="292"/>
        <v>一般送配電_北陸電力送配電(株)_</v>
      </c>
      <c r="M1268" s="626">
        <f t="shared" si="293"/>
        <v>0</v>
      </c>
    </row>
    <row r="1269" spans="1:13" ht="20.100000000000001" customHeight="1">
      <c r="A1269" s="976" t="s">
        <v>5076</v>
      </c>
      <c r="B1269" s="979" t="s">
        <v>1776</v>
      </c>
      <c r="C1269" s="211"/>
      <c r="D1269" s="848">
        <v>4.2299999999999998E-4</v>
      </c>
      <c r="E1269" s="848">
        <v>4.2299999999999998E-4</v>
      </c>
      <c r="F1269" s="848"/>
      <c r="G1269" s="978"/>
      <c r="H1269" s="626" t="str">
        <f t="shared" si="291"/>
        <v>一般送配電_関西電力送配電(株)</v>
      </c>
      <c r="I1269" s="626" t="str">
        <f t="shared" si="292"/>
        <v>一般送配電_関西電力送配電(株)_</v>
      </c>
      <c r="M1269" s="626">
        <f t="shared" si="293"/>
        <v>0</v>
      </c>
    </row>
    <row r="1270" spans="1:13" ht="20.100000000000001" customHeight="1">
      <c r="A1270" s="976" t="s">
        <v>5076</v>
      </c>
      <c r="B1270" s="979" t="s">
        <v>1777</v>
      </c>
      <c r="C1270" s="211"/>
      <c r="D1270" s="848">
        <v>4.2299999999999998E-4</v>
      </c>
      <c r="E1270" s="848">
        <v>4.2299999999999998E-4</v>
      </c>
      <c r="F1270" s="848"/>
      <c r="G1270" s="978"/>
      <c r="H1270" s="626" t="str">
        <f t="shared" si="291"/>
        <v>一般送配電_中国電力ネットワーク(株)</v>
      </c>
      <c r="I1270" s="626" t="str">
        <f t="shared" si="292"/>
        <v>一般送配電_中国電力ネットワーク(株)_</v>
      </c>
      <c r="M1270" s="626">
        <f t="shared" si="293"/>
        <v>0</v>
      </c>
    </row>
    <row r="1271" spans="1:13" ht="20.100000000000001" customHeight="1">
      <c r="A1271" s="976" t="s">
        <v>5076</v>
      </c>
      <c r="B1271" s="979" t="s">
        <v>1778</v>
      </c>
      <c r="C1271" s="211"/>
      <c r="D1271" s="848">
        <v>4.2299999999999998E-4</v>
      </c>
      <c r="E1271" s="848">
        <v>4.2299999999999998E-4</v>
      </c>
      <c r="F1271" s="848"/>
      <c r="G1271" s="978"/>
      <c r="H1271" s="626" t="str">
        <f t="shared" si="291"/>
        <v>一般送配電_四国電力送配電(株)</v>
      </c>
      <c r="I1271" s="626" t="str">
        <f t="shared" si="292"/>
        <v>一般送配電_四国電力送配電(株)_</v>
      </c>
      <c r="M1271" s="626">
        <f t="shared" si="293"/>
        <v>0</v>
      </c>
    </row>
    <row r="1272" spans="1:13" ht="20.100000000000001" customHeight="1">
      <c r="A1272" s="976" t="s">
        <v>5076</v>
      </c>
      <c r="B1272" s="979" t="s">
        <v>1779</v>
      </c>
      <c r="C1272" s="211"/>
      <c r="D1272" s="848">
        <v>4.2299999999999998E-4</v>
      </c>
      <c r="E1272" s="848">
        <v>4.2299999999999998E-4</v>
      </c>
      <c r="F1272" s="848"/>
      <c r="G1272" s="978"/>
      <c r="H1272" s="626" t="str">
        <f t="shared" si="291"/>
        <v>一般送配電_九州電力送配電(株)</v>
      </c>
      <c r="I1272" s="626" t="str">
        <f t="shared" si="292"/>
        <v>一般送配電_九州電力送配電(株)_</v>
      </c>
      <c r="M1272" s="626">
        <f t="shared" si="293"/>
        <v>0</v>
      </c>
    </row>
    <row r="1273" spans="1:13" ht="20.100000000000001" customHeight="1">
      <c r="A1273" s="976" t="s">
        <v>5076</v>
      </c>
      <c r="B1273" s="979" t="s">
        <v>1985</v>
      </c>
      <c r="C1273" s="211"/>
      <c r="D1273" s="848">
        <v>6.9399999999999996E-4</v>
      </c>
      <c r="E1273" s="848">
        <v>6.9399999999999996E-4</v>
      </c>
      <c r="F1273" s="978">
        <v>99.78</v>
      </c>
      <c r="G1273" s="980" t="s">
        <v>4394</v>
      </c>
      <c r="H1273" s="626" t="str">
        <f t="shared" si="291"/>
        <v>一般送配電_沖縄電力(株)</v>
      </c>
      <c r="I1273" s="626" t="str">
        <f t="shared" si="292"/>
        <v>一般送配電_沖縄電力(株)_</v>
      </c>
      <c r="M1273" s="626">
        <f t="shared" si="293"/>
        <v>0</v>
      </c>
    </row>
    <row r="1274" spans="1:13" ht="20.100000000000001" customHeight="1">
      <c r="A1274" s="981">
        <v>99999</v>
      </c>
      <c r="B1274" s="982" t="s">
        <v>5120</v>
      </c>
      <c r="C1274" s="211"/>
      <c r="D1274" s="848">
        <v>4.2200000000000001E-4</v>
      </c>
      <c r="E1274" s="848">
        <v>4.2200000000000001E-4</v>
      </c>
      <c r="F1274" s="211"/>
      <c r="G1274" s="211"/>
      <c r="H1274" s="626" t="str">
        <f t="shared" si="291"/>
        <v>99999_代替値</v>
      </c>
      <c r="I1274" s="626" t="str">
        <f t="shared" si="292"/>
        <v>99999_代替値_</v>
      </c>
      <c r="M1274" s="626">
        <f>COUNTIF($H$30:$H$3024,K1274)</f>
        <v>0</v>
      </c>
    </row>
    <row r="1275" spans="1:13" ht="20.100000000000001" customHeight="1">
      <c r="M1275" s="626">
        <f t="shared" ref="M1275:M1338" si="297">COUNTIF($H$30:$H$3024,K1275)</f>
        <v>0</v>
      </c>
    </row>
    <row r="1276" spans="1:13" ht="20.100000000000001" customHeight="1">
      <c r="M1276" s="626">
        <f t="shared" si="297"/>
        <v>0</v>
      </c>
    </row>
    <row r="1277" spans="1:13" ht="20.100000000000001" customHeight="1">
      <c r="A1277" s="1342"/>
      <c r="B1277" s="1342"/>
      <c r="C1277" s="1342"/>
      <c r="D1277" s="1342"/>
      <c r="E1277" s="1342"/>
      <c r="F1277" s="1342"/>
      <c r="G1277" s="1342"/>
      <c r="M1277" s="626">
        <f t="shared" si="297"/>
        <v>0</v>
      </c>
    </row>
    <row r="1278" spans="1:13" ht="20.100000000000001" customHeight="1">
      <c r="A1278" s="1343"/>
      <c r="B1278" s="1343"/>
      <c r="C1278" s="1343"/>
      <c r="D1278" s="1343"/>
      <c r="E1278" s="1343"/>
      <c r="F1278" s="1343"/>
      <c r="G1278" s="1343"/>
      <c r="M1278" s="626">
        <f t="shared" si="297"/>
        <v>0</v>
      </c>
    </row>
    <row r="1279" spans="1:13" ht="20.100000000000001" customHeight="1">
      <c r="A1279" s="1001"/>
      <c r="B1279" s="1002"/>
      <c r="C1279" s="1003"/>
      <c r="D1279" s="1004"/>
      <c r="E1279" s="1003"/>
      <c r="F1279" s="1005"/>
      <c r="G1279" s="1005"/>
      <c r="M1279" s="626">
        <f t="shared" si="297"/>
        <v>0</v>
      </c>
    </row>
    <row r="1280" spans="1:13" ht="20.100000000000001" customHeight="1">
      <c r="A1280" s="1001"/>
      <c r="B1280" s="1002"/>
      <c r="C1280" s="1006"/>
      <c r="D1280" s="1004"/>
      <c r="E1280" s="1003"/>
      <c r="F1280" s="1005"/>
      <c r="G1280" s="1005"/>
      <c r="M1280" s="626">
        <f t="shared" si="297"/>
        <v>0</v>
      </c>
    </row>
    <row r="1281" spans="1:13" ht="20.100000000000001" customHeight="1">
      <c r="A1281" s="1001"/>
      <c r="B1281" s="1007"/>
      <c r="C1281" s="1006"/>
      <c r="D1281" s="1004"/>
      <c r="E1281" s="1003"/>
      <c r="F1281" s="1005"/>
      <c r="G1281" s="1005"/>
      <c r="M1281" s="626">
        <f t="shared" si="297"/>
        <v>0</v>
      </c>
    </row>
    <row r="1282" spans="1:13">
      <c r="M1282" s="626">
        <f t="shared" si="297"/>
        <v>0</v>
      </c>
    </row>
    <row r="1283" spans="1:13">
      <c r="M1283" s="626">
        <f t="shared" si="297"/>
        <v>0</v>
      </c>
    </row>
    <row r="1284" spans="1:13">
      <c r="M1284" s="626">
        <f t="shared" si="297"/>
        <v>0</v>
      </c>
    </row>
    <row r="1285" spans="1:13">
      <c r="M1285" s="626">
        <f t="shared" si="297"/>
        <v>0</v>
      </c>
    </row>
    <row r="1286" spans="1:13">
      <c r="M1286" s="626">
        <f t="shared" si="297"/>
        <v>0</v>
      </c>
    </row>
    <row r="1287" spans="1:13">
      <c r="M1287" s="626">
        <f t="shared" si="297"/>
        <v>0</v>
      </c>
    </row>
    <row r="1288" spans="1:13">
      <c r="M1288" s="626">
        <f t="shared" si="297"/>
        <v>0</v>
      </c>
    </row>
    <row r="1289" spans="1:13">
      <c r="M1289" s="626">
        <f t="shared" si="297"/>
        <v>0</v>
      </c>
    </row>
    <row r="1290" spans="1:13">
      <c r="M1290" s="626">
        <f t="shared" si="297"/>
        <v>0</v>
      </c>
    </row>
    <row r="1291" spans="1:13">
      <c r="M1291" s="626">
        <f t="shared" si="297"/>
        <v>0</v>
      </c>
    </row>
    <row r="1292" spans="1:13">
      <c r="M1292" s="626">
        <f t="shared" si="297"/>
        <v>0</v>
      </c>
    </row>
    <row r="1293" spans="1:13">
      <c r="M1293" s="626">
        <f t="shared" si="297"/>
        <v>0</v>
      </c>
    </row>
    <row r="1294" spans="1:13">
      <c r="M1294" s="626">
        <f t="shared" si="297"/>
        <v>0</v>
      </c>
    </row>
    <row r="1295" spans="1:13">
      <c r="M1295" s="626">
        <f t="shared" si="297"/>
        <v>0</v>
      </c>
    </row>
    <row r="1296" spans="1:13">
      <c r="M1296" s="626">
        <f t="shared" si="297"/>
        <v>0</v>
      </c>
    </row>
    <row r="1297" spans="13:13">
      <c r="M1297" s="626">
        <f t="shared" si="297"/>
        <v>0</v>
      </c>
    </row>
    <row r="1298" spans="13:13">
      <c r="M1298" s="626">
        <f t="shared" si="297"/>
        <v>0</v>
      </c>
    </row>
    <row r="1299" spans="13:13">
      <c r="M1299" s="626">
        <f t="shared" si="297"/>
        <v>0</v>
      </c>
    </row>
    <row r="1300" spans="13:13">
      <c r="M1300" s="626">
        <f t="shared" si="297"/>
        <v>0</v>
      </c>
    </row>
    <row r="1301" spans="13:13">
      <c r="M1301" s="626">
        <f t="shared" si="297"/>
        <v>0</v>
      </c>
    </row>
    <row r="1302" spans="13:13">
      <c r="M1302" s="626">
        <f t="shared" si="297"/>
        <v>0</v>
      </c>
    </row>
    <row r="1303" spans="13:13">
      <c r="M1303" s="626">
        <f t="shared" si="297"/>
        <v>0</v>
      </c>
    </row>
    <row r="1304" spans="13:13">
      <c r="M1304" s="626">
        <f t="shared" si="297"/>
        <v>0</v>
      </c>
    </row>
    <row r="1305" spans="13:13">
      <c r="M1305" s="626">
        <f t="shared" si="297"/>
        <v>0</v>
      </c>
    </row>
    <row r="1306" spans="13:13">
      <c r="M1306" s="626">
        <f t="shared" si="297"/>
        <v>0</v>
      </c>
    </row>
    <row r="1307" spans="13:13">
      <c r="M1307" s="626">
        <f t="shared" si="297"/>
        <v>0</v>
      </c>
    </row>
    <row r="1308" spans="13:13">
      <c r="M1308" s="626">
        <f t="shared" si="297"/>
        <v>0</v>
      </c>
    </row>
    <row r="1309" spans="13:13">
      <c r="M1309" s="626">
        <f t="shared" si="297"/>
        <v>0</v>
      </c>
    </row>
    <row r="1310" spans="13:13">
      <c r="M1310" s="626">
        <f t="shared" si="297"/>
        <v>0</v>
      </c>
    </row>
    <row r="1311" spans="13:13">
      <c r="M1311" s="626">
        <f t="shared" si="297"/>
        <v>0</v>
      </c>
    </row>
    <row r="1312" spans="13:13">
      <c r="M1312" s="626">
        <f t="shared" si="297"/>
        <v>0</v>
      </c>
    </row>
    <row r="1313" spans="13:13">
      <c r="M1313" s="626">
        <f t="shared" si="297"/>
        <v>0</v>
      </c>
    </row>
    <row r="1314" spans="13:13">
      <c r="M1314" s="626">
        <f t="shared" si="297"/>
        <v>0</v>
      </c>
    </row>
    <row r="1315" spans="13:13">
      <c r="M1315" s="626">
        <f t="shared" si="297"/>
        <v>0</v>
      </c>
    </row>
    <row r="1316" spans="13:13">
      <c r="M1316" s="626">
        <f t="shared" si="297"/>
        <v>0</v>
      </c>
    </row>
    <row r="1317" spans="13:13">
      <c r="M1317" s="626">
        <f t="shared" si="297"/>
        <v>0</v>
      </c>
    </row>
    <row r="1318" spans="13:13">
      <c r="M1318" s="626">
        <f t="shared" si="297"/>
        <v>0</v>
      </c>
    </row>
    <row r="1319" spans="13:13">
      <c r="M1319" s="626">
        <f t="shared" si="297"/>
        <v>0</v>
      </c>
    </row>
    <row r="1320" spans="13:13">
      <c r="M1320" s="626">
        <f t="shared" si="297"/>
        <v>0</v>
      </c>
    </row>
    <row r="1321" spans="13:13">
      <c r="M1321" s="626">
        <f t="shared" si="297"/>
        <v>0</v>
      </c>
    </row>
    <row r="1322" spans="13:13">
      <c r="M1322" s="626">
        <f t="shared" si="297"/>
        <v>0</v>
      </c>
    </row>
    <row r="1323" spans="13:13">
      <c r="M1323" s="626">
        <f t="shared" si="297"/>
        <v>0</v>
      </c>
    </row>
    <row r="1324" spans="13:13">
      <c r="M1324" s="626">
        <f t="shared" si="297"/>
        <v>0</v>
      </c>
    </row>
    <row r="1325" spans="13:13">
      <c r="M1325" s="626">
        <f t="shared" si="297"/>
        <v>0</v>
      </c>
    </row>
    <row r="1326" spans="13:13">
      <c r="M1326" s="626">
        <f t="shared" si="297"/>
        <v>0</v>
      </c>
    </row>
    <row r="1327" spans="13:13">
      <c r="M1327" s="626">
        <f t="shared" si="297"/>
        <v>0</v>
      </c>
    </row>
    <row r="1328" spans="13:13">
      <c r="M1328" s="626">
        <f t="shared" si="297"/>
        <v>0</v>
      </c>
    </row>
    <row r="1329" spans="13:13">
      <c r="M1329" s="626">
        <f t="shared" si="297"/>
        <v>0</v>
      </c>
    </row>
    <row r="1330" spans="13:13">
      <c r="M1330" s="626">
        <f t="shared" si="297"/>
        <v>0</v>
      </c>
    </row>
    <row r="1331" spans="13:13">
      <c r="M1331" s="626">
        <f t="shared" si="297"/>
        <v>0</v>
      </c>
    </row>
    <row r="1332" spans="13:13">
      <c r="M1332" s="626">
        <f t="shared" si="297"/>
        <v>0</v>
      </c>
    </row>
    <row r="1333" spans="13:13">
      <c r="M1333" s="626">
        <f t="shared" si="297"/>
        <v>0</v>
      </c>
    </row>
    <row r="1334" spans="13:13">
      <c r="M1334" s="626">
        <f t="shared" si="297"/>
        <v>0</v>
      </c>
    </row>
    <row r="1335" spans="13:13">
      <c r="M1335" s="626">
        <f t="shared" si="297"/>
        <v>0</v>
      </c>
    </row>
    <row r="1336" spans="13:13">
      <c r="M1336" s="626">
        <f t="shared" si="297"/>
        <v>0</v>
      </c>
    </row>
    <row r="1337" spans="13:13">
      <c r="M1337" s="626">
        <f t="shared" si="297"/>
        <v>0</v>
      </c>
    </row>
    <row r="1338" spans="13:13">
      <c r="M1338" s="626">
        <f t="shared" si="297"/>
        <v>0</v>
      </c>
    </row>
    <row r="1339" spans="13:13">
      <c r="M1339" s="626">
        <f t="shared" ref="M1339:M1402" si="298">COUNTIF($H$30:$H$3024,K1339)</f>
        <v>0</v>
      </c>
    </row>
    <row r="1340" spans="13:13">
      <c r="M1340" s="626">
        <f t="shared" si="298"/>
        <v>0</v>
      </c>
    </row>
    <row r="1341" spans="13:13">
      <c r="M1341" s="626">
        <f t="shared" si="298"/>
        <v>0</v>
      </c>
    </row>
    <row r="1342" spans="13:13">
      <c r="M1342" s="626">
        <f t="shared" si="298"/>
        <v>0</v>
      </c>
    </row>
    <row r="1343" spans="13:13">
      <c r="M1343" s="626">
        <f t="shared" si="298"/>
        <v>0</v>
      </c>
    </row>
    <row r="1344" spans="13:13">
      <c r="M1344" s="626">
        <f t="shared" si="298"/>
        <v>0</v>
      </c>
    </row>
    <row r="1345" spans="13:13">
      <c r="M1345" s="626">
        <f t="shared" si="298"/>
        <v>0</v>
      </c>
    </row>
    <row r="1346" spans="13:13">
      <c r="M1346" s="626">
        <f t="shared" si="298"/>
        <v>0</v>
      </c>
    </row>
    <row r="1347" spans="13:13">
      <c r="M1347" s="626">
        <f t="shared" si="298"/>
        <v>0</v>
      </c>
    </row>
    <row r="1348" spans="13:13">
      <c r="M1348" s="626">
        <f t="shared" si="298"/>
        <v>0</v>
      </c>
    </row>
    <row r="1349" spans="13:13">
      <c r="M1349" s="626">
        <f t="shared" si="298"/>
        <v>0</v>
      </c>
    </row>
    <row r="1350" spans="13:13">
      <c r="M1350" s="626">
        <f t="shared" si="298"/>
        <v>0</v>
      </c>
    </row>
    <row r="1351" spans="13:13">
      <c r="M1351" s="626">
        <f t="shared" si="298"/>
        <v>0</v>
      </c>
    </row>
    <row r="1352" spans="13:13">
      <c r="M1352" s="626">
        <f t="shared" si="298"/>
        <v>0</v>
      </c>
    </row>
    <row r="1353" spans="13:13">
      <c r="M1353" s="626">
        <f t="shared" si="298"/>
        <v>0</v>
      </c>
    </row>
    <row r="1354" spans="13:13">
      <c r="M1354" s="626">
        <f t="shared" si="298"/>
        <v>0</v>
      </c>
    </row>
    <row r="1355" spans="13:13">
      <c r="M1355" s="626">
        <f t="shared" si="298"/>
        <v>0</v>
      </c>
    </row>
    <row r="1356" spans="13:13">
      <c r="M1356" s="626">
        <f t="shared" si="298"/>
        <v>0</v>
      </c>
    </row>
    <row r="1357" spans="13:13">
      <c r="M1357" s="626">
        <f t="shared" si="298"/>
        <v>0</v>
      </c>
    </row>
    <row r="1358" spans="13:13">
      <c r="M1358" s="626">
        <f t="shared" si="298"/>
        <v>0</v>
      </c>
    </row>
    <row r="1359" spans="13:13">
      <c r="M1359" s="626">
        <f t="shared" si="298"/>
        <v>0</v>
      </c>
    </row>
    <row r="1360" spans="13:13">
      <c r="M1360" s="626">
        <f t="shared" si="298"/>
        <v>0</v>
      </c>
    </row>
    <row r="1361" spans="13:13">
      <c r="M1361" s="626">
        <f t="shared" si="298"/>
        <v>0</v>
      </c>
    </row>
    <row r="1362" spans="13:13">
      <c r="M1362" s="626">
        <f t="shared" si="298"/>
        <v>0</v>
      </c>
    </row>
    <row r="1363" spans="13:13">
      <c r="M1363" s="626">
        <f t="shared" si="298"/>
        <v>0</v>
      </c>
    </row>
    <row r="1364" spans="13:13">
      <c r="M1364" s="626">
        <f t="shared" si="298"/>
        <v>0</v>
      </c>
    </row>
    <row r="1365" spans="13:13">
      <c r="M1365" s="626">
        <f t="shared" si="298"/>
        <v>0</v>
      </c>
    </row>
    <row r="1366" spans="13:13">
      <c r="M1366" s="626">
        <f t="shared" si="298"/>
        <v>0</v>
      </c>
    </row>
    <row r="1367" spans="13:13">
      <c r="M1367" s="626">
        <f t="shared" si="298"/>
        <v>0</v>
      </c>
    </row>
    <row r="1368" spans="13:13">
      <c r="M1368" s="626">
        <f t="shared" si="298"/>
        <v>0</v>
      </c>
    </row>
    <row r="1369" spans="13:13">
      <c r="M1369" s="626">
        <f t="shared" si="298"/>
        <v>0</v>
      </c>
    </row>
    <row r="1370" spans="13:13">
      <c r="M1370" s="626">
        <f t="shared" si="298"/>
        <v>0</v>
      </c>
    </row>
    <row r="1371" spans="13:13">
      <c r="M1371" s="626">
        <f t="shared" si="298"/>
        <v>0</v>
      </c>
    </row>
    <row r="1372" spans="13:13">
      <c r="M1372" s="626">
        <f t="shared" si="298"/>
        <v>0</v>
      </c>
    </row>
    <row r="1373" spans="13:13">
      <c r="M1373" s="626">
        <f t="shared" si="298"/>
        <v>0</v>
      </c>
    </row>
    <row r="1374" spans="13:13">
      <c r="M1374" s="626">
        <f t="shared" si="298"/>
        <v>0</v>
      </c>
    </row>
    <row r="1375" spans="13:13">
      <c r="M1375" s="626">
        <f t="shared" si="298"/>
        <v>0</v>
      </c>
    </row>
    <row r="1376" spans="13:13">
      <c r="M1376" s="626">
        <f t="shared" si="298"/>
        <v>0</v>
      </c>
    </row>
    <row r="1377" spans="13:13">
      <c r="M1377" s="626">
        <f t="shared" si="298"/>
        <v>0</v>
      </c>
    </row>
    <row r="1378" spans="13:13">
      <c r="M1378" s="626">
        <f t="shared" si="298"/>
        <v>0</v>
      </c>
    </row>
    <row r="1379" spans="13:13">
      <c r="M1379" s="626">
        <f t="shared" si="298"/>
        <v>0</v>
      </c>
    </row>
    <row r="1380" spans="13:13">
      <c r="M1380" s="626">
        <f t="shared" si="298"/>
        <v>0</v>
      </c>
    </row>
    <row r="1381" spans="13:13">
      <c r="M1381" s="626">
        <f t="shared" si="298"/>
        <v>0</v>
      </c>
    </row>
    <row r="1382" spans="13:13">
      <c r="M1382" s="626">
        <f t="shared" si="298"/>
        <v>0</v>
      </c>
    </row>
    <row r="1383" spans="13:13">
      <c r="M1383" s="626">
        <f t="shared" si="298"/>
        <v>0</v>
      </c>
    </row>
    <row r="1384" spans="13:13">
      <c r="M1384" s="626">
        <f t="shared" si="298"/>
        <v>0</v>
      </c>
    </row>
    <row r="1385" spans="13:13">
      <c r="M1385" s="626">
        <f t="shared" si="298"/>
        <v>0</v>
      </c>
    </row>
    <row r="1386" spans="13:13">
      <c r="M1386" s="626">
        <f t="shared" si="298"/>
        <v>0</v>
      </c>
    </row>
    <row r="1387" spans="13:13">
      <c r="M1387" s="626">
        <f t="shared" si="298"/>
        <v>0</v>
      </c>
    </row>
    <row r="1388" spans="13:13">
      <c r="M1388" s="626">
        <f t="shared" si="298"/>
        <v>0</v>
      </c>
    </row>
    <row r="1389" spans="13:13">
      <c r="M1389" s="626">
        <f t="shared" si="298"/>
        <v>0</v>
      </c>
    </row>
    <row r="1390" spans="13:13">
      <c r="M1390" s="626">
        <f t="shared" si="298"/>
        <v>0</v>
      </c>
    </row>
    <row r="1391" spans="13:13">
      <c r="M1391" s="626">
        <f t="shared" si="298"/>
        <v>0</v>
      </c>
    </row>
    <row r="1392" spans="13:13">
      <c r="M1392" s="626">
        <f t="shared" si="298"/>
        <v>0</v>
      </c>
    </row>
    <row r="1393" spans="13:13">
      <c r="M1393" s="626">
        <f t="shared" si="298"/>
        <v>0</v>
      </c>
    </row>
    <row r="1394" spans="13:13">
      <c r="M1394" s="626">
        <f t="shared" si="298"/>
        <v>0</v>
      </c>
    </row>
    <row r="1395" spans="13:13">
      <c r="M1395" s="626">
        <f t="shared" si="298"/>
        <v>0</v>
      </c>
    </row>
    <row r="1396" spans="13:13">
      <c r="M1396" s="626">
        <f t="shared" si="298"/>
        <v>0</v>
      </c>
    </row>
    <row r="1397" spans="13:13">
      <c r="M1397" s="626">
        <f t="shared" si="298"/>
        <v>0</v>
      </c>
    </row>
    <row r="1398" spans="13:13">
      <c r="M1398" s="626">
        <f t="shared" si="298"/>
        <v>0</v>
      </c>
    </row>
    <row r="1399" spans="13:13">
      <c r="M1399" s="626">
        <f t="shared" si="298"/>
        <v>0</v>
      </c>
    </row>
    <row r="1400" spans="13:13">
      <c r="M1400" s="626">
        <f t="shared" si="298"/>
        <v>0</v>
      </c>
    </row>
    <row r="1401" spans="13:13">
      <c r="M1401" s="626">
        <f t="shared" si="298"/>
        <v>0</v>
      </c>
    </row>
    <row r="1402" spans="13:13">
      <c r="M1402" s="626">
        <f t="shared" si="298"/>
        <v>0</v>
      </c>
    </row>
    <row r="1403" spans="13:13">
      <c r="M1403" s="626">
        <f t="shared" ref="M1403:M1466" si="299">COUNTIF($H$30:$H$3024,K1403)</f>
        <v>0</v>
      </c>
    </row>
    <row r="1404" spans="13:13">
      <c r="M1404" s="626">
        <f t="shared" si="299"/>
        <v>0</v>
      </c>
    </row>
    <row r="1405" spans="13:13">
      <c r="M1405" s="626">
        <f t="shared" si="299"/>
        <v>0</v>
      </c>
    </row>
    <row r="1406" spans="13:13">
      <c r="M1406" s="626">
        <f t="shared" si="299"/>
        <v>0</v>
      </c>
    </row>
    <row r="1407" spans="13:13">
      <c r="M1407" s="626">
        <f t="shared" si="299"/>
        <v>0</v>
      </c>
    </row>
    <row r="1408" spans="13:13">
      <c r="M1408" s="626">
        <f t="shared" si="299"/>
        <v>0</v>
      </c>
    </row>
    <row r="1409" spans="13:13">
      <c r="M1409" s="626">
        <f t="shared" si="299"/>
        <v>0</v>
      </c>
    </row>
    <row r="1410" spans="13:13">
      <c r="M1410" s="626">
        <f t="shared" si="299"/>
        <v>0</v>
      </c>
    </row>
    <row r="1411" spans="13:13">
      <c r="M1411" s="626">
        <f t="shared" si="299"/>
        <v>0</v>
      </c>
    </row>
    <row r="1412" spans="13:13">
      <c r="M1412" s="626">
        <f t="shared" si="299"/>
        <v>0</v>
      </c>
    </row>
    <row r="1413" spans="13:13">
      <c r="M1413" s="626">
        <f t="shared" si="299"/>
        <v>0</v>
      </c>
    </row>
    <row r="1414" spans="13:13">
      <c r="M1414" s="626">
        <f t="shared" si="299"/>
        <v>0</v>
      </c>
    </row>
    <row r="1415" spans="13:13">
      <c r="M1415" s="626">
        <f t="shared" si="299"/>
        <v>0</v>
      </c>
    </row>
    <row r="1416" spans="13:13">
      <c r="M1416" s="626">
        <f t="shared" si="299"/>
        <v>0</v>
      </c>
    </row>
    <row r="1417" spans="13:13">
      <c r="M1417" s="626">
        <f t="shared" si="299"/>
        <v>0</v>
      </c>
    </row>
    <row r="1418" spans="13:13">
      <c r="M1418" s="626">
        <f t="shared" si="299"/>
        <v>0</v>
      </c>
    </row>
    <row r="1419" spans="13:13">
      <c r="M1419" s="626">
        <f t="shared" si="299"/>
        <v>0</v>
      </c>
    </row>
    <row r="1420" spans="13:13">
      <c r="M1420" s="626">
        <f t="shared" si="299"/>
        <v>0</v>
      </c>
    </row>
    <row r="1421" spans="13:13">
      <c r="M1421" s="626">
        <f t="shared" si="299"/>
        <v>0</v>
      </c>
    </row>
    <row r="1422" spans="13:13">
      <c r="M1422" s="626">
        <f t="shared" si="299"/>
        <v>0</v>
      </c>
    </row>
    <row r="1423" spans="13:13">
      <c r="M1423" s="626">
        <f t="shared" si="299"/>
        <v>0</v>
      </c>
    </row>
    <row r="1424" spans="13:13">
      <c r="M1424" s="626">
        <f t="shared" si="299"/>
        <v>0</v>
      </c>
    </row>
    <row r="1425" spans="13:13">
      <c r="M1425" s="626">
        <f t="shared" si="299"/>
        <v>0</v>
      </c>
    </row>
    <row r="1426" spans="13:13">
      <c r="M1426" s="626">
        <f t="shared" si="299"/>
        <v>0</v>
      </c>
    </row>
    <row r="1427" spans="13:13">
      <c r="M1427" s="626">
        <f t="shared" si="299"/>
        <v>0</v>
      </c>
    </row>
    <row r="1428" spans="13:13">
      <c r="M1428" s="626">
        <f t="shared" si="299"/>
        <v>0</v>
      </c>
    </row>
    <row r="1429" spans="13:13">
      <c r="M1429" s="626">
        <f t="shared" si="299"/>
        <v>0</v>
      </c>
    </row>
    <row r="1430" spans="13:13">
      <c r="M1430" s="626">
        <f t="shared" si="299"/>
        <v>0</v>
      </c>
    </row>
    <row r="1431" spans="13:13">
      <c r="M1431" s="626">
        <f t="shared" si="299"/>
        <v>0</v>
      </c>
    </row>
    <row r="1432" spans="13:13">
      <c r="M1432" s="626">
        <f t="shared" si="299"/>
        <v>0</v>
      </c>
    </row>
    <row r="1433" spans="13:13">
      <c r="M1433" s="626">
        <f t="shared" si="299"/>
        <v>0</v>
      </c>
    </row>
    <row r="1434" spans="13:13">
      <c r="M1434" s="626">
        <f t="shared" si="299"/>
        <v>0</v>
      </c>
    </row>
    <row r="1435" spans="13:13">
      <c r="M1435" s="626">
        <f t="shared" si="299"/>
        <v>0</v>
      </c>
    </row>
    <row r="1436" spans="13:13">
      <c r="M1436" s="626">
        <f t="shared" si="299"/>
        <v>0</v>
      </c>
    </row>
    <row r="1437" spans="13:13">
      <c r="M1437" s="626">
        <f t="shared" si="299"/>
        <v>0</v>
      </c>
    </row>
    <row r="1438" spans="13:13">
      <c r="M1438" s="626">
        <f t="shared" si="299"/>
        <v>0</v>
      </c>
    </row>
    <row r="1439" spans="13:13">
      <c r="M1439" s="626">
        <f t="shared" si="299"/>
        <v>0</v>
      </c>
    </row>
    <row r="1440" spans="13:13">
      <c r="M1440" s="626">
        <f t="shared" si="299"/>
        <v>0</v>
      </c>
    </row>
    <row r="1441" spans="13:13">
      <c r="M1441" s="626">
        <f t="shared" si="299"/>
        <v>0</v>
      </c>
    </row>
    <row r="1442" spans="13:13">
      <c r="M1442" s="626">
        <f t="shared" si="299"/>
        <v>0</v>
      </c>
    </row>
    <row r="1443" spans="13:13">
      <c r="M1443" s="626">
        <f t="shared" si="299"/>
        <v>0</v>
      </c>
    </row>
    <row r="1444" spans="13:13">
      <c r="M1444" s="626">
        <f t="shared" si="299"/>
        <v>0</v>
      </c>
    </row>
    <row r="1445" spans="13:13">
      <c r="M1445" s="626">
        <f t="shared" si="299"/>
        <v>0</v>
      </c>
    </row>
    <row r="1446" spans="13:13">
      <c r="M1446" s="626">
        <f t="shared" si="299"/>
        <v>0</v>
      </c>
    </row>
    <row r="1447" spans="13:13">
      <c r="M1447" s="626">
        <f t="shared" si="299"/>
        <v>0</v>
      </c>
    </row>
    <row r="1448" spans="13:13">
      <c r="M1448" s="626">
        <f t="shared" si="299"/>
        <v>0</v>
      </c>
    </row>
    <row r="1449" spans="13:13">
      <c r="M1449" s="626">
        <f t="shared" si="299"/>
        <v>0</v>
      </c>
    </row>
    <row r="1450" spans="13:13">
      <c r="M1450" s="626">
        <f t="shared" si="299"/>
        <v>0</v>
      </c>
    </row>
    <row r="1451" spans="13:13">
      <c r="M1451" s="626">
        <f t="shared" si="299"/>
        <v>0</v>
      </c>
    </row>
    <row r="1452" spans="13:13">
      <c r="M1452" s="626">
        <f t="shared" si="299"/>
        <v>0</v>
      </c>
    </row>
    <row r="1453" spans="13:13">
      <c r="M1453" s="626">
        <f t="shared" si="299"/>
        <v>0</v>
      </c>
    </row>
    <row r="1454" spans="13:13">
      <c r="M1454" s="626">
        <f t="shared" si="299"/>
        <v>0</v>
      </c>
    </row>
    <row r="1455" spans="13:13">
      <c r="M1455" s="626">
        <f t="shared" si="299"/>
        <v>0</v>
      </c>
    </row>
    <row r="1456" spans="13:13">
      <c r="M1456" s="626">
        <f t="shared" si="299"/>
        <v>0</v>
      </c>
    </row>
    <row r="1457" spans="13:13">
      <c r="M1457" s="626">
        <f t="shared" si="299"/>
        <v>0</v>
      </c>
    </row>
    <row r="1458" spans="13:13">
      <c r="M1458" s="626">
        <f t="shared" si="299"/>
        <v>0</v>
      </c>
    </row>
    <row r="1459" spans="13:13">
      <c r="M1459" s="626">
        <f t="shared" si="299"/>
        <v>0</v>
      </c>
    </row>
    <row r="1460" spans="13:13">
      <c r="M1460" s="626">
        <f t="shared" si="299"/>
        <v>0</v>
      </c>
    </row>
    <row r="1461" spans="13:13">
      <c r="M1461" s="626">
        <f t="shared" si="299"/>
        <v>0</v>
      </c>
    </row>
    <row r="1462" spans="13:13">
      <c r="M1462" s="626">
        <f t="shared" si="299"/>
        <v>0</v>
      </c>
    </row>
    <row r="1463" spans="13:13">
      <c r="M1463" s="626">
        <f t="shared" si="299"/>
        <v>0</v>
      </c>
    </row>
    <row r="1464" spans="13:13">
      <c r="M1464" s="626">
        <f t="shared" si="299"/>
        <v>0</v>
      </c>
    </row>
    <row r="1465" spans="13:13">
      <c r="M1465" s="626">
        <f t="shared" si="299"/>
        <v>0</v>
      </c>
    </row>
    <row r="1466" spans="13:13">
      <c r="M1466" s="626">
        <f t="shared" si="299"/>
        <v>0</v>
      </c>
    </row>
    <row r="1467" spans="13:13">
      <c r="M1467" s="626">
        <f t="shared" ref="M1467:M1530" si="300">COUNTIF($H$30:$H$3024,K1467)</f>
        <v>0</v>
      </c>
    </row>
    <row r="1468" spans="13:13">
      <c r="M1468" s="626">
        <f t="shared" si="300"/>
        <v>0</v>
      </c>
    </row>
    <row r="1469" spans="13:13">
      <c r="M1469" s="626">
        <f t="shared" si="300"/>
        <v>0</v>
      </c>
    </row>
    <row r="1470" spans="13:13">
      <c r="M1470" s="626">
        <f t="shared" si="300"/>
        <v>0</v>
      </c>
    </row>
    <row r="1471" spans="13:13">
      <c r="M1471" s="626">
        <f t="shared" si="300"/>
        <v>0</v>
      </c>
    </row>
    <row r="1472" spans="13:13">
      <c r="M1472" s="626">
        <f t="shared" si="300"/>
        <v>0</v>
      </c>
    </row>
    <row r="1473" spans="13:13">
      <c r="M1473" s="626">
        <f t="shared" si="300"/>
        <v>0</v>
      </c>
    </row>
    <row r="1474" spans="13:13">
      <c r="M1474" s="626">
        <f t="shared" si="300"/>
        <v>0</v>
      </c>
    </row>
    <row r="1475" spans="13:13">
      <c r="M1475" s="626">
        <f t="shared" si="300"/>
        <v>0</v>
      </c>
    </row>
    <row r="1476" spans="13:13">
      <c r="M1476" s="626">
        <f t="shared" si="300"/>
        <v>0</v>
      </c>
    </row>
    <row r="1477" spans="13:13">
      <c r="M1477" s="626">
        <f t="shared" si="300"/>
        <v>0</v>
      </c>
    </row>
    <row r="1478" spans="13:13">
      <c r="M1478" s="626">
        <f t="shared" si="300"/>
        <v>0</v>
      </c>
    </row>
    <row r="1479" spans="13:13">
      <c r="M1479" s="626">
        <f t="shared" si="300"/>
        <v>0</v>
      </c>
    </row>
    <row r="1480" spans="13:13">
      <c r="M1480" s="626">
        <f t="shared" si="300"/>
        <v>0</v>
      </c>
    </row>
    <row r="1481" spans="13:13">
      <c r="M1481" s="626">
        <f t="shared" si="300"/>
        <v>0</v>
      </c>
    </row>
    <row r="1482" spans="13:13">
      <c r="M1482" s="626">
        <f t="shared" si="300"/>
        <v>0</v>
      </c>
    </row>
    <row r="1483" spans="13:13">
      <c r="M1483" s="626">
        <f t="shared" si="300"/>
        <v>0</v>
      </c>
    </row>
    <row r="1484" spans="13:13">
      <c r="M1484" s="626">
        <f t="shared" si="300"/>
        <v>0</v>
      </c>
    </row>
    <row r="1485" spans="13:13">
      <c r="M1485" s="626">
        <f t="shared" si="300"/>
        <v>0</v>
      </c>
    </row>
    <row r="1486" spans="13:13">
      <c r="M1486" s="626">
        <f t="shared" si="300"/>
        <v>0</v>
      </c>
    </row>
    <row r="1487" spans="13:13">
      <c r="M1487" s="626">
        <f t="shared" si="300"/>
        <v>0</v>
      </c>
    </row>
    <row r="1488" spans="13:13">
      <c r="M1488" s="626">
        <f t="shared" si="300"/>
        <v>0</v>
      </c>
    </row>
    <row r="1489" spans="13:13">
      <c r="M1489" s="626">
        <f t="shared" si="300"/>
        <v>0</v>
      </c>
    </row>
    <row r="1490" spans="13:13">
      <c r="M1490" s="626">
        <f t="shared" si="300"/>
        <v>0</v>
      </c>
    </row>
    <row r="1491" spans="13:13">
      <c r="M1491" s="626">
        <f t="shared" si="300"/>
        <v>0</v>
      </c>
    </row>
    <row r="1492" spans="13:13">
      <c r="M1492" s="626">
        <f t="shared" si="300"/>
        <v>0</v>
      </c>
    </row>
    <row r="1493" spans="13:13">
      <c r="M1493" s="626">
        <f t="shared" si="300"/>
        <v>0</v>
      </c>
    </row>
    <row r="1494" spans="13:13">
      <c r="M1494" s="626">
        <f t="shared" si="300"/>
        <v>0</v>
      </c>
    </row>
    <row r="1495" spans="13:13">
      <c r="M1495" s="626">
        <f t="shared" si="300"/>
        <v>0</v>
      </c>
    </row>
    <row r="1496" spans="13:13">
      <c r="M1496" s="626">
        <f t="shared" si="300"/>
        <v>0</v>
      </c>
    </row>
    <row r="1497" spans="13:13">
      <c r="M1497" s="626">
        <f t="shared" si="300"/>
        <v>0</v>
      </c>
    </row>
    <row r="1498" spans="13:13">
      <c r="M1498" s="626">
        <f t="shared" si="300"/>
        <v>0</v>
      </c>
    </row>
    <row r="1499" spans="13:13">
      <c r="M1499" s="626">
        <f t="shared" si="300"/>
        <v>0</v>
      </c>
    </row>
    <row r="1500" spans="13:13">
      <c r="M1500" s="626">
        <f t="shared" si="300"/>
        <v>0</v>
      </c>
    </row>
    <row r="1501" spans="13:13">
      <c r="M1501" s="626">
        <f t="shared" si="300"/>
        <v>0</v>
      </c>
    </row>
    <row r="1502" spans="13:13">
      <c r="M1502" s="626">
        <f t="shared" si="300"/>
        <v>0</v>
      </c>
    </row>
    <row r="1503" spans="13:13">
      <c r="M1503" s="626">
        <f t="shared" si="300"/>
        <v>0</v>
      </c>
    </row>
    <row r="1504" spans="13:13">
      <c r="M1504" s="626">
        <f t="shared" si="300"/>
        <v>0</v>
      </c>
    </row>
    <row r="1505" spans="13:13">
      <c r="M1505" s="626">
        <f t="shared" si="300"/>
        <v>0</v>
      </c>
    </row>
    <row r="1506" spans="13:13">
      <c r="M1506" s="626">
        <f t="shared" si="300"/>
        <v>0</v>
      </c>
    </row>
    <row r="1507" spans="13:13">
      <c r="M1507" s="626">
        <f t="shared" si="300"/>
        <v>0</v>
      </c>
    </row>
    <row r="1508" spans="13:13">
      <c r="M1508" s="626">
        <f t="shared" si="300"/>
        <v>0</v>
      </c>
    </row>
    <row r="1509" spans="13:13">
      <c r="M1509" s="626">
        <f t="shared" si="300"/>
        <v>0</v>
      </c>
    </row>
    <row r="1510" spans="13:13">
      <c r="M1510" s="626">
        <f t="shared" si="300"/>
        <v>0</v>
      </c>
    </row>
    <row r="1511" spans="13:13">
      <c r="M1511" s="626">
        <f t="shared" si="300"/>
        <v>0</v>
      </c>
    </row>
    <row r="1512" spans="13:13">
      <c r="M1512" s="626">
        <f t="shared" si="300"/>
        <v>0</v>
      </c>
    </row>
    <row r="1513" spans="13:13">
      <c r="M1513" s="626">
        <f t="shared" si="300"/>
        <v>0</v>
      </c>
    </row>
    <row r="1514" spans="13:13">
      <c r="M1514" s="626">
        <f t="shared" si="300"/>
        <v>0</v>
      </c>
    </row>
    <row r="1515" spans="13:13">
      <c r="M1515" s="626">
        <f t="shared" si="300"/>
        <v>0</v>
      </c>
    </row>
    <row r="1516" spans="13:13">
      <c r="M1516" s="626">
        <f t="shared" si="300"/>
        <v>0</v>
      </c>
    </row>
    <row r="1517" spans="13:13">
      <c r="M1517" s="626">
        <f t="shared" si="300"/>
        <v>0</v>
      </c>
    </row>
    <row r="1518" spans="13:13">
      <c r="M1518" s="626">
        <f t="shared" si="300"/>
        <v>0</v>
      </c>
    </row>
    <row r="1519" spans="13:13">
      <c r="M1519" s="626">
        <f t="shared" si="300"/>
        <v>0</v>
      </c>
    </row>
    <row r="1520" spans="13:13">
      <c r="M1520" s="626">
        <f t="shared" si="300"/>
        <v>0</v>
      </c>
    </row>
    <row r="1521" spans="13:13">
      <c r="M1521" s="626">
        <f t="shared" si="300"/>
        <v>0</v>
      </c>
    </row>
    <row r="1522" spans="13:13">
      <c r="M1522" s="626">
        <f t="shared" si="300"/>
        <v>0</v>
      </c>
    </row>
    <row r="1523" spans="13:13">
      <c r="M1523" s="626">
        <f t="shared" si="300"/>
        <v>0</v>
      </c>
    </row>
    <row r="1524" spans="13:13">
      <c r="M1524" s="626">
        <f t="shared" si="300"/>
        <v>0</v>
      </c>
    </row>
    <row r="1525" spans="13:13">
      <c r="M1525" s="626">
        <f t="shared" si="300"/>
        <v>0</v>
      </c>
    </row>
    <row r="1526" spans="13:13">
      <c r="M1526" s="626">
        <f t="shared" si="300"/>
        <v>0</v>
      </c>
    </row>
    <row r="1527" spans="13:13">
      <c r="M1527" s="626">
        <f t="shared" si="300"/>
        <v>0</v>
      </c>
    </row>
    <row r="1528" spans="13:13">
      <c r="M1528" s="626">
        <f t="shared" si="300"/>
        <v>0</v>
      </c>
    </row>
    <row r="1529" spans="13:13">
      <c r="M1529" s="626">
        <f t="shared" si="300"/>
        <v>0</v>
      </c>
    </row>
    <row r="1530" spans="13:13">
      <c r="M1530" s="626">
        <f t="shared" si="300"/>
        <v>0</v>
      </c>
    </row>
    <row r="1531" spans="13:13">
      <c r="M1531" s="626">
        <f t="shared" ref="M1531:M1594" si="301">COUNTIF($H$30:$H$3024,K1531)</f>
        <v>0</v>
      </c>
    </row>
    <row r="1532" spans="13:13">
      <c r="M1532" s="626">
        <f t="shared" si="301"/>
        <v>0</v>
      </c>
    </row>
    <row r="1533" spans="13:13">
      <c r="M1533" s="626">
        <f t="shared" si="301"/>
        <v>0</v>
      </c>
    </row>
    <row r="1534" spans="13:13">
      <c r="M1534" s="626">
        <f t="shared" si="301"/>
        <v>0</v>
      </c>
    </row>
    <row r="1535" spans="13:13">
      <c r="M1535" s="626">
        <f t="shared" si="301"/>
        <v>0</v>
      </c>
    </row>
    <row r="1536" spans="13:13">
      <c r="M1536" s="626">
        <f t="shared" si="301"/>
        <v>0</v>
      </c>
    </row>
    <row r="1537" spans="13:13">
      <c r="M1537" s="626">
        <f t="shared" si="301"/>
        <v>0</v>
      </c>
    </row>
    <row r="1538" spans="13:13">
      <c r="M1538" s="626">
        <f t="shared" si="301"/>
        <v>0</v>
      </c>
    </row>
    <row r="1539" spans="13:13">
      <c r="M1539" s="626">
        <f t="shared" si="301"/>
        <v>0</v>
      </c>
    </row>
    <row r="1540" spans="13:13">
      <c r="M1540" s="626">
        <f t="shared" si="301"/>
        <v>0</v>
      </c>
    </row>
    <row r="1541" spans="13:13">
      <c r="M1541" s="626">
        <f t="shared" si="301"/>
        <v>0</v>
      </c>
    </row>
    <row r="1542" spans="13:13">
      <c r="M1542" s="626">
        <f t="shared" si="301"/>
        <v>0</v>
      </c>
    </row>
    <row r="1543" spans="13:13">
      <c r="M1543" s="626">
        <f t="shared" si="301"/>
        <v>0</v>
      </c>
    </row>
    <row r="1544" spans="13:13">
      <c r="M1544" s="626">
        <f t="shared" si="301"/>
        <v>0</v>
      </c>
    </row>
    <row r="1545" spans="13:13">
      <c r="M1545" s="626">
        <f t="shared" si="301"/>
        <v>0</v>
      </c>
    </row>
    <row r="1546" spans="13:13">
      <c r="M1546" s="626">
        <f t="shared" si="301"/>
        <v>0</v>
      </c>
    </row>
    <row r="1547" spans="13:13">
      <c r="M1547" s="626">
        <f t="shared" si="301"/>
        <v>0</v>
      </c>
    </row>
    <row r="1548" spans="13:13">
      <c r="M1548" s="626">
        <f t="shared" si="301"/>
        <v>0</v>
      </c>
    </row>
    <row r="1549" spans="13:13">
      <c r="M1549" s="626">
        <f t="shared" si="301"/>
        <v>0</v>
      </c>
    </row>
    <row r="1550" spans="13:13">
      <c r="M1550" s="626">
        <f t="shared" si="301"/>
        <v>0</v>
      </c>
    </row>
    <row r="1551" spans="13:13">
      <c r="M1551" s="626">
        <f t="shared" si="301"/>
        <v>0</v>
      </c>
    </row>
    <row r="1552" spans="13:13">
      <c r="M1552" s="626">
        <f t="shared" si="301"/>
        <v>0</v>
      </c>
    </row>
    <row r="1553" spans="13:13">
      <c r="M1553" s="626">
        <f t="shared" si="301"/>
        <v>0</v>
      </c>
    </row>
    <row r="1554" spans="13:13">
      <c r="M1554" s="626">
        <f t="shared" si="301"/>
        <v>0</v>
      </c>
    </row>
    <row r="1555" spans="13:13">
      <c r="M1555" s="626">
        <f t="shared" si="301"/>
        <v>0</v>
      </c>
    </row>
    <row r="1556" spans="13:13">
      <c r="M1556" s="626">
        <f t="shared" si="301"/>
        <v>0</v>
      </c>
    </row>
    <row r="1557" spans="13:13">
      <c r="M1557" s="626">
        <f t="shared" si="301"/>
        <v>0</v>
      </c>
    </row>
    <row r="1558" spans="13:13">
      <c r="M1558" s="626">
        <f t="shared" si="301"/>
        <v>0</v>
      </c>
    </row>
    <row r="1559" spans="13:13">
      <c r="M1559" s="626">
        <f t="shared" si="301"/>
        <v>0</v>
      </c>
    </row>
    <row r="1560" spans="13:13">
      <c r="M1560" s="626">
        <f t="shared" si="301"/>
        <v>0</v>
      </c>
    </row>
    <row r="1561" spans="13:13">
      <c r="M1561" s="626">
        <f t="shared" si="301"/>
        <v>0</v>
      </c>
    </row>
    <row r="1562" spans="13:13">
      <c r="M1562" s="626">
        <f t="shared" si="301"/>
        <v>0</v>
      </c>
    </row>
    <row r="1563" spans="13:13">
      <c r="M1563" s="626">
        <f t="shared" si="301"/>
        <v>0</v>
      </c>
    </row>
    <row r="1564" spans="13:13">
      <c r="M1564" s="626">
        <f t="shared" si="301"/>
        <v>0</v>
      </c>
    </row>
    <row r="1565" spans="13:13">
      <c r="M1565" s="626">
        <f t="shared" si="301"/>
        <v>0</v>
      </c>
    </row>
    <row r="1566" spans="13:13">
      <c r="M1566" s="626">
        <f t="shared" si="301"/>
        <v>0</v>
      </c>
    </row>
    <row r="1567" spans="13:13">
      <c r="M1567" s="626">
        <f t="shared" si="301"/>
        <v>0</v>
      </c>
    </row>
    <row r="1568" spans="13:13">
      <c r="M1568" s="626">
        <f t="shared" si="301"/>
        <v>0</v>
      </c>
    </row>
    <row r="1569" spans="13:13">
      <c r="M1569" s="626">
        <f t="shared" si="301"/>
        <v>0</v>
      </c>
    </row>
    <row r="1570" spans="13:13">
      <c r="M1570" s="626">
        <f t="shared" si="301"/>
        <v>0</v>
      </c>
    </row>
    <row r="1571" spans="13:13">
      <c r="M1571" s="626">
        <f t="shared" si="301"/>
        <v>0</v>
      </c>
    </row>
    <row r="1572" spans="13:13">
      <c r="M1572" s="626">
        <f t="shared" si="301"/>
        <v>0</v>
      </c>
    </row>
    <row r="1573" spans="13:13">
      <c r="M1573" s="626">
        <f t="shared" si="301"/>
        <v>0</v>
      </c>
    </row>
    <row r="1574" spans="13:13">
      <c r="M1574" s="626">
        <f t="shared" si="301"/>
        <v>0</v>
      </c>
    </row>
    <row r="1575" spans="13:13">
      <c r="M1575" s="626">
        <f t="shared" si="301"/>
        <v>0</v>
      </c>
    </row>
    <row r="1576" spans="13:13">
      <c r="M1576" s="626">
        <f t="shared" si="301"/>
        <v>0</v>
      </c>
    </row>
    <row r="1577" spans="13:13">
      <c r="M1577" s="626">
        <f t="shared" si="301"/>
        <v>0</v>
      </c>
    </row>
    <row r="1578" spans="13:13">
      <c r="M1578" s="626">
        <f t="shared" si="301"/>
        <v>0</v>
      </c>
    </row>
    <row r="1579" spans="13:13">
      <c r="M1579" s="626">
        <f t="shared" si="301"/>
        <v>0</v>
      </c>
    </row>
    <row r="1580" spans="13:13">
      <c r="M1580" s="626">
        <f t="shared" si="301"/>
        <v>0</v>
      </c>
    </row>
    <row r="1581" spans="13:13">
      <c r="M1581" s="626">
        <f t="shared" si="301"/>
        <v>0</v>
      </c>
    </row>
    <row r="1582" spans="13:13">
      <c r="M1582" s="626">
        <f t="shared" si="301"/>
        <v>0</v>
      </c>
    </row>
    <row r="1583" spans="13:13">
      <c r="M1583" s="626">
        <f t="shared" si="301"/>
        <v>0</v>
      </c>
    </row>
    <row r="1584" spans="13:13">
      <c r="M1584" s="626">
        <f t="shared" si="301"/>
        <v>0</v>
      </c>
    </row>
    <row r="1585" spans="13:13">
      <c r="M1585" s="626">
        <f t="shared" si="301"/>
        <v>0</v>
      </c>
    </row>
    <row r="1586" spans="13:13">
      <c r="M1586" s="626">
        <f t="shared" si="301"/>
        <v>0</v>
      </c>
    </row>
    <row r="1587" spans="13:13">
      <c r="M1587" s="626">
        <f t="shared" si="301"/>
        <v>0</v>
      </c>
    </row>
    <row r="1588" spans="13:13">
      <c r="M1588" s="626">
        <f t="shared" si="301"/>
        <v>0</v>
      </c>
    </row>
    <row r="1589" spans="13:13">
      <c r="M1589" s="626">
        <f t="shared" si="301"/>
        <v>0</v>
      </c>
    </row>
    <row r="1590" spans="13:13">
      <c r="M1590" s="626">
        <f t="shared" si="301"/>
        <v>0</v>
      </c>
    </row>
    <row r="1591" spans="13:13">
      <c r="M1591" s="626">
        <f t="shared" si="301"/>
        <v>0</v>
      </c>
    </row>
    <row r="1592" spans="13:13">
      <c r="M1592" s="626">
        <f t="shared" si="301"/>
        <v>0</v>
      </c>
    </row>
    <row r="1593" spans="13:13">
      <c r="M1593" s="626">
        <f t="shared" si="301"/>
        <v>0</v>
      </c>
    </row>
    <row r="1594" spans="13:13">
      <c r="M1594" s="626">
        <f t="shared" si="301"/>
        <v>0</v>
      </c>
    </row>
    <row r="1595" spans="13:13">
      <c r="M1595" s="626">
        <f t="shared" ref="M1595:M1658" si="302">COUNTIF($H$30:$H$3024,K1595)</f>
        <v>0</v>
      </c>
    </row>
    <row r="1596" spans="13:13">
      <c r="M1596" s="626">
        <f t="shared" si="302"/>
        <v>0</v>
      </c>
    </row>
    <row r="1597" spans="13:13">
      <c r="M1597" s="626">
        <f t="shared" si="302"/>
        <v>0</v>
      </c>
    </row>
    <row r="1598" spans="13:13">
      <c r="M1598" s="626">
        <f t="shared" si="302"/>
        <v>0</v>
      </c>
    </row>
    <row r="1599" spans="13:13">
      <c r="M1599" s="626">
        <f t="shared" si="302"/>
        <v>0</v>
      </c>
    </row>
    <row r="1600" spans="13:13">
      <c r="M1600" s="626">
        <f t="shared" si="302"/>
        <v>0</v>
      </c>
    </row>
    <row r="1601" spans="13:13">
      <c r="M1601" s="626">
        <f t="shared" si="302"/>
        <v>0</v>
      </c>
    </row>
    <row r="1602" spans="13:13">
      <c r="M1602" s="626">
        <f t="shared" si="302"/>
        <v>0</v>
      </c>
    </row>
    <row r="1603" spans="13:13">
      <c r="M1603" s="626">
        <f t="shared" si="302"/>
        <v>0</v>
      </c>
    </row>
    <row r="1604" spans="13:13">
      <c r="M1604" s="626">
        <f t="shared" si="302"/>
        <v>0</v>
      </c>
    </row>
    <row r="1605" spans="13:13">
      <c r="M1605" s="626">
        <f t="shared" si="302"/>
        <v>0</v>
      </c>
    </row>
    <row r="1606" spans="13:13">
      <c r="M1606" s="626">
        <f t="shared" si="302"/>
        <v>0</v>
      </c>
    </row>
    <row r="1607" spans="13:13">
      <c r="M1607" s="626">
        <f t="shared" si="302"/>
        <v>0</v>
      </c>
    </row>
    <row r="1608" spans="13:13">
      <c r="M1608" s="626">
        <f t="shared" si="302"/>
        <v>0</v>
      </c>
    </row>
    <row r="1609" spans="13:13">
      <c r="M1609" s="626">
        <f t="shared" si="302"/>
        <v>0</v>
      </c>
    </row>
    <row r="1610" spans="13:13">
      <c r="M1610" s="626">
        <f t="shared" si="302"/>
        <v>0</v>
      </c>
    </row>
    <row r="1611" spans="13:13">
      <c r="M1611" s="626">
        <f t="shared" si="302"/>
        <v>0</v>
      </c>
    </row>
    <row r="1612" spans="13:13">
      <c r="M1612" s="626">
        <f t="shared" si="302"/>
        <v>0</v>
      </c>
    </row>
    <row r="1613" spans="13:13">
      <c r="M1613" s="626">
        <f t="shared" si="302"/>
        <v>0</v>
      </c>
    </row>
    <row r="1614" spans="13:13">
      <c r="M1614" s="626">
        <f t="shared" si="302"/>
        <v>0</v>
      </c>
    </row>
    <row r="1615" spans="13:13">
      <c r="M1615" s="626">
        <f t="shared" si="302"/>
        <v>0</v>
      </c>
    </row>
    <row r="1616" spans="13:13">
      <c r="M1616" s="626">
        <f t="shared" si="302"/>
        <v>0</v>
      </c>
    </row>
    <row r="1617" spans="13:13">
      <c r="M1617" s="626">
        <f t="shared" si="302"/>
        <v>0</v>
      </c>
    </row>
    <row r="1618" spans="13:13">
      <c r="M1618" s="626">
        <f t="shared" si="302"/>
        <v>0</v>
      </c>
    </row>
    <row r="1619" spans="13:13">
      <c r="M1619" s="626">
        <f t="shared" si="302"/>
        <v>0</v>
      </c>
    </row>
    <row r="1620" spans="13:13">
      <c r="M1620" s="626">
        <f t="shared" si="302"/>
        <v>0</v>
      </c>
    </row>
    <row r="1621" spans="13:13">
      <c r="M1621" s="626">
        <f t="shared" si="302"/>
        <v>0</v>
      </c>
    </row>
    <row r="1622" spans="13:13">
      <c r="M1622" s="626">
        <f t="shared" si="302"/>
        <v>0</v>
      </c>
    </row>
    <row r="1623" spans="13:13">
      <c r="M1623" s="626">
        <f t="shared" si="302"/>
        <v>0</v>
      </c>
    </row>
    <row r="1624" spans="13:13">
      <c r="M1624" s="626">
        <f t="shared" si="302"/>
        <v>0</v>
      </c>
    </row>
    <row r="1625" spans="13:13">
      <c r="M1625" s="626">
        <f t="shared" si="302"/>
        <v>0</v>
      </c>
    </row>
    <row r="1626" spans="13:13">
      <c r="M1626" s="626">
        <f t="shared" si="302"/>
        <v>0</v>
      </c>
    </row>
    <row r="1627" spans="13:13">
      <c r="M1627" s="626">
        <f t="shared" si="302"/>
        <v>0</v>
      </c>
    </row>
    <row r="1628" spans="13:13">
      <c r="M1628" s="626">
        <f t="shared" si="302"/>
        <v>0</v>
      </c>
    </row>
    <row r="1629" spans="13:13">
      <c r="M1629" s="626">
        <f t="shared" si="302"/>
        <v>0</v>
      </c>
    </row>
    <row r="1630" spans="13:13">
      <c r="M1630" s="626">
        <f t="shared" si="302"/>
        <v>0</v>
      </c>
    </row>
    <row r="1631" spans="13:13">
      <c r="M1631" s="626">
        <f t="shared" si="302"/>
        <v>0</v>
      </c>
    </row>
    <row r="1632" spans="13:13">
      <c r="M1632" s="626">
        <f t="shared" si="302"/>
        <v>0</v>
      </c>
    </row>
    <row r="1633" spans="13:13">
      <c r="M1633" s="626">
        <f t="shared" si="302"/>
        <v>0</v>
      </c>
    </row>
    <row r="1634" spans="13:13">
      <c r="M1634" s="626">
        <f t="shared" si="302"/>
        <v>0</v>
      </c>
    </row>
    <row r="1635" spans="13:13">
      <c r="M1635" s="626">
        <f t="shared" si="302"/>
        <v>0</v>
      </c>
    </row>
    <row r="1636" spans="13:13">
      <c r="M1636" s="626">
        <f t="shared" si="302"/>
        <v>0</v>
      </c>
    </row>
    <row r="1637" spans="13:13">
      <c r="M1637" s="626">
        <f t="shared" si="302"/>
        <v>0</v>
      </c>
    </row>
    <row r="1638" spans="13:13">
      <c r="M1638" s="626">
        <f t="shared" si="302"/>
        <v>0</v>
      </c>
    </row>
    <row r="1639" spans="13:13">
      <c r="M1639" s="626">
        <f t="shared" si="302"/>
        <v>0</v>
      </c>
    </row>
    <row r="1640" spans="13:13">
      <c r="M1640" s="626">
        <f t="shared" si="302"/>
        <v>0</v>
      </c>
    </row>
    <row r="1641" spans="13:13">
      <c r="M1641" s="626">
        <f t="shared" si="302"/>
        <v>0</v>
      </c>
    </row>
    <row r="1642" spans="13:13">
      <c r="M1642" s="626">
        <f t="shared" si="302"/>
        <v>0</v>
      </c>
    </row>
    <row r="1643" spans="13:13">
      <c r="M1643" s="626">
        <f t="shared" si="302"/>
        <v>0</v>
      </c>
    </row>
    <row r="1644" spans="13:13">
      <c r="M1644" s="626">
        <f t="shared" si="302"/>
        <v>0</v>
      </c>
    </row>
    <row r="1645" spans="13:13">
      <c r="M1645" s="626">
        <f t="shared" si="302"/>
        <v>0</v>
      </c>
    </row>
    <row r="1646" spans="13:13">
      <c r="M1646" s="626">
        <f t="shared" si="302"/>
        <v>0</v>
      </c>
    </row>
    <row r="1647" spans="13:13">
      <c r="M1647" s="626">
        <f t="shared" si="302"/>
        <v>0</v>
      </c>
    </row>
    <row r="1648" spans="13:13">
      <c r="M1648" s="626">
        <f t="shared" si="302"/>
        <v>0</v>
      </c>
    </row>
    <row r="1649" spans="13:13">
      <c r="M1649" s="626">
        <f t="shared" si="302"/>
        <v>0</v>
      </c>
    </row>
    <row r="1650" spans="13:13">
      <c r="M1650" s="626">
        <f t="shared" si="302"/>
        <v>0</v>
      </c>
    </row>
    <row r="1651" spans="13:13">
      <c r="M1651" s="626">
        <f t="shared" si="302"/>
        <v>0</v>
      </c>
    </row>
    <row r="1652" spans="13:13">
      <c r="M1652" s="626">
        <f t="shared" si="302"/>
        <v>0</v>
      </c>
    </row>
    <row r="1653" spans="13:13">
      <c r="M1653" s="626">
        <f t="shared" si="302"/>
        <v>0</v>
      </c>
    </row>
    <row r="1654" spans="13:13">
      <c r="M1654" s="626">
        <f t="shared" si="302"/>
        <v>0</v>
      </c>
    </row>
    <row r="1655" spans="13:13">
      <c r="M1655" s="626">
        <f t="shared" si="302"/>
        <v>0</v>
      </c>
    </row>
    <row r="1656" spans="13:13">
      <c r="M1656" s="626">
        <f t="shared" si="302"/>
        <v>0</v>
      </c>
    </row>
    <row r="1657" spans="13:13">
      <c r="M1657" s="626">
        <f t="shared" si="302"/>
        <v>0</v>
      </c>
    </row>
    <row r="1658" spans="13:13">
      <c r="M1658" s="626">
        <f t="shared" si="302"/>
        <v>0</v>
      </c>
    </row>
    <row r="1659" spans="13:13">
      <c r="M1659" s="626">
        <f t="shared" ref="M1659:M1722" si="303">COUNTIF($H$30:$H$3024,K1659)</f>
        <v>0</v>
      </c>
    </row>
    <row r="1660" spans="13:13">
      <c r="M1660" s="626">
        <f t="shared" si="303"/>
        <v>0</v>
      </c>
    </row>
    <row r="1661" spans="13:13">
      <c r="M1661" s="626">
        <f t="shared" si="303"/>
        <v>0</v>
      </c>
    </row>
    <row r="1662" spans="13:13">
      <c r="M1662" s="626">
        <f t="shared" si="303"/>
        <v>0</v>
      </c>
    </row>
    <row r="1663" spans="13:13">
      <c r="M1663" s="626">
        <f t="shared" si="303"/>
        <v>0</v>
      </c>
    </row>
    <row r="1664" spans="13:13">
      <c r="M1664" s="626">
        <f t="shared" si="303"/>
        <v>0</v>
      </c>
    </row>
    <row r="1665" spans="13:13">
      <c r="M1665" s="626">
        <f t="shared" si="303"/>
        <v>0</v>
      </c>
    </row>
    <row r="1666" spans="13:13">
      <c r="M1666" s="626">
        <f t="shared" si="303"/>
        <v>0</v>
      </c>
    </row>
    <row r="1667" spans="13:13">
      <c r="M1667" s="626">
        <f t="shared" si="303"/>
        <v>0</v>
      </c>
    </row>
    <row r="1668" spans="13:13">
      <c r="M1668" s="626">
        <f t="shared" si="303"/>
        <v>0</v>
      </c>
    </row>
    <row r="1669" spans="13:13">
      <c r="M1669" s="626">
        <f t="shared" si="303"/>
        <v>0</v>
      </c>
    </row>
    <row r="1670" spans="13:13">
      <c r="M1670" s="626">
        <f t="shared" si="303"/>
        <v>0</v>
      </c>
    </row>
    <row r="1671" spans="13:13">
      <c r="M1671" s="626">
        <f t="shared" si="303"/>
        <v>0</v>
      </c>
    </row>
    <row r="1672" spans="13:13">
      <c r="M1672" s="626">
        <f t="shared" si="303"/>
        <v>0</v>
      </c>
    </row>
    <row r="1673" spans="13:13">
      <c r="M1673" s="626">
        <f t="shared" si="303"/>
        <v>0</v>
      </c>
    </row>
    <row r="1674" spans="13:13">
      <c r="M1674" s="626">
        <f t="shared" si="303"/>
        <v>0</v>
      </c>
    </row>
    <row r="1675" spans="13:13">
      <c r="M1675" s="626">
        <f t="shared" si="303"/>
        <v>0</v>
      </c>
    </row>
    <row r="1676" spans="13:13">
      <c r="M1676" s="626">
        <f t="shared" si="303"/>
        <v>0</v>
      </c>
    </row>
    <row r="1677" spans="13:13">
      <c r="M1677" s="626">
        <f t="shared" si="303"/>
        <v>0</v>
      </c>
    </row>
    <row r="1678" spans="13:13">
      <c r="M1678" s="626">
        <f t="shared" si="303"/>
        <v>0</v>
      </c>
    </row>
    <row r="1679" spans="13:13">
      <c r="M1679" s="626">
        <f t="shared" si="303"/>
        <v>0</v>
      </c>
    </row>
    <row r="1680" spans="13:13">
      <c r="M1680" s="626">
        <f t="shared" si="303"/>
        <v>0</v>
      </c>
    </row>
    <row r="1681" spans="13:13">
      <c r="M1681" s="626">
        <f t="shared" si="303"/>
        <v>0</v>
      </c>
    </row>
    <row r="1682" spans="13:13">
      <c r="M1682" s="626">
        <f t="shared" si="303"/>
        <v>0</v>
      </c>
    </row>
    <row r="1683" spans="13:13">
      <c r="M1683" s="626">
        <f t="shared" si="303"/>
        <v>0</v>
      </c>
    </row>
    <row r="1684" spans="13:13">
      <c r="M1684" s="626">
        <f t="shared" si="303"/>
        <v>0</v>
      </c>
    </row>
    <row r="1685" spans="13:13">
      <c r="M1685" s="626">
        <f t="shared" si="303"/>
        <v>0</v>
      </c>
    </row>
    <row r="1686" spans="13:13">
      <c r="M1686" s="626">
        <f t="shared" si="303"/>
        <v>0</v>
      </c>
    </row>
    <row r="1687" spans="13:13">
      <c r="M1687" s="626">
        <f t="shared" si="303"/>
        <v>0</v>
      </c>
    </row>
    <row r="1688" spans="13:13">
      <c r="M1688" s="626">
        <f t="shared" si="303"/>
        <v>0</v>
      </c>
    </row>
    <row r="1689" spans="13:13">
      <c r="M1689" s="626">
        <f t="shared" si="303"/>
        <v>0</v>
      </c>
    </row>
    <row r="1690" spans="13:13">
      <c r="M1690" s="626">
        <f t="shared" si="303"/>
        <v>0</v>
      </c>
    </row>
    <row r="1691" spans="13:13">
      <c r="M1691" s="626">
        <f t="shared" si="303"/>
        <v>0</v>
      </c>
    </row>
    <row r="1692" spans="13:13">
      <c r="M1692" s="626">
        <f t="shared" si="303"/>
        <v>0</v>
      </c>
    </row>
    <row r="1693" spans="13:13">
      <c r="M1693" s="626">
        <f t="shared" si="303"/>
        <v>0</v>
      </c>
    </row>
    <row r="1694" spans="13:13">
      <c r="M1694" s="626">
        <f t="shared" si="303"/>
        <v>0</v>
      </c>
    </row>
    <row r="1695" spans="13:13">
      <c r="M1695" s="626">
        <f t="shared" si="303"/>
        <v>0</v>
      </c>
    </row>
    <row r="1696" spans="13:13">
      <c r="M1696" s="626">
        <f t="shared" si="303"/>
        <v>0</v>
      </c>
    </row>
    <row r="1697" spans="13:13">
      <c r="M1697" s="626">
        <f t="shared" si="303"/>
        <v>0</v>
      </c>
    </row>
    <row r="1698" spans="13:13">
      <c r="M1698" s="626">
        <f t="shared" si="303"/>
        <v>0</v>
      </c>
    </row>
    <row r="1699" spans="13:13">
      <c r="M1699" s="626">
        <f t="shared" si="303"/>
        <v>0</v>
      </c>
    </row>
    <row r="1700" spans="13:13">
      <c r="M1700" s="626">
        <f t="shared" si="303"/>
        <v>0</v>
      </c>
    </row>
    <row r="1701" spans="13:13">
      <c r="M1701" s="626">
        <f t="shared" si="303"/>
        <v>0</v>
      </c>
    </row>
    <row r="1702" spans="13:13">
      <c r="M1702" s="626">
        <f t="shared" si="303"/>
        <v>0</v>
      </c>
    </row>
    <row r="1703" spans="13:13">
      <c r="M1703" s="626">
        <f t="shared" si="303"/>
        <v>0</v>
      </c>
    </row>
    <row r="1704" spans="13:13">
      <c r="M1704" s="626">
        <f t="shared" si="303"/>
        <v>0</v>
      </c>
    </row>
    <row r="1705" spans="13:13">
      <c r="M1705" s="626">
        <f t="shared" si="303"/>
        <v>0</v>
      </c>
    </row>
    <row r="1706" spans="13:13">
      <c r="M1706" s="626">
        <f t="shared" si="303"/>
        <v>0</v>
      </c>
    </row>
    <row r="1707" spans="13:13">
      <c r="M1707" s="626">
        <f t="shared" si="303"/>
        <v>0</v>
      </c>
    </row>
    <row r="1708" spans="13:13">
      <c r="M1708" s="626">
        <f t="shared" si="303"/>
        <v>0</v>
      </c>
    </row>
    <row r="1709" spans="13:13">
      <c r="M1709" s="626">
        <f t="shared" si="303"/>
        <v>0</v>
      </c>
    </row>
    <row r="1710" spans="13:13">
      <c r="M1710" s="626">
        <f t="shared" si="303"/>
        <v>0</v>
      </c>
    </row>
    <row r="1711" spans="13:13">
      <c r="M1711" s="626">
        <f t="shared" si="303"/>
        <v>0</v>
      </c>
    </row>
    <row r="1712" spans="13:13">
      <c r="M1712" s="626">
        <f t="shared" si="303"/>
        <v>0</v>
      </c>
    </row>
    <row r="1713" spans="13:13">
      <c r="M1713" s="626">
        <f t="shared" si="303"/>
        <v>0</v>
      </c>
    </row>
    <row r="1714" spans="13:13">
      <c r="M1714" s="626">
        <f t="shared" si="303"/>
        <v>0</v>
      </c>
    </row>
    <row r="1715" spans="13:13">
      <c r="M1715" s="626">
        <f t="shared" si="303"/>
        <v>0</v>
      </c>
    </row>
    <row r="1716" spans="13:13">
      <c r="M1716" s="626">
        <f t="shared" si="303"/>
        <v>0</v>
      </c>
    </row>
    <row r="1717" spans="13:13">
      <c r="M1717" s="626">
        <f t="shared" si="303"/>
        <v>0</v>
      </c>
    </row>
    <row r="1718" spans="13:13">
      <c r="M1718" s="626">
        <f t="shared" si="303"/>
        <v>0</v>
      </c>
    </row>
    <row r="1719" spans="13:13">
      <c r="M1719" s="626">
        <f t="shared" si="303"/>
        <v>0</v>
      </c>
    </row>
    <row r="1720" spans="13:13">
      <c r="M1720" s="626">
        <f t="shared" si="303"/>
        <v>0</v>
      </c>
    </row>
    <row r="1721" spans="13:13">
      <c r="M1721" s="626">
        <f t="shared" si="303"/>
        <v>0</v>
      </c>
    </row>
    <row r="1722" spans="13:13">
      <c r="M1722" s="626">
        <f t="shared" si="303"/>
        <v>0</v>
      </c>
    </row>
    <row r="1723" spans="13:13">
      <c r="M1723" s="626">
        <f t="shared" ref="M1723:M1786" si="304">COUNTIF($H$30:$H$3024,K1723)</f>
        <v>0</v>
      </c>
    </row>
    <row r="1724" spans="13:13">
      <c r="M1724" s="626">
        <f t="shared" si="304"/>
        <v>0</v>
      </c>
    </row>
    <row r="1725" spans="13:13">
      <c r="M1725" s="626">
        <f t="shared" si="304"/>
        <v>0</v>
      </c>
    </row>
    <row r="1726" spans="13:13">
      <c r="M1726" s="626">
        <f t="shared" si="304"/>
        <v>0</v>
      </c>
    </row>
    <row r="1727" spans="13:13">
      <c r="M1727" s="626">
        <f t="shared" si="304"/>
        <v>0</v>
      </c>
    </row>
    <row r="1728" spans="13:13">
      <c r="M1728" s="626">
        <f t="shared" si="304"/>
        <v>0</v>
      </c>
    </row>
    <row r="1729" spans="13:13">
      <c r="M1729" s="626">
        <f t="shared" si="304"/>
        <v>0</v>
      </c>
    </row>
    <row r="1730" spans="13:13">
      <c r="M1730" s="626">
        <f t="shared" si="304"/>
        <v>0</v>
      </c>
    </row>
    <row r="1731" spans="13:13">
      <c r="M1731" s="626">
        <f t="shared" si="304"/>
        <v>0</v>
      </c>
    </row>
    <row r="1732" spans="13:13">
      <c r="M1732" s="626">
        <f t="shared" si="304"/>
        <v>0</v>
      </c>
    </row>
    <row r="1733" spans="13:13">
      <c r="M1733" s="626">
        <f t="shared" si="304"/>
        <v>0</v>
      </c>
    </row>
    <row r="1734" spans="13:13">
      <c r="M1734" s="626">
        <f t="shared" si="304"/>
        <v>0</v>
      </c>
    </row>
    <row r="1735" spans="13:13">
      <c r="M1735" s="626">
        <f t="shared" si="304"/>
        <v>0</v>
      </c>
    </row>
    <row r="1736" spans="13:13">
      <c r="M1736" s="626">
        <f t="shared" si="304"/>
        <v>0</v>
      </c>
    </row>
    <row r="1737" spans="13:13">
      <c r="M1737" s="626">
        <f t="shared" si="304"/>
        <v>0</v>
      </c>
    </row>
    <row r="1738" spans="13:13">
      <c r="M1738" s="626">
        <f t="shared" si="304"/>
        <v>0</v>
      </c>
    </row>
    <row r="1739" spans="13:13">
      <c r="M1739" s="626">
        <f t="shared" si="304"/>
        <v>0</v>
      </c>
    </row>
    <row r="1740" spans="13:13">
      <c r="M1740" s="626">
        <f t="shared" si="304"/>
        <v>0</v>
      </c>
    </row>
    <row r="1741" spans="13:13">
      <c r="M1741" s="626">
        <f t="shared" si="304"/>
        <v>0</v>
      </c>
    </row>
    <row r="1742" spans="13:13">
      <c r="M1742" s="626">
        <f t="shared" si="304"/>
        <v>0</v>
      </c>
    </row>
    <row r="1743" spans="13:13">
      <c r="M1743" s="626">
        <f t="shared" si="304"/>
        <v>0</v>
      </c>
    </row>
    <row r="1744" spans="13:13">
      <c r="M1744" s="626">
        <f t="shared" si="304"/>
        <v>0</v>
      </c>
    </row>
    <row r="1745" spans="13:13">
      <c r="M1745" s="626">
        <f t="shared" si="304"/>
        <v>0</v>
      </c>
    </row>
    <row r="1746" spans="13:13">
      <c r="M1746" s="626">
        <f t="shared" si="304"/>
        <v>0</v>
      </c>
    </row>
    <row r="1747" spans="13:13">
      <c r="M1747" s="626">
        <f t="shared" si="304"/>
        <v>0</v>
      </c>
    </row>
    <row r="1748" spans="13:13">
      <c r="M1748" s="626">
        <f t="shared" si="304"/>
        <v>0</v>
      </c>
    </row>
    <row r="1749" spans="13:13">
      <c r="M1749" s="626">
        <f t="shared" si="304"/>
        <v>0</v>
      </c>
    </row>
    <row r="1750" spans="13:13">
      <c r="M1750" s="626">
        <f t="shared" si="304"/>
        <v>0</v>
      </c>
    </row>
    <row r="1751" spans="13:13">
      <c r="M1751" s="626">
        <f t="shared" si="304"/>
        <v>0</v>
      </c>
    </row>
    <row r="1752" spans="13:13">
      <c r="M1752" s="626">
        <f t="shared" si="304"/>
        <v>0</v>
      </c>
    </row>
    <row r="1753" spans="13:13">
      <c r="M1753" s="626">
        <f t="shared" si="304"/>
        <v>0</v>
      </c>
    </row>
    <row r="1754" spans="13:13">
      <c r="M1754" s="626">
        <f t="shared" si="304"/>
        <v>0</v>
      </c>
    </row>
    <row r="1755" spans="13:13">
      <c r="M1755" s="626">
        <f t="shared" si="304"/>
        <v>0</v>
      </c>
    </row>
    <row r="1756" spans="13:13">
      <c r="M1756" s="626">
        <f t="shared" si="304"/>
        <v>0</v>
      </c>
    </row>
    <row r="1757" spans="13:13">
      <c r="M1757" s="626">
        <f t="shared" si="304"/>
        <v>0</v>
      </c>
    </row>
    <row r="1758" spans="13:13">
      <c r="M1758" s="626">
        <f t="shared" si="304"/>
        <v>0</v>
      </c>
    </row>
    <row r="1759" spans="13:13">
      <c r="M1759" s="626">
        <f t="shared" si="304"/>
        <v>0</v>
      </c>
    </row>
    <row r="1760" spans="13:13">
      <c r="M1760" s="626">
        <f t="shared" si="304"/>
        <v>0</v>
      </c>
    </row>
    <row r="1761" spans="13:13">
      <c r="M1761" s="626">
        <f t="shared" si="304"/>
        <v>0</v>
      </c>
    </row>
    <row r="1762" spans="13:13">
      <c r="M1762" s="626">
        <f t="shared" si="304"/>
        <v>0</v>
      </c>
    </row>
    <row r="1763" spans="13:13">
      <c r="M1763" s="626">
        <f t="shared" si="304"/>
        <v>0</v>
      </c>
    </row>
    <row r="1764" spans="13:13">
      <c r="M1764" s="626">
        <f t="shared" si="304"/>
        <v>0</v>
      </c>
    </row>
    <row r="1765" spans="13:13">
      <c r="M1765" s="626">
        <f t="shared" si="304"/>
        <v>0</v>
      </c>
    </row>
    <row r="1766" spans="13:13">
      <c r="M1766" s="626">
        <f t="shared" si="304"/>
        <v>0</v>
      </c>
    </row>
    <row r="1767" spans="13:13">
      <c r="M1767" s="626">
        <f t="shared" si="304"/>
        <v>0</v>
      </c>
    </row>
    <row r="1768" spans="13:13">
      <c r="M1768" s="626">
        <f t="shared" si="304"/>
        <v>0</v>
      </c>
    </row>
    <row r="1769" spans="13:13">
      <c r="M1769" s="626">
        <f t="shared" si="304"/>
        <v>0</v>
      </c>
    </row>
    <row r="1770" spans="13:13">
      <c r="M1770" s="626">
        <f t="shared" si="304"/>
        <v>0</v>
      </c>
    </row>
    <row r="1771" spans="13:13">
      <c r="M1771" s="626">
        <f t="shared" si="304"/>
        <v>0</v>
      </c>
    </row>
    <row r="1772" spans="13:13">
      <c r="M1772" s="626">
        <f t="shared" si="304"/>
        <v>0</v>
      </c>
    </row>
    <row r="1773" spans="13:13">
      <c r="M1773" s="626">
        <f t="shared" si="304"/>
        <v>0</v>
      </c>
    </row>
    <row r="1774" spans="13:13">
      <c r="M1774" s="626">
        <f t="shared" si="304"/>
        <v>0</v>
      </c>
    </row>
    <row r="1775" spans="13:13">
      <c r="M1775" s="626">
        <f t="shared" si="304"/>
        <v>0</v>
      </c>
    </row>
    <row r="1776" spans="13:13">
      <c r="M1776" s="626">
        <f t="shared" si="304"/>
        <v>0</v>
      </c>
    </row>
    <row r="1777" spans="13:13">
      <c r="M1777" s="626">
        <f t="shared" si="304"/>
        <v>0</v>
      </c>
    </row>
    <row r="1778" spans="13:13">
      <c r="M1778" s="626">
        <f t="shared" si="304"/>
        <v>0</v>
      </c>
    </row>
    <row r="1779" spans="13:13">
      <c r="M1779" s="626">
        <f t="shared" si="304"/>
        <v>0</v>
      </c>
    </row>
    <row r="1780" spans="13:13">
      <c r="M1780" s="626">
        <f t="shared" si="304"/>
        <v>0</v>
      </c>
    </row>
    <row r="1781" spans="13:13">
      <c r="M1781" s="626">
        <f t="shared" si="304"/>
        <v>0</v>
      </c>
    </row>
    <row r="1782" spans="13:13">
      <c r="M1782" s="626">
        <f t="shared" si="304"/>
        <v>0</v>
      </c>
    </row>
    <row r="1783" spans="13:13">
      <c r="M1783" s="626">
        <f t="shared" si="304"/>
        <v>0</v>
      </c>
    </row>
    <row r="1784" spans="13:13">
      <c r="M1784" s="626">
        <f t="shared" si="304"/>
        <v>0</v>
      </c>
    </row>
    <row r="1785" spans="13:13">
      <c r="M1785" s="626">
        <f t="shared" si="304"/>
        <v>0</v>
      </c>
    </row>
    <row r="1786" spans="13:13">
      <c r="M1786" s="626">
        <f t="shared" si="304"/>
        <v>0</v>
      </c>
    </row>
    <row r="1787" spans="13:13">
      <c r="M1787" s="626">
        <f t="shared" ref="M1787:M1850" si="305">COUNTIF($H$30:$H$3024,K1787)</f>
        <v>0</v>
      </c>
    </row>
    <row r="1788" spans="13:13">
      <c r="M1788" s="626">
        <f t="shared" si="305"/>
        <v>0</v>
      </c>
    </row>
    <row r="1789" spans="13:13">
      <c r="M1789" s="626">
        <f t="shared" si="305"/>
        <v>0</v>
      </c>
    </row>
    <row r="1790" spans="13:13">
      <c r="M1790" s="626">
        <f t="shared" si="305"/>
        <v>0</v>
      </c>
    </row>
    <row r="1791" spans="13:13">
      <c r="M1791" s="626">
        <f t="shared" si="305"/>
        <v>0</v>
      </c>
    </row>
    <row r="1792" spans="13:13">
      <c r="M1792" s="626">
        <f t="shared" si="305"/>
        <v>0</v>
      </c>
    </row>
    <row r="1793" spans="13:13">
      <c r="M1793" s="626">
        <f t="shared" si="305"/>
        <v>0</v>
      </c>
    </row>
    <row r="1794" spans="13:13">
      <c r="M1794" s="626">
        <f t="shared" si="305"/>
        <v>0</v>
      </c>
    </row>
    <row r="1795" spans="13:13">
      <c r="M1795" s="626">
        <f t="shared" si="305"/>
        <v>0</v>
      </c>
    </row>
    <row r="1796" spans="13:13">
      <c r="M1796" s="626">
        <f t="shared" si="305"/>
        <v>0</v>
      </c>
    </row>
    <row r="1797" spans="13:13">
      <c r="M1797" s="626">
        <f t="shared" si="305"/>
        <v>0</v>
      </c>
    </row>
    <row r="1798" spans="13:13">
      <c r="M1798" s="626">
        <f t="shared" si="305"/>
        <v>0</v>
      </c>
    </row>
    <row r="1799" spans="13:13">
      <c r="M1799" s="626">
        <f t="shared" si="305"/>
        <v>0</v>
      </c>
    </row>
    <row r="1800" spans="13:13">
      <c r="M1800" s="626">
        <f t="shared" si="305"/>
        <v>0</v>
      </c>
    </row>
    <row r="1801" spans="13:13">
      <c r="M1801" s="626">
        <f t="shared" si="305"/>
        <v>0</v>
      </c>
    </row>
    <row r="1802" spans="13:13">
      <c r="M1802" s="626">
        <f t="shared" si="305"/>
        <v>0</v>
      </c>
    </row>
    <row r="1803" spans="13:13">
      <c r="M1803" s="626">
        <f t="shared" si="305"/>
        <v>0</v>
      </c>
    </row>
    <row r="1804" spans="13:13">
      <c r="M1804" s="626">
        <f t="shared" si="305"/>
        <v>0</v>
      </c>
    </row>
    <row r="1805" spans="13:13">
      <c r="M1805" s="626">
        <f t="shared" si="305"/>
        <v>0</v>
      </c>
    </row>
    <row r="1806" spans="13:13">
      <c r="M1806" s="626">
        <f t="shared" si="305"/>
        <v>0</v>
      </c>
    </row>
    <row r="1807" spans="13:13">
      <c r="M1807" s="626">
        <f t="shared" si="305"/>
        <v>0</v>
      </c>
    </row>
    <row r="1808" spans="13:13">
      <c r="M1808" s="626">
        <f t="shared" si="305"/>
        <v>0</v>
      </c>
    </row>
    <row r="1809" spans="13:13">
      <c r="M1809" s="626">
        <f t="shared" si="305"/>
        <v>0</v>
      </c>
    </row>
    <row r="1810" spans="13:13">
      <c r="M1810" s="626">
        <f t="shared" si="305"/>
        <v>0</v>
      </c>
    </row>
    <row r="1811" spans="13:13">
      <c r="M1811" s="626">
        <f t="shared" si="305"/>
        <v>0</v>
      </c>
    </row>
    <row r="1812" spans="13:13">
      <c r="M1812" s="626">
        <f t="shared" si="305"/>
        <v>0</v>
      </c>
    </row>
    <row r="1813" spans="13:13">
      <c r="M1813" s="626">
        <f t="shared" si="305"/>
        <v>0</v>
      </c>
    </row>
    <row r="1814" spans="13:13">
      <c r="M1814" s="626">
        <f t="shared" si="305"/>
        <v>0</v>
      </c>
    </row>
    <row r="1815" spans="13:13">
      <c r="M1815" s="626">
        <f t="shared" si="305"/>
        <v>0</v>
      </c>
    </row>
    <row r="1816" spans="13:13">
      <c r="M1816" s="626">
        <f t="shared" si="305"/>
        <v>0</v>
      </c>
    </row>
    <row r="1817" spans="13:13">
      <c r="M1817" s="626">
        <f t="shared" si="305"/>
        <v>0</v>
      </c>
    </row>
    <row r="1818" spans="13:13">
      <c r="M1818" s="626">
        <f t="shared" si="305"/>
        <v>0</v>
      </c>
    </row>
    <row r="1819" spans="13:13">
      <c r="M1819" s="626">
        <f t="shared" si="305"/>
        <v>0</v>
      </c>
    </row>
    <row r="1820" spans="13:13">
      <c r="M1820" s="626">
        <f t="shared" si="305"/>
        <v>0</v>
      </c>
    </row>
    <row r="1821" spans="13:13">
      <c r="M1821" s="626">
        <f t="shared" si="305"/>
        <v>0</v>
      </c>
    </row>
    <row r="1822" spans="13:13">
      <c r="M1822" s="626">
        <f t="shared" si="305"/>
        <v>0</v>
      </c>
    </row>
    <row r="1823" spans="13:13">
      <c r="M1823" s="626">
        <f t="shared" si="305"/>
        <v>0</v>
      </c>
    </row>
    <row r="1824" spans="13:13">
      <c r="M1824" s="626">
        <f t="shared" si="305"/>
        <v>0</v>
      </c>
    </row>
    <row r="1825" spans="13:13">
      <c r="M1825" s="626">
        <f t="shared" si="305"/>
        <v>0</v>
      </c>
    </row>
    <row r="1826" spans="13:13">
      <c r="M1826" s="626">
        <f t="shared" si="305"/>
        <v>0</v>
      </c>
    </row>
    <row r="1827" spans="13:13">
      <c r="M1827" s="626">
        <f t="shared" si="305"/>
        <v>0</v>
      </c>
    </row>
    <row r="1828" spans="13:13">
      <c r="M1828" s="626">
        <f t="shared" si="305"/>
        <v>0</v>
      </c>
    </row>
    <row r="1829" spans="13:13">
      <c r="M1829" s="626">
        <f t="shared" si="305"/>
        <v>0</v>
      </c>
    </row>
    <row r="1830" spans="13:13">
      <c r="M1830" s="626">
        <f t="shared" si="305"/>
        <v>0</v>
      </c>
    </row>
    <row r="1831" spans="13:13">
      <c r="M1831" s="626">
        <f t="shared" si="305"/>
        <v>0</v>
      </c>
    </row>
    <row r="1832" spans="13:13">
      <c r="M1832" s="626">
        <f t="shared" si="305"/>
        <v>0</v>
      </c>
    </row>
    <row r="1833" spans="13:13">
      <c r="M1833" s="626">
        <f t="shared" si="305"/>
        <v>0</v>
      </c>
    </row>
    <row r="1834" spans="13:13">
      <c r="M1834" s="626">
        <f t="shared" si="305"/>
        <v>0</v>
      </c>
    </row>
    <row r="1835" spans="13:13">
      <c r="M1835" s="626">
        <f t="shared" si="305"/>
        <v>0</v>
      </c>
    </row>
    <row r="1836" spans="13:13">
      <c r="M1836" s="626">
        <f t="shared" si="305"/>
        <v>0</v>
      </c>
    </row>
    <row r="1837" spans="13:13">
      <c r="M1837" s="626">
        <f t="shared" si="305"/>
        <v>0</v>
      </c>
    </row>
    <row r="1838" spans="13:13">
      <c r="M1838" s="626">
        <f t="shared" si="305"/>
        <v>0</v>
      </c>
    </row>
    <row r="1839" spans="13:13">
      <c r="M1839" s="626">
        <f t="shared" si="305"/>
        <v>0</v>
      </c>
    </row>
    <row r="1840" spans="13:13">
      <c r="M1840" s="626">
        <f t="shared" si="305"/>
        <v>0</v>
      </c>
    </row>
    <row r="1841" spans="13:13">
      <c r="M1841" s="626">
        <f t="shared" si="305"/>
        <v>0</v>
      </c>
    </row>
    <row r="1842" spans="13:13">
      <c r="M1842" s="626">
        <f t="shared" si="305"/>
        <v>0</v>
      </c>
    </row>
    <row r="1843" spans="13:13">
      <c r="M1843" s="626">
        <f t="shared" si="305"/>
        <v>0</v>
      </c>
    </row>
    <row r="1844" spans="13:13">
      <c r="M1844" s="626">
        <f t="shared" si="305"/>
        <v>0</v>
      </c>
    </row>
    <row r="1845" spans="13:13">
      <c r="M1845" s="626">
        <f t="shared" si="305"/>
        <v>0</v>
      </c>
    </row>
    <row r="1846" spans="13:13">
      <c r="M1846" s="626">
        <f t="shared" si="305"/>
        <v>0</v>
      </c>
    </row>
    <row r="1847" spans="13:13">
      <c r="M1847" s="626">
        <f t="shared" si="305"/>
        <v>0</v>
      </c>
    </row>
    <row r="1848" spans="13:13">
      <c r="M1848" s="626">
        <f t="shared" si="305"/>
        <v>0</v>
      </c>
    </row>
    <row r="1849" spans="13:13">
      <c r="M1849" s="626">
        <f t="shared" si="305"/>
        <v>0</v>
      </c>
    </row>
    <row r="1850" spans="13:13">
      <c r="M1850" s="626">
        <f t="shared" si="305"/>
        <v>0</v>
      </c>
    </row>
    <row r="1851" spans="13:13">
      <c r="M1851" s="626">
        <f t="shared" ref="M1851:M1914" si="306">COUNTIF($H$30:$H$3024,K1851)</f>
        <v>0</v>
      </c>
    </row>
    <row r="1852" spans="13:13">
      <c r="M1852" s="626">
        <f t="shared" si="306"/>
        <v>0</v>
      </c>
    </row>
    <row r="1853" spans="13:13">
      <c r="M1853" s="626">
        <f t="shared" si="306"/>
        <v>0</v>
      </c>
    </row>
    <row r="1854" spans="13:13">
      <c r="M1854" s="626">
        <f t="shared" si="306"/>
        <v>0</v>
      </c>
    </row>
    <row r="1855" spans="13:13">
      <c r="M1855" s="626">
        <f t="shared" si="306"/>
        <v>0</v>
      </c>
    </row>
    <row r="1856" spans="13:13">
      <c r="M1856" s="626">
        <f t="shared" si="306"/>
        <v>0</v>
      </c>
    </row>
    <row r="1857" spans="13:13">
      <c r="M1857" s="626">
        <f t="shared" si="306"/>
        <v>0</v>
      </c>
    </row>
    <row r="1858" spans="13:13">
      <c r="M1858" s="626">
        <f t="shared" si="306"/>
        <v>0</v>
      </c>
    </row>
    <row r="1859" spans="13:13">
      <c r="M1859" s="626">
        <f t="shared" si="306"/>
        <v>0</v>
      </c>
    </row>
    <row r="1860" spans="13:13">
      <c r="M1860" s="626">
        <f t="shared" si="306"/>
        <v>0</v>
      </c>
    </row>
    <row r="1861" spans="13:13">
      <c r="M1861" s="626">
        <f t="shared" si="306"/>
        <v>0</v>
      </c>
    </row>
    <row r="1862" spans="13:13">
      <c r="M1862" s="626">
        <f t="shared" si="306"/>
        <v>0</v>
      </c>
    </row>
    <row r="1863" spans="13:13">
      <c r="M1863" s="626">
        <f t="shared" si="306"/>
        <v>0</v>
      </c>
    </row>
    <row r="1864" spans="13:13">
      <c r="M1864" s="626">
        <f t="shared" si="306"/>
        <v>0</v>
      </c>
    </row>
    <row r="1865" spans="13:13">
      <c r="M1865" s="626">
        <f t="shared" si="306"/>
        <v>0</v>
      </c>
    </row>
    <row r="1866" spans="13:13">
      <c r="M1866" s="626">
        <f t="shared" si="306"/>
        <v>0</v>
      </c>
    </row>
    <row r="1867" spans="13:13">
      <c r="M1867" s="626">
        <f t="shared" si="306"/>
        <v>0</v>
      </c>
    </row>
    <row r="1868" spans="13:13">
      <c r="M1868" s="626">
        <f t="shared" si="306"/>
        <v>0</v>
      </c>
    </row>
    <row r="1869" spans="13:13">
      <c r="M1869" s="626">
        <f t="shared" si="306"/>
        <v>0</v>
      </c>
    </row>
    <row r="1870" spans="13:13">
      <c r="M1870" s="626">
        <f t="shared" si="306"/>
        <v>0</v>
      </c>
    </row>
    <row r="1871" spans="13:13">
      <c r="M1871" s="626">
        <f t="shared" si="306"/>
        <v>0</v>
      </c>
    </row>
    <row r="1872" spans="13:13">
      <c r="M1872" s="626">
        <f t="shared" si="306"/>
        <v>0</v>
      </c>
    </row>
    <row r="1873" spans="13:13">
      <c r="M1873" s="626">
        <f t="shared" si="306"/>
        <v>0</v>
      </c>
    </row>
    <row r="1874" spans="13:13">
      <c r="M1874" s="626">
        <f t="shared" si="306"/>
        <v>0</v>
      </c>
    </row>
    <row r="1875" spans="13:13">
      <c r="M1875" s="626">
        <f t="shared" si="306"/>
        <v>0</v>
      </c>
    </row>
    <row r="1876" spans="13:13">
      <c r="M1876" s="626">
        <f t="shared" si="306"/>
        <v>0</v>
      </c>
    </row>
    <row r="1877" spans="13:13">
      <c r="M1877" s="626">
        <f t="shared" si="306"/>
        <v>0</v>
      </c>
    </row>
    <row r="1878" spans="13:13">
      <c r="M1878" s="626">
        <f t="shared" si="306"/>
        <v>0</v>
      </c>
    </row>
    <row r="1879" spans="13:13">
      <c r="M1879" s="626">
        <f t="shared" si="306"/>
        <v>0</v>
      </c>
    </row>
    <row r="1880" spans="13:13">
      <c r="M1880" s="626">
        <f t="shared" si="306"/>
        <v>0</v>
      </c>
    </row>
    <row r="1881" spans="13:13">
      <c r="M1881" s="626">
        <f t="shared" si="306"/>
        <v>0</v>
      </c>
    </row>
    <row r="1882" spans="13:13">
      <c r="M1882" s="626">
        <f t="shared" si="306"/>
        <v>0</v>
      </c>
    </row>
    <row r="1883" spans="13:13">
      <c r="M1883" s="626">
        <f t="shared" si="306"/>
        <v>0</v>
      </c>
    </row>
    <row r="1884" spans="13:13">
      <c r="M1884" s="626">
        <f t="shared" si="306"/>
        <v>0</v>
      </c>
    </row>
    <row r="1885" spans="13:13">
      <c r="M1885" s="626">
        <f t="shared" si="306"/>
        <v>0</v>
      </c>
    </row>
    <row r="1886" spans="13:13">
      <c r="M1886" s="626">
        <f t="shared" si="306"/>
        <v>0</v>
      </c>
    </row>
    <row r="1887" spans="13:13">
      <c r="M1887" s="626">
        <f t="shared" si="306"/>
        <v>0</v>
      </c>
    </row>
    <row r="1888" spans="13:13">
      <c r="M1888" s="626">
        <f t="shared" si="306"/>
        <v>0</v>
      </c>
    </row>
    <row r="1889" spans="13:13">
      <c r="M1889" s="626">
        <f t="shared" si="306"/>
        <v>0</v>
      </c>
    </row>
    <row r="1890" spans="13:13">
      <c r="M1890" s="626">
        <f t="shared" si="306"/>
        <v>0</v>
      </c>
    </row>
    <row r="1891" spans="13:13">
      <c r="M1891" s="626">
        <f t="shared" si="306"/>
        <v>0</v>
      </c>
    </row>
    <row r="1892" spans="13:13">
      <c r="M1892" s="626">
        <f t="shared" si="306"/>
        <v>0</v>
      </c>
    </row>
    <row r="1893" spans="13:13">
      <c r="M1893" s="626">
        <f t="shared" si="306"/>
        <v>0</v>
      </c>
    </row>
    <row r="1894" spans="13:13">
      <c r="M1894" s="626">
        <f t="shared" si="306"/>
        <v>0</v>
      </c>
    </row>
    <row r="1895" spans="13:13">
      <c r="M1895" s="626">
        <f t="shared" si="306"/>
        <v>0</v>
      </c>
    </row>
    <row r="1896" spans="13:13">
      <c r="M1896" s="626">
        <f t="shared" si="306"/>
        <v>0</v>
      </c>
    </row>
    <row r="1897" spans="13:13">
      <c r="M1897" s="626">
        <f t="shared" si="306"/>
        <v>0</v>
      </c>
    </row>
    <row r="1898" spans="13:13">
      <c r="M1898" s="626">
        <f t="shared" si="306"/>
        <v>0</v>
      </c>
    </row>
    <row r="1899" spans="13:13">
      <c r="M1899" s="626">
        <f t="shared" si="306"/>
        <v>0</v>
      </c>
    </row>
    <row r="1900" spans="13:13">
      <c r="M1900" s="626">
        <f t="shared" si="306"/>
        <v>0</v>
      </c>
    </row>
    <row r="1901" spans="13:13">
      <c r="M1901" s="626">
        <f t="shared" si="306"/>
        <v>0</v>
      </c>
    </row>
    <row r="1902" spans="13:13">
      <c r="M1902" s="626">
        <f t="shared" si="306"/>
        <v>0</v>
      </c>
    </row>
    <row r="1903" spans="13:13">
      <c r="M1903" s="626">
        <f t="shared" si="306"/>
        <v>0</v>
      </c>
    </row>
    <row r="1904" spans="13:13">
      <c r="M1904" s="626">
        <f t="shared" si="306"/>
        <v>0</v>
      </c>
    </row>
    <row r="1905" spans="13:13">
      <c r="M1905" s="626">
        <f t="shared" si="306"/>
        <v>0</v>
      </c>
    </row>
    <row r="1906" spans="13:13">
      <c r="M1906" s="626">
        <f t="shared" si="306"/>
        <v>0</v>
      </c>
    </row>
    <row r="1907" spans="13:13">
      <c r="M1907" s="626">
        <f t="shared" si="306"/>
        <v>0</v>
      </c>
    </row>
    <row r="1908" spans="13:13">
      <c r="M1908" s="626">
        <f t="shared" si="306"/>
        <v>0</v>
      </c>
    </row>
    <row r="1909" spans="13:13">
      <c r="M1909" s="626">
        <f t="shared" si="306"/>
        <v>0</v>
      </c>
    </row>
    <row r="1910" spans="13:13">
      <c r="M1910" s="626">
        <f t="shared" si="306"/>
        <v>0</v>
      </c>
    </row>
    <row r="1911" spans="13:13">
      <c r="M1911" s="626">
        <f t="shared" si="306"/>
        <v>0</v>
      </c>
    </row>
    <row r="1912" spans="13:13">
      <c r="M1912" s="626">
        <f t="shared" si="306"/>
        <v>0</v>
      </c>
    </row>
    <row r="1913" spans="13:13">
      <c r="M1913" s="626">
        <f t="shared" si="306"/>
        <v>0</v>
      </c>
    </row>
    <row r="1914" spans="13:13">
      <c r="M1914" s="626">
        <f t="shared" si="306"/>
        <v>0</v>
      </c>
    </row>
    <row r="1915" spans="13:13">
      <c r="M1915" s="626">
        <f t="shared" ref="M1915:M1978" si="307">COUNTIF($H$30:$H$3024,K1915)</f>
        <v>0</v>
      </c>
    </row>
    <row r="1916" spans="13:13">
      <c r="M1916" s="626">
        <f t="shared" si="307"/>
        <v>0</v>
      </c>
    </row>
    <row r="1917" spans="13:13">
      <c r="M1917" s="626">
        <f t="shared" si="307"/>
        <v>0</v>
      </c>
    </row>
    <row r="1918" spans="13:13">
      <c r="M1918" s="626">
        <f t="shared" si="307"/>
        <v>0</v>
      </c>
    </row>
    <row r="1919" spans="13:13">
      <c r="M1919" s="626">
        <f t="shared" si="307"/>
        <v>0</v>
      </c>
    </row>
    <row r="1920" spans="13:13">
      <c r="M1920" s="626">
        <f t="shared" si="307"/>
        <v>0</v>
      </c>
    </row>
    <row r="1921" spans="13:13">
      <c r="M1921" s="626">
        <f t="shared" si="307"/>
        <v>0</v>
      </c>
    </row>
    <row r="1922" spans="13:13">
      <c r="M1922" s="626">
        <f t="shared" si="307"/>
        <v>0</v>
      </c>
    </row>
    <row r="1923" spans="13:13">
      <c r="M1923" s="626">
        <f t="shared" si="307"/>
        <v>0</v>
      </c>
    </row>
    <row r="1924" spans="13:13">
      <c r="M1924" s="626">
        <f t="shared" si="307"/>
        <v>0</v>
      </c>
    </row>
    <row r="1925" spans="13:13">
      <c r="M1925" s="626">
        <f t="shared" si="307"/>
        <v>0</v>
      </c>
    </row>
    <row r="1926" spans="13:13">
      <c r="M1926" s="626">
        <f t="shared" si="307"/>
        <v>0</v>
      </c>
    </row>
    <row r="1927" spans="13:13">
      <c r="M1927" s="626">
        <f t="shared" si="307"/>
        <v>0</v>
      </c>
    </row>
    <row r="1928" spans="13:13">
      <c r="M1928" s="626">
        <f t="shared" si="307"/>
        <v>0</v>
      </c>
    </row>
    <row r="1929" spans="13:13">
      <c r="M1929" s="626">
        <f t="shared" si="307"/>
        <v>0</v>
      </c>
    </row>
    <row r="1930" spans="13:13">
      <c r="M1930" s="626">
        <f t="shared" si="307"/>
        <v>0</v>
      </c>
    </row>
    <row r="1931" spans="13:13">
      <c r="M1931" s="626">
        <f t="shared" si="307"/>
        <v>0</v>
      </c>
    </row>
    <row r="1932" spans="13:13">
      <c r="M1932" s="626">
        <f t="shared" si="307"/>
        <v>0</v>
      </c>
    </row>
    <row r="1933" spans="13:13">
      <c r="M1933" s="626">
        <f t="shared" si="307"/>
        <v>0</v>
      </c>
    </row>
    <row r="1934" spans="13:13">
      <c r="M1934" s="626">
        <f t="shared" si="307"/>
        <v>0</v>
      </c>
    </row>
    <row r="1935" spans="13:13">
      <c r="M1935" s="626">
        <f t="shared" si="307"/>
        <v>0</v>
      </c>
    </row>
    <row r="1936" spans="13:13">
      <c r="M1936" s="626">
        <f t="shared" si="307"/>
        <v>0</v>
      </c>
    </row>
    <row r="1937" spans="13:13">
      <c r="M1937" s="626">
        <f t="shared" si="307"/>
        <v>0</v>
      </c>
    </row>
    <row r="1938" spans="13:13">
      <c r="M1938" s="626">
        <f t="shared" si="307"/>
        <v>0</v>
      </c>
    </row>
    <row r="1939" spans="13:13">
      <c r="M1939" s="626">
        <f t="shared" si="307"/>
        <v>0</v>
      </c>
    </row>
    <row r="1940" spans="13:13">
      <c r="M1940" s="626">
        <f t="shared" si="307"/>
        <v>0</v>
      </c>
    </row>
    <row r="1941" spans="13:13">
      <c r="M1941" s="626">
        <f t="shared" si="307"/>
        <v>0</v>
      </c>
    </row>
    <row r="1942" spans="13:13">
      <c r="M1942" s="626">
        <f t="shared" si="307"/>
        <v>0</v>
      </c>
    </row>
    <row r="1943" spans="13:13">
      <c r="M1943" s="626">
        <f t="shared" si="307"/>
        <v>0</v>
      </c>
    </row>
    <row r="1944" spans="13:13">
      <c r="M1944" s="626">
        <f t="shared" si="307"/>
        <v>0</v>
      </c>
    </row>
    <row r="1945" spans="13:13">
      <c r="M1945" s="626">
        <f t="shared" si="307"/>
        <v>0</v>
      </c>
    </row>
    <row r="1946" spans="13:13">
      <c r="M1946" s="626">
        <f t="shared" si="307"/>
        <v>0</v>
      </c>
    </row>
    <row r="1947" spans="13:13">
      <c r="M1947" s="626">
        <f t="shared" si="307"/>
        <v>0</v>
      </c>
    </row>
    <row r="1948" spans="13:13">
      <c r="M1948" s="626">
        <f t="shared" si="307"/>
        <v>0</v>
      </c>
    </row>
    <row r="1949" spans="13:13">
      <c r="M1949" s="626">
        <f t="shared" si="307"/>
        <v>0</v>
      </c>
    </row>
    <row r="1950" spans="13:13">
      <c r="M1950" s="626">
        <f t="shared" si="307"/>
        <v>0</v>
      </c>
    </row>
    <row r="1951" spans="13:13">
      <c r="M1951" s="626">
        <f t="shared" si="307"/>
        <v>0</v>
      </c>
    </row>
    <row r="1952" spans="13:13">
      <c r="M1952" s="626">
        <f t="shared" si="307"/>
        <v>0</v>
      </c>
    </row>
    <row r="1953" spans="13:13">
      <c r="M1953" s="626">
        <f t="shared" si="307"/>
        <v>0</v>
      </c>
    </row>
    <row r="1954" spans="13:13">
      <c r="M1954" s="626">
        <f t="shared" si="307"/>
        <v>0</v>
      </c>
    </row>
    <row r="1955" spans="13:13">
      <c r="M1955" s="626">
        <f t="shared" si="307"/>
        <v>0</v>
      </c>
    </row>
    <row r="1956" spans="13:13">
      <c r="M1956" s="626">
        <f t="shared" si="307"/>
        <v>0</v>
      </c>
    </row>
    <row r="1957" spans="13:13">
      <c r="M1957" s="626">
        <f t="shared" si="307"/>
        <v>0</v>
      </c>
    </row>
    <row r="1958" spans="13:13">
      <c r="M1958" s="626">
        <f t="shared" si="307"/>
        <v>0</v>
      </c>
    </row>
    <row r="1959" spans="13:13">
      <c r="M1959" s="626">
        <f t="shared" si="307"/>
        <v>0</v>
      </c>
    </row>
    <row r="1960" spans="13:13">
      <c r="M1960" s="626">
        <f t="shared" si="307"/>
        <v>0</v>
      </c>
    </row>
    <row r="1961" spans="13:13">
      <c r="M1961" s="626">
        <f t="shared" si="307"/>
        <v>0</v>
      </c>
    </row>
    <row r="1962" spans="13:13">
      <c r="M1962" s="626">
        <f t="shared" si="307"/>
        <v>0</v>
      </c>
    </row>
    <row r="1963" spans="13:13">
      <c r="M1963" s="626">
        <f t="shared" si="307"/>
        <v>0</v>
      </c>
    </row>
    <row r="1964" spans="13:13">
      <c r="M1964" s="626">
        <f t="shared" si="307"/>
        <v>0</v>
      </c>
    </row>
    <row r="1965" spans="13:13">
      <c r="M1965" s="626">
        <f t="shared" si="307"/>
        <v>0</v>
      </c>
    </row>
    <row r="1966" spans="13:13">
      <c r="M1966" s="626">
        <f t="shared" si="307"/>
        <v>0</v>
      </c>
    </row>
    <row r="1967" spans="13:13">
      <c r="M1967" s="626">
        <f t="shared" si="307"/>
        <v>0</v>
      </c>
    </row>
    <row r="1968" spans="13:13">
      <c r="M1968" s="626">
        <f t="shared" si="307"/>
        <v>0</v>
      </c>
    </row>
    <row r="1969" spans="13:13">
      <c r="M1969" s="626">
        <f t="shared" si="307"/>
        <v>0</v>
      </c>
    </row>
    <row r="1970" spans="13:13">
      <c r="M1970" s="626">
        <f t="shared" si="307"/>
        <v>0</v>
      </c>
    </row>
    <row r="1971" spans="13:13">
      <c r="M1971" s="626">
        <f t="shared" si="307"/>
        <v>0</v>
      </c>
    </row>
    <row r="1972" spans="13:13">
      <c r="M1972" s="626">
        <f t="shared" si="307"/>
        <v>0</v>
      </c>
    </row>
    <row r="1973" spans="13:13">
      <c r="M1973" s="626">
        <f t="shared" si="307"/>
        <v>0</v>
      </c>
    </row>
    <row r="1974" spans="13:13">
      <c r="M1974" s="626">
        <f t="shared" si="307"/>
        <v>0</v>
      </c>
    </row>
    <row r="1975" spans="13:13">
      <c r="M1975" s="626">
        <f t="shared" si="307"/>
        <v>0</v>
      </c>
    </row>
    <row r="1976" spans="13:13">
      <c r="M1976" s="626">
        <f t="shared" si="307"/>
        <v>0</v>
      </c>
    </row>
    <row r="1977" spans="13:13">
      <c r="M1977" s="626">
        <f t="shared" si="307"/>
        <v>0</v>
      </c>
    </row>
    <row r="1978" spans="13:13">
      <c r="M1978" s="626">
        <f t="shared" si="307"/>
        <v>0</v>
      </c>
    </row>
    <row r="1979" spans="13:13">
      <c r="M1979" s="626">
        <f t="shared" ref="M1979:M2042" si="308">COUNTIF($H$30:$H$3024,K1979)</f>
        <v>0</v>
      </c>
    </row>
    <row r="1980" spans="13:13">
      <c r="M1980" s="626">
        <f t="shared" si="308"/>
        <v>0</v>
      </c>
    </row>
    <row r="1981" spans="13:13">
      <c r="M1981" s="626">
        <f t="shared" si="308"/>
        <v>0</v>
      </c>
    </row>
    <row r="1982" spans="13:13">
      <c r="M1982" s="626">
        <f t="shared" si="308"/>
        <v>0</v>
      </c>
    </row>
    <row r="1983" spans="13:13">
      <c r="M1983" s="626">
        <f t="shared" si="308"/>
        <v>0</v>
      </c>
    </row>
    <row r="1984" spans="13:13">
      <c r="M1984" s="626">
        <f t="shared" si="308"/>
        <v>0</v>
      </c>
    </row>
    <row r="1985" spans="13:13">
      <c r="M1985" s="626">
        <f t="shared" si="308"/>
        <v>0</v>
      </c>
    </row>
    <row r="1986" spans="13:13">
      <c r="M1986" s="626">
        <f t="shared" si="308"/>
        <v>0</v>
      </c>
    </row>
    <row r="1987" spans="13:13">
      <c r="M1987" s="626">
        <f t="shared" si="308"/>
        <v>0</v>
      </c>
    </row>
    <row r="1988" spans="13:13">
      <c r="M1988" s="626">
        <f t="shared" si="308"/>
        <v>0</v>
      </c>
    </row>
    <row r="1989" spans="13:13">
      <c r="M1989" s="626">
        <f t="shared" si="308"/>
        <v>0</v>
      </c>
    </row>
    <row r="1990" spans="13:13">
      <c r="M1990" s="626">
        <f t="shared" si="308"/>
        <v>0</v>
      </c>
    </row>
    <row r="1991" spans="13:13">
      <c r="M1991" s="626">
        <f t="shared" si="308"/>
        <v>0</v>
      </c>
    </row>
    <row r="1992" spans="13:13">
      <c r="M1992" s="626">
        <f t="shared" si="308"/>
        <v>0</v>
      </c>
    </row>
    <row r="1993" spans="13:13">
      <c r="M1993" s="626">
        <f t="shared" si="308"/>
        <v>0</v>
      </c>
    </row>
    <row r="1994" spans="13:13">
      <c r="M1994" s="626">
        <f t="shared" si="308"/>
        <v>0</v>
      </c>
    </row>
    <row r="1995" spans="13:13">
      <c r="M1995" s="626">
        <f t="shared" si="308"/>
        <v>0</v>
      </c>
    </row>
    <row r="1996" spans="13:13">
      <c r="M1996" s="626">
        <f t="shared" si="308"/>
        <v>0</v>
      </c>
    </row>
    <row r="1997" spans="13:13">
      <c r="M1997" s="626">
        <f t="shared" si="308"/>
        <v>0</v>
      </c>
    </row>
    <row r="1998" spans="13:13">
      <c r="M1998" s="626">
        <f t="shared" si="308"/>
        <v>0</v>
      </c>
    </row>
    <row r="1999" spans="13:13">
      <c r="M1999" s="626">
        <f t="shared" si="308"/>
        <v>0</v>
      </c>
    </row>
    <row r="2000" spans="13:13">
      <c r="M2000" s="626">
        <f t="shared" si="308"/>
        <v>0</v>
      </c>
    </row>
    <row r="2001" spans="13:13">
      <c r="M2001" s="626">
        <f t="shared" si="308"/>
        <v>0</v>
      </c>
    </row>
    <row r="2002" spans="13:13">
      <c r="M2002" s="626">
        <f t="shared" si="308"/>
        <v>0</v>
      </c>
    </row>
    <row r="2003" spans="13:13">
      <c r="M2003" s="626">
        <f t="shared" si="308"/>
        <v>0</v>
      </c>
    </row>
    <row r="2004" spans="13:13">
      <c r="M2004" s="626">
        <f t="shared" si="308"/>
        <v>0</v>
      </c>
    </row>
    <row r="2005" spans="13:13">
      <c r="M2005" s="626">
        <f t="shared" si="308"/>
        <v>0</v>
      </c>
    </row>
    <row r="2006" spans="13:13">
      <c r="M2006" s="626">
        <f t="shared" si="308"/>
        <v>0</v>
      </c>
    </row>
    <row r="2007" spans="13:13">
      <c r="M2007" s="626">
        <f t="shared" si="308"/>
        <v>0</v>
      </c>
    </row>
    <row r="2008" spans="13:13">
      <c r="M2008" s="626">
        <f t="shared" si="308"/>
        <v>0</v>
      </c>
    </row>
    <row r="2009" spans="13:13">
      <c r="M2009" s="626">
        <f t="shared" si="308"/>
        <v>0</v>
      </c>
    </row>
    <row r="2010" spans="13:13">
      <c r="M2010" s="626">
        <f t="shared" si="308"/>
        <v>0</v>
      </c>
    </row>
    <row r="2011" spans="13:13">
      <c r="M2011" s="626">
        <f t="shared" si="308"/>
        <v>0</v>
      </c>
    </row>
    <row r="2012" spans="13:13">
      <c r="M2012" s="626">
        <f t="shared" si="308"/>
        <v>0</v>
      </c>
    </row>
    <row r="2013" spans="13:13">
      <c r="M2013" s="626">
        <f t="shared" si="308"/>
        <v>0</v>
      </c>
    </row>
    <row r="2014" spans="13:13">
      <c r="M2014" s="626">
        <f t="shared" si="308"/>
        <v>0</v>
      </c>
    </row>
    <row r="2015" spans="13:13">
      <c r="M2015" s="626">
        <f t="shared" si="308"/>
        <v>0</v>
      </c>
    </row>
    <row r="2016" spans="13:13">
      <c r="M2016" s="626">
        <f t="shared" si="308"/>
        <v>0</v>
      </c>
    </row>
    <row r="2017" spans="13:13">
      <c r="M2017" s="626">
        <f t="shared" si="308"/>
        <v>0</v>
      </c>
    </row>
    <row r="2018" spans="13:13">
      <c r="M2018" s="626">
        <f t="shared" si="308"/>
        <v>0</v>
      </c>
    </row>
    <row r="2019" spans="13:13">
      <c r="M2019" s="626">
        <f t="shared" si="308"/>
        <v>0</v>
      </c>
    </row>
    <row r="2020" spans="13:13">
      <c r="M2020" s="626">
        <f t="shared" si="308"/>
        <v>0</v>
      </c>
    </row>
    <row r="2021" spans="13:13">
      <c r="M2021" s="626">
        <f t="shared" si="308"/>
        <v>0</v>
      </c>
    </row>
    <row r="2022" spans="13:13">
      <c r="M2022" s="626">
        <f t="shared" si="308"/>
        <v>0</v>
      </c>
    </row>
    <row r="2023" spans="13:13">
      <c r="M2023" s="626">
        <f t="shared" si="308"/>
        <v>0</v>
      </c>
    </row>
    <row r="2024" spans="13:13">
      <c r="M2024" s="626">
        <f t="shared" si="308"/>
        <v>0</v>
      </c>
    </row>
    <row r="2025" spans="13:13">
      <c r="M2025" s="626">
        <f t="shared" si="308"/>
        <v>0</v>
      </c>
    </row>
    <row r="2026" spans="13:13">
      <c r="M2026" s="626">
        <f t="shared" si="308"/>
        <v>0</v>
      </c>
    </row>
    <row r="2027" spans="13:13">
      <c r="M2027" s="626">
        <f t="shared" si="308"/>
        <v>0</v>
      </c>
    </row>
    <row r="2028" spans="13:13">
      <c r="M2028" s="626">
        <f t="shared" si="308"/>
        <v>0</v>
      </c>
    </row>
    <row r="2029" spans="13:13">
      <c r="M2029" s="626">
        <f t="shared" si="308"/>
        <v>0</v>
      </c>
    </row>
    <row r="2030" spans="13:13">
      <c r="M2030" s="626">
        <f t="shared" si="308"/>
        <v>0</v>
      </c>
    </row>
    <row r="2031" spans="13:13">
      <c r="M2031" s="626">
        <f t="shared" si="308"/>
        <v>0</v>
      </c>
    </row>
    <row r="2032" spans="13:13">
      <c r="M2032" s="626">
        <f t="shared" si="308"/>
        <v>0</v>
      </c>
    </row>
    <row r="2033" spans="13:13">
      <c r="M2033" s="626">
        <f t="shared" si="308"/>
        <v>0</v>
      </c>
    </row>
    <row r="2034" spans="13:13">
      <c r="M2034" s="626">
        <f t="shared" si="308"/>
        <v>0</v>
      </c>
    </row>
    <row r="2035" spans="13:13">
      <c r="M2035" s="626">
        <f t="shared" si="308"/>
        <v>0</v>
      </c>
    </row>
    <row r="2036" spans="13:13">
      <c r="M2036" s="626">
        <f t="shared" si="308"/>
        <v>0</v>
      </c>
    </row>
    <row r="2037" spans="13:13">
      <c r="M2037" s="626">
        <f t="shared" si="308"/>
        <v>0</v>
      </c>
    </row>
    <row r="2038" spans="13:13">
      <c r="M2038" s="626">
        <f t="shared" si="308"/>
        <v>0</v>
      </c>
    </row>
    <row r="2039" spans="13:13">
      <c r="M2039" s="626">
        <f t="shared" si="308"/>
        <v>0</v>
      </c>
    </row>
    <row r="2040" spans="13:13">
      <c r="M2040" s="626">
        <f t="shared" si="308"/>
        <v>0</v>
      </c>
    </row>
    <row r="2041" spans="13:13">
      <c r="M2041" s="626">
        <f t="shared" si="308"/>
        <v>0</v>
      </c>
    </row>
    <row r="2042" spans="13:13">
      <c r="M2042" s="626">
        <f t="shared" si="308"/>
        <v>0</v>
      </c>
    </row>
    <row r="2043" spans="13:13">
      <c r="M2043" s="626">
        <f t="shared" ref="M2043:M2106" si="309">COUNTIF($H$30:$H$3024,K2043)</f>
        <v>0</v>
      </c>
    </row>
    <row r="2044" spans="13:13">
      <c r="M2044" s="626">
        <f t="shared" si="309"/>
        <v>0</v>
      </c>
    </row>
    <row r="2045" spans="13:13">
      <c r="M2045" s="626">
        <f t="shared" si="309"/>
        <v>0</v>
      </c>
    </row>
    <row r="2046" spans="13:13">
      <c r="M2046" s="626">
        <f t="shared" si="309"/>
        <v>0</v>
      </c>
    </row>
    <row r="2047" spans="13:13">
      <c r="M2047" s="626">
        <f t="shared" si="309"/>
        <v>0</v>
      </c>
    </row>
    <row r="2048" spans="13:13">
      <c r="M2048" s="626">
        <f t="shared" si="309"/>
        <v>0</v>
      </c>
    </row>
    <row r="2049" spans="13:13">
      <c r="M2049" s="626">
        <f t="shared" si="309"/>
        <v>0</v>
      </c>
    </row>
    <row r="2050" spans="13:13">
      <c r="M2050" s="626">
        <f t="shared" si="309"/>
        <v>0</v>
      </c>
    </row>
    <row r="2051" spans="13:13">
      <c r="M2051" s="626">
        <f t="shared" si="309"/>
        <v>0</v>
      </c>
    </row>
    <row r="2052" spans="13:13">
      <c r="M2052" s="626">
        <f t="shared" si="309"/>
        <v>0</v>
      </c>
    </row>
    <row r="2053" spans="13:13">
      <c r="M2053" s="626">
        <f t="shared" si="309"/>
        <v>0</v>
      </c>
    </row>
    <row r="2054" spans="13:13">
      <c r="M2054" s="626">
        <f t="shared" si="309"/>
        <v>0</v>
      </c>
    </row>
    <row r="2055" spans="13:13">
      <c r="M2055" s="626">
        <f t="shared" si="309"/>
        <v>0</v>
      </c>
    </row>
    <row r="2056" spans="13:13">
      <c r="M2056" s="626">
        <f t="shared" si="309"/>
        <v>0</v>
      </c>
    </row>
    <row r="2057" spans="13:13">
      <c r="M2057" s="626">
        <f t="shared" si="309"/>
        <v>0</v>
      </c>
    </row>
    <row r="2058" spans="13:13">
      <c r="M2058" s="626">
        <f t="shared" si="309"/>
        <v>0</v>
      </c>
    </row>
    <row r="2059" spans="13:13">
      <c r="M2059" s="626">
        <f t="shared" si="309"/>
        <v>0</v>
      </c>
    </row>
    <row r="2060" spans="13:13">
      <c r="M2060" s="626">
        <f t="shared" si="309"/>
        <v>0</v>
      </c>
    </row>
    <row r="2061" spans="13:13">
      <c r="M2061" s="626">
        <f t="shared" si="309"/>
        <v>0</v>
      </c>
    </row>
    <row r="2062" spans="13:13">
      <c r="M2062" s="626">
        <f t="shared" si="309"/>
        <v>0</v>
      </c>
    </row>
    <row r="2063" spans="13:13">
      <c r="M2063" s="626">
        <f t="shared" si="309"/>
        <v>0</v>
      </c>
    </row>
    <row r="2064" spans="13:13">
      <c r="M2064" s="626">
        <f t="shared" si="309"/>
        <v>0</v>
      </c>
    </row>
    <row r="2065" spans="13:13">
      <c r="M2065" s="626">
        <f t="shared" si="309"/>
        <v>0</v>
      </c>
    </row>
    <row r="2066" spans="13:13">
      <c r="M2066" s="626">
        <f t="shared" si="309"/>
        <v>0</v>
      </c>
    </row>
    <row r="2067" spans="13:13">
      <c r="M2067" s="626">
        <f t="shared" si="309"/>
        <v>0</v>
      </c>
    </row>
    <row r="2068" spans="13:13">
      <c r="M2068" s="626">
        <f t="shared" si="309"/>
        <v>0</v>
      </c>
    </row>
    <row r="2069" spans="13:13">
      <c r="M2069" s="626">
        <f t="shared" si="309"/>
        <v>0</v>
      </c>
    </row>
    <row r="2070" spans="13:13">
      <c r="M2070" s="626">
        <f t="shared" si="309"/>
        <v>0</v>
      </c>
    </row>
    <row r="2071" spans="13:13">
      <c r="M2071" s="626">
        <f t="shared" si="309"/>
        <v>0</v>
      </c>
    </row>
    <row r="2072" spans="13:13">
      <c r="M2072" s="626">
        <f t="shared" si="309"/>
        <v>0</v>
      </c>
    </row>
    <row r="2073" spans="13:13">
      <c r="M2073" s="626">
        <f t="shared" si="309"/>
        <v>0</v>
      </c>
    </row>
    <row r="2074" spans="13:13">
      <c r="M2074" s="626">
        <f t="shared" si="309"/>
        <v>0</v>
      </c>
    </row>
    <row r="2075" spans="13:13">
      <c r="M2075" s="626">
        <f t="shared" si="309"/>
        <v>0</v>
      </c>
    </row>
    <row r="2076" spans="13:13">
      <c r="M2076" s="626">
        <f t="shared" si="309"/>
        <v>0</v>
      </c>
    </row>
    <row r="2077" spans="13:13">
      <c r="M2077" s="626">
        <f t="shared" si="309"/>
        <v>0</v>
      </c>
    </row>
    <row r="2078" spans="13:13">
      <c r="M2078" s="626">
        <f t="shared" si="309"/>
        <v>0</v>
      </c>
    </row>
    <row r="2079" spans="13:13">
      <c r="M2079" s="626">
        <f t="shared" si="309"/>
        <v>0</v>
      </c>
    </row>
    <row r="2080" spans="13:13">
      <c r="M2080" s="626">
        <f t="shared" si="309"/>
        <v>0</v>
      </c>
    </row>
    <row r="2081" spans="13:13">
      <c r="M2081" s="626">
        <f t="shared" si="309"/>
        <v>0</v>
      </c>
    </row>
    <row r="2082" spans="13:13">
      <c r="M2082" s="626">
        <f t="shared" si="309"/>
        <v>0</v>
      </c>
    </row>
    <row r="2083" spans="13:13">
      <c r="M2083" s="626">
        <f t="shared" si="309"/>
        <v>0</v>
      </c>
    </row>
    <row r="2084" spans="13:13">
      <c r="M2084" s="626">
        <f t="shared" si="309"/>
        <v>0</v>
      </c>
    </row>
    <row r="2085" spans="13:13">
      <c r="M2085" s="626">
        <f t="shared" si="309"/>
        <v>0</v>
      </c>
    </row>
    <row r="2086" spans="13:13">
      <c r="M2086" s="626">
        <f t="shared" si="309"/>
        <v>0</v>
      </c>
    </row>
    <row r="2087" spans="13:13">
      <c r="M2087" s="626">
        <f t="shared" si="309"/>
        <v>0</v>
      </c>
    </row>
    <row r="2088" spans="13:13">
      <c r="M2088" s="626">
        <f t="shared" si="309"/>
        <v>0</v>
      </c>
    </row>
    <row r="2089" spans="13:13">
      <c r="M2089" s="626">
        <f t="shared" si="309"/>
        <v>0</v>
      </c>
    </row>
    <row r="2090" spans="13:13">
      <c r="M2090" s="626">
        <f t="shared" si="309"/>
        <v>0</v>
      </c>
    </row>
    <row r="2091" spans="13:13">
      <c r="M2091" s="626">
        <f t="shared" si="309"/>
        <v>0</v>
      </c>
    </row>
    <row r="2092" spans="13:13">
      <c r="M2092" s="626">
        <f t="shared" si="309"/>
        <v>0</v>
      </c>
    </row>
    <row r="2093" spans="13:13">
      <c r="M2093" s="626">
        <f t="shared" si="309"/>
        <v>0</v>
      </c>
    </row>
    <row r="2094" spans="13:13">
      <c r="M2094" s="626">
        <f t="shared" si="309"/>
        <v>0</v>
      </c>
    </row>
    <row r="2095" spans="13:13">
      <c r="M2095" s="626">
        <f t="shared" si="309"/>
        <v>0</v>
      </c>
    </row>
    <row r="2096" spans="13:13">
      <c r="M2096" s="626">
        <f t="shared" si="309"/>
        <v>0</v>
      </c>
    </row>
    <row r="2097" spans="13:13">
      <c r="M2097" s="626">
        <f t="shared" si="309"/>
        <v>0</v>
      </c>
    </row>
    <row r="2098" spans="13:13">
      <c r="M2098" s="626">
        <f t="shared" si="309"/>
        <v>0</v>
      </c>
    </row>
    <row r="2099" spans="13:13">
      <c r="M2099" s="626">
        <f t="shared" si="309"/>
        <v>0</v>
      </c>
    </row>
    <row r="2100" spans="13:13">
      <c r="M2100" s="626">
        <f t="shared" si="309"/>
        <v>0</v>
      </c>
    </row>
    <row r="2101" spans="13:13">
      <c r="M2101" s="626">
        <f t="shared" si="309"/>
        <v>0</v>
      </c>
    </row>
    <row r="2102" spans="13:13">
      <c r="M2102" s="626">
        <f t="shared" si="309"/>
        <v>0</v>
      </c>
    </row>
    <row r="2103" spans="13:13">
      <c r="M2103" s="626">
        <f t="shared" si="309"/>
        <v>0</v>
      </c>
    </row>
    <row r="2104" spans="13:13">
      <c r="M2104" s="626">
        <f t="shared" si="309"/>
        <v>0</v>
      </c>
    </row>
    <row r="2105" spans="13:13">
      <c r="M2105" s="626">
        <f t="shared" si="309"/>
        <v>0</v>
      </c>
    </row>
    <row r="2106" spans="13:13">
      <c r="M2106" s="626">
        <f t="shared" si="309"/>
        <v>0</v>
      </c>
    </row>
    <row r="2107" spans="13:13">
      <c r="M2107" s="626">
        <f t="shared" ref="M2107:M2170" si="310">COUNTIF($H$30:$H$3024,K2107)</f>
        <v>0</v>
      </c>
    </row>
    <row r="2108" spans="13:13">
      <c r="M2108" s="626">
        <f t="shared" si="310"/>
        <v>0</v>
      </c>
    </row>
    <row r="2109" spans="13:13">
      <c r="M2109" s="626">
        <f t="shared" si="310"/>
        <v>0</v>
      </c>
    </row>
    <row r="2110" spans="13:13">
      <c r="M2110" s="626">
        <f t="shared" si="310"/>
        <v>0</v>
      </c>
    </row>
    <row r="2111" spans="13:13">
      <c r="M2111" s="626">
        <f t="shared" si="310"/>
        <v>0</v>
      </c>
    </row>
    <row r="2112" spans="13:13">
      <c r="M2112" s="626">
        <f t="shared" si="310"/>
        <v>0</v>
      </c>
    </row>
    <row r="2113" spans="13:13">
      <c r="M2113" s="626">
        <f t="shared" si="310"/>
        <v>0</v>
      </c>
    </row>
    <row r="2114" spans="13:13">
      <c r="M2114" s="626">
        <f t="shared" si="310"/>
        <v>0</v>
      </c>
    </row>
    <row r="2115" spans="13:13">
      <c r="M2115" s="626">
        <f t="shared" si="310"/>
        <v>0</v>
      </c>
    </row>
    <row r="2116" spans="13:13">
      <c r="M2116" s="626">
        <f t="shared" si="310"/>
        <v>0</v>
      </c>
    </row>
    <row r="2117" spans="13:13">
      <c r="M2117" s="626">
        <f t="shared" si="310"/>
        <v>0</v>
      </c>
    </row>
    <row r="2118" spans="13:13">
      <c r="M2118" s="626">
        <f t="shared" si="310"/>
        <v>0</v>
      </c>
    </row>
    <row r="2119" spans="13:13">
      <c r="M2119" s="626">
        <f t="shared" si="310"/>
        <v>0</v>
      </c>
    </row>
    <row r="2120" spans="13:13">
      <c r="M2120" s="626">
        <f t="shared" si="310"/>
        <v>0</v>
      </c>
    </row>
    <row r="2121" spans="13:13">
      <c r="M2121" s="626">
        <f t="shared" si="310"/>
        <v>0</v>
      </c>
    </row>
    <row r="2122" spans="13:13">
      <c r="M2122" s="626">
        <f t="shared" si="310"/>
        <v>0</v>
      </c>
    </row>
    <row r="2123" spans="13:13">
      <c r="M2123" s="626">
        <f t="shared" si="310"/>
        <v>0</v>
      </c>
    </row>
    <row r="2124" spans="13:13">
      <c r="M2124" s="626">
        <f t="shared" si="310"/>
        <v>0</v>
      </c>
    </row>
    <row r="2125" spans="13:13">
      <c r="M2125" s="626">
        <f t="shared" si="310"/>
        <v>0</v>
      </c>
    </row>
    <row r="2126" spans="13:13">
      <c r="M2126" s="626">
        <f t="shared" si="310"/>
        <v>0</v>
      </c>
    </row>
    <row r="2127" spans="13:13">
      <c r="M2127" s="626">
        <f t="shared" si="310"/>
        <v>0</v>
      </c>
    </row>
    <row r="2128" spans="13:13">
      <c r="M2128" s="626">
        <f t="shared" si="310"/>
        <v>0</v>
      </c>
    </row>
    <row r="2129" spans="13:13">
      <c r="M2129" s="626">
        <f t="shared" si="310"/>
        <v>0</v>
      </c>
    </row>
    <row r="2130" spans="13:13">
      <c r="M2130" s="626">
        <f t="shared" si="310"/>
        <v>0</v>
      </c>
    </row>
    <row r="2131" spans="13:13">
      <c r="M2131" s="626">
        <f t="shared" si="310"/>
        <v>0</v>
      </c>
    </row>
    <row r="2132" spans="13:13">
      <c r="M2132" s="626">
        <f t="shared" si="310"/>
        <v>0</v>
      </c>
    </row>
    <row r="2133" spans="13:13">
      <c r="M2133" s="626">
        <f t="shared" si="310"/>
        <v>0</v>
      </c>
    </row>
    <row r="2134" spans="13:13">
      <c r="M2134" s="626">
        <f t="shared" si="310"/>
        <v>0</v>
      </c>
    </row>
    <row r="2135" spans="13:13">
      <c r="M2135" s="626">
        <f t="shared" si="310"/>
        <v>0</v>
      </c>
    </row>
    <row r="2136" spans="13:13">
      <c r="M2136" s="626">
        <f t="shared" si="310"/>
        <v>0</v>
      </c>
    </row>
    <row r="2137" spans="13:13">
      <c r="M2137" s="626">
        <f t="shared" si="310"/>
        <v>0</v>
      </c>
    </row>
    <row r="2138" spans="13:13">
      <c r="M2138" s="626">
        <f t="shared" si="310"/>
        <v>0</v>
      </c>
    </row>
    <row r="2139" spans="13:13">
      <c r="M2139" s="626">
        <f t="shared" si="310"/>
        <v>0</v>
      </c>
    </row>
    <row r="2140" spans="13:13">
      <c r="M2140" s="626">
        <f t="shared" si="310"/>
        <v>0</v>
      </c>
    </row>
    <row r="2141" spans="13:13">
      <c r="M2141" s="626">
        <f t="shared" si="310"/>
        <v>0</v>
      </c>
    </row>
    <row r="2142" spans="13:13">
      <c r="M2142" s="626">
        <f t="shared" si="310"/>
        <v>0</v>
      </c>
    </row>
    <row r="2143" spans="13:13">
      <c r="M2143" s="626">
        <f t="shared" si="310"/>
        <v>0</v>
      </c>
    </row>
    <row r="2144" spans="13:13">
      <c r="M2144" s="626">
        <f t="shared" si="310"/>
        <v>0</v>
      </c>
    </row>
    <row r="2145" spans="13:13">
      <c r="M2145" s="626">
        <f t="shared" si="310"/>
        <v>0</v>
      </c>
    </row>
    <row r="2146" spans="13:13">
      <c r="M2146" s="626">
        <f t="shared" si="310"/>
        <v>0</v>
      </c>
    </row>
    <row r="2147" spans="13:13">
      <c r="M2147" s="626">
        <f t="shared" si="310"/>
        <v>0</v>
      </c>
    </row>
    <row r="2148" spans="13:13">
      <c r="M2148" s="626">
        <f t="shared" si="310"/>
        <v>0</v>
      </c>
    </row>
    <row r="2149" spans="13:13">
      <c r="M2149" s="626">
        <f t="shared" si="310"/>
        <v>0</v>
      </c>
    </row>
    <row r="2150" spans="13:13">
      <c r="M2150" s="626">
        <f t="shared" si="310"/>
        <v>0</v>
      </c>
    </row>
    <row r="2151" spans="13:13">
      <c r="M2151" s="626">
        <f t="shared" si="310"/>
        <v>0</v>
      </c>
    </row>
    <row r="2152" spans="13:13">
      <c r="M2152" s="626">
        <f t="shared" si="310"/>
        <v>0</v>
      </c>
    </row>
    <row r="2153" spans="13:13">
      <c r="M2153" s="626">
        <f t="shared" si="310"/>
        <v>0</v>
      </c>
    </row>
    <row r="2154" spans="13:13">
      <c r="M2154" s="626">
        <f t="shared" si="310"/>
        <v>0</v>
      </c>
    </row>
    <row r="2155" spans="13:13">
      <c r="M2155" s="626">
        <f t="shared" si="310"/>
        <v>0</v>
      </c>
    </row>
    <row r="2156" spans="13:13">
      <c r="M2156" s="626">
        <f t="shared" si="310"/>
        <v>0</v>
      </c>
    </row>
    <row r="2157" spans="13:13">
      <c r="M2157" s="626">
        <f t="shared" si="310"/>
        <v>0</v>
      </c>
    </row>
    <row r="2158" spans="13:13">
      <c r="M2158" s="626">
        <f t="shared" si="310"/>
        <v>0</v>
      </c>
    </row>
    <row r="2159" spans="13:13">
      <c r="M2159" s="626">
        <f t="shared" si="310"/>
        <v>0</v>
      </c>
    </row>
    <row r="2160" spans="13:13">
      <c r="M2160" s="626">
        <f t="shared" si="310"/>
        <v>0</v>
      </c>
    </row>
    <row r="2161" spans="13:13">
      <c r="M2161" s="626">
        <f t="shared" si="310"/>
        <v>0</v>
      </c>
    </row>
    <row r="2162" spans="13:13">
      <c r="M2162" s="626">
        <f t="shared" si="310"/>
        <v>0</v>
      </c>
    </row>
    <row r="2163" spans="13:13">
      <c r="M2163" s="626">
        <f t="shared" si="310"/>
        <v>0</v>
      </c>
    </row>
    <row r="2164" spans="13:13">
      <c r="M2164" s="626">
        <f t="shared" si="310"/>
        <v>0</v>
      </c>
    </row>
    <row r="2165" spans="13:13">
      <c r="M2165" s="626">
        <f t="shared" si="310"/>
        <v>0</v>
      </c>
    </row>
    <row r="2166" spans="13:13">
      <c r="M2166" s="626">
        <f t="shared" si="310"/>
        <v>0</v>
      </c>
    </row>
    <row r="2167" spans="13:13">
      <c r="M2167" s="626">
        <f t="shared" si="310"/>
        <v>0</v>
      </c>
    </row>
    <row r="2168" spans="13:13">
      <c r="M2168" s="626">
        <f t="shared" si="310"/>
        <v>0</v>
      </c>
    </row>
    <row r="2169" spans="13:13">
      <c r="M2169" s="626">
        <f t="shared" si="310"/>
        <v>0</v>
      </c>
    </row>
    <row r="2170" spans="13:13">
      <c r="M2170" s="626">
        <f t="shared" si="310"/>
        <v>0</v>
      </c>
    </row>
    <row r="2171" spans="13:13">
      <c r="M2171" s="626">
        <f t="shared" ref="M2171:M2234" si="311">COUNTIF($H$30:$H$3024,K2171)</f>
        <v>0</v>
      </c>
    </row>
    <row r="2172" spans="13:13">
      <c r="M2172" s="626">
        <f t="shared" si="311"/>
        <v>0</v>
      </c>
    </row>
    <row r="2173" spans="13:13">
      <c r="M2173" s="626">
        <f t="shared" si="311"/>
        <v>0</v>
      </c>
    </row>
    <row r="2174" spans="13:13">
      <c r="M2174" s="626">
        <f t="shared" si="311"/>
        <v>0</v>
      </c>
    </row>
    <row r="2175" spans="13:13">
      <c r="M2175" s="626">
        <f t="shared" si="311"/>
        <v>0</v>
      </c>
    </row>
    <row r="2176" spans="13:13">
      <c r="M2176" s="626">
        <f t="shared" si="311"/>
        <v>0</v>
      </c>
    </row>
    <row r="2177" spans="13:13">
      <c r="M2177" s="626">
        <f t="shared" si="311"/>
        <v>0</v>
      </c>
    </row>
    <row r="2178" spans="13:13">
      <c r="M2178" s="626">
        <f t="shared" si="311"/>
        <v>0</v>
      </c>
    </row>
    <row r="2179" spans="13:13">
      <c r="M2179" s="626">
        <f t="shared" si="311"/>
        <v>0</v>
      </c>
    </row>
    <row r="2180" spans="13:13">
      <c r="M2180" s="626">
        <f t="shared" si="311"/>
        <v>0</v>
      </c>
    </row>
    <row r="2181" spans="13:13">
      <c r="M2181" s="626">
        <f t="shared" si="311"/>
        <v>0</v>
      </c>
    </row>
    <row r="2182" spans="13:13">
      <c r="M2182" s="626">
        <f t="shared" si="311"/>
        <v>0</v>
      </c>
    </row>
    <row r="2183" spans="13:13">
      <c r="M2183" s="626">
        <f t="shared" si="311"/>
        <v>0</v>
      </c>
    </row>
    <row r="2184" spans="13:13">
      <c r="M2184" s="626">
        <f t="shared" si="311"/>
        <v>0</v>
      </c>
    </row>
    <row r="2185" spans="13:13">
      <c r="M2185" s="626">
        <f t="shared" si="311"/>
        <v>0</v>
      </c>
    </row>
    <row r="2186" spans="13:13">
      <c r="M2186" s="626">
        <f t="shared" si="311"/>
        <v>0</v>
      </c>
    </row>
    <row r="2187" spans="13:13">
      <c r="M2187" s="626">
        <f t="shared" si="311"/>
        <v>0</v>
      </c>
    </row>
    <row r="2188" spans="13:13">
      <c r="M2188" s="626">
        <f t="shared" si="311"/>
        <v>0</v>
      </c>
    </row>
    <row r="2189" spans="13:13">
      <c r="M2189" s="626">
        <f t="shared" si="311"/>
        <v>0</v>
      </c>
    </row>
    <row r="2190" spans="13:13">
      <c r="M2190" s="626">
        <f t="shared" si="311"/>
        <v>0</v>
      </c>
    </row>
    <row r="2191" spans="13:13">
      <c r="M2191" s="626">
        <f t="shared" si="311"/>
        <v>0</v>
      </c>
    </row>
    <row r="2192" spans="13:13">
      <c r="M2192" s="626">
        <f t="shared" si="311"/>
        <v>0</v>
      </c>
    </row>
    <row r="2193" spans="13:13">
      <c r="M2193" s="626">
        <f t="shared" si="311"/>
        <v>0</v>
      </c>
    </row>
    <row r="2194" spans="13:13">
      <c r="M2194" s="626">
        <f t="shared" si="311"/>
        <v>0</v>
      </c>
    </row>
    <row r="2195" spans="13:13">
      <c r="M2195" s="626">
        <f t="shared" si="311"/>
        <v>0</v>
      </c>
    </row>
    <row r="2196" spans="13:13">
      <c r="M2196" s="626">
        <f t="shared" si="311"/>
        <v>0</v>
      </c>
    </row>
    <row r="2197" spans="13:13">
      <c r="M2197" s="626">
        <f t="shared" si="311"/>
        <v>0</v>
      </c>
    </row>
    <row r="2198" spans="13:13">
      <c r="M2198" s="626">
        <f t="shared" si="311"/>
        <v>0</v>
      </c>
    </row>
    <row r="2199" spans="13:13">
      <c r="M2199" s="626">
        <f t="shared" si="311"/>
        <v>0</v>
      </c>
    </row>
    <row r="2200" spans="13:13">
      <c r="M2200" s="626">
        <f t="shared" si="311"/>
        <v>0</v>
      </c>
    </row>
    <row r="2201" spans="13:13">
      <c r="M2201" s="626">
        <f t="shared" si="311"/>
        <v>0</v>
      </c>
    </row>
    <row r="2202" spans="13:13">
      <c r="M2202" s="626">
        <f t="shared" si="311"/>
        <v>0</v>
      </c>
    </row>
    <row r="2203" spans="13:13">
      <c r="M2203" s="626">
        <f t="shared" si="311"/>
        <v>0</v>
      </c>
    </row>
    <row r="2204" spans="13:13">
      <c r="M2204" s="626">
        <f t="shared" si="311"/>
        <v>0</v>
      </c>
    </row>
    <row r="2205" spans="13:13">
      <c r="M2205" s="626">
        <f t="shared" si="311"/>
        <v>0</v>
      </c>
    </row>
    <row r="2206" spans="13:13">
      <c r="M2206" s="626">
        <f t="shared" si="311"/>
        <v>0</v>
      </c>
    </row>
    <row r="2207" spans="13:13">
      <c r="M2207" s="626">
        <f t="shared" si="311"/>
        <v>0</v>
      </c>
    </row>
    <row r="2208" spans="13:13">
      <c r="M2208" s="626">
        <f t="shared" si="311"/>
        <v>0</v>
      </c>
    </row>
    <row r="2209" spans="13:13">
      <c r="M2209" s="626">
        <f t="shared" si="311"/>
        <v>0</v>
      </c>
    </row>
    <row r="2210" spans="13:13">
      <c r="M2210" s="626">
        <f t="shared" si="311"/>
        <v>0</v>
      </c>
    </row>
    <row r="2211" spans="13:13">
      <c r="M2211" s="626">
        <f t="shared" si="311"/>
        <v>0</v>
      </c>
    </row>
    <row r="2212" spans="13:13">
      <c r="M2212" s="626">
        <f t="shared" si="311"/>
        <v>0</v>
      </c>
    </row>
    <row r="2213" spans="13:13">
      <c r="M2213" s="626">
        <f t="shared" si="311"/>
        <v>0</v>
      </c>
    </row>
    <row r="2214" spans="13:13">
      <c r="M2214" s="626">
        <f t="shared" si="311"/>
        <v>0</v>
      </c>
    </row>
    <row r="2215" spans="13:13">
      <c r="M2215" s="626">
        <f t="shared" si="311"/>
        <v>0</v>
      </c>
    </row>
    <row r="2216" spans="13:13">
      <c r="M2216" s="626">
        <f t="shared" si="311"/>
        <v>0</v>
      </c>
    </row>
    <row r="2217" spans="13:13">
      <c r="M2217" s="626">
        <f t="shared" si="311"/>
        <v>0</v>
      </c>
    </row>
    <row r="2218" spans="13:13">
      <c r="M2218" s="626">
        <f t="shared" si="311"/>
        <v>0</v>
      </c>
    </row>
    <row r="2219" spans="13:13">
      <c r="M2219" s="626">
        <f t="shared" si="311"/>
        <v>0</v>
      </c>
    </row>
    <row r="2220" spans="13:13">
      <c r="M2220" s="626">
        <f t="shared" si="311"/>
        <v>0</v>
      </c>
    </row>
    <row r="2221" spans="13:13">
      <c r="M2221" s="626">
        <f t="shared" si="311"/>
        <v>0</v>
      </c>
    </row>
    <row r="2222" spans="13:13">
      <c r="M2222" s="626">
        <f t="shared" si="311"/>
        <v>0</v>
      </c>
    </row>
    <row r="2223" spans="13:13">
      <c r="M2223" s="626">
        <f t="shared" si="311"/>
        <v>0</v>
      </c>
    </row>
    <row r="2224" spans="13:13">
      <c r="M2224" s="626">
        <f t="shared" si="311"/>
        <v>0</v>
      </c>
    </row>
    <row r="2225" spans="13:13">
      <c r="M2225" s="626">
        <f t="shared" si="311"/>
        <v>0</v>
      </c>
    </row>
    <row r="2226" spans="13:13">
      <c r="M2226" s="626">
        <f t="shared" si="311"/>
        <v>0</v>
      </c>
    </row>
    <row r="2227" spans="13:13">
      <c r="M2227" s="626">
        <f t="shared" si="311"/>
        <v>0</v>
      </c>
    </row>
    <row r="2228" spans="13:13">
      <c r="M2228" s="626">
        <f t="shared" si="311"/>
        <v>0</v>
      </c>
    </row>
    <row r="2229" spans="13:13">
      <c r="M2229" s="626">
        <f t="shared" si="311"/>
        <v>0</v>
      </c>
    </row>
    <row r="2230" spans="13:13">
      <c r="M2230" s="626">
        <f t="shared" si="311"/>
        <v>0</v>
      </c>
    </row>
    <row r="2231" spans="13:13">
      <c r="M2231" s="626">
        <f t="shared" si="311"/>
        <v>0</v>
      </c>
    </row>
    <row r="2232" spans="13:13">
      <c r="M2232" s="626">
        <f t="shared" si="311"/>
        <v>0</v>
      </c>
    </row>
    <row r="2233" spans="13:13">
      <c r="M2233" s="626">
        <f t="shared" si="311"/>
        <v>0</v>
      </c>
    </row>
    <row r="2234" spans="13:13">
      <c r="M2234" s="626">
        <f t="shared" si="311"/>
        <v>0</v>
      </c>
    </row>
    <row r="2235" spans="13:13">
      <c r="M2235" s="626">
        <f t="shared" ref="M2235:M2298" si="312">COUNTIF($H$30:$H$3024,K2235)</f>
        <v>0</v>
      </c>
    </row>
    <row r="2236" spans="13:13">
      <c r="M2236" s="626">
        <f t="shared" si="312"/>
        <v>0</v>
      </c>
    </row>
    <row r="2237" spans="13:13">
      <c r="M2237" s="626">
        <f t="shared" si="312"/>
        <v>0</v>
      </c>
    </row>
    <row r="2238" spans="13:13">
      <c r="M2238" s="626">
        <f t="shared" si="312"/>
        <v>0</v>
      </c>
    </row>
    <row r="2239" spans="13:13">
      <c r="M2239" s="626">
        <f t="shared" si="312"/>
        <v>0</v>
      </c>
    </row>
    <row r="2240" spans="13:13">
      <c r="M2240" s="626">
        <f t="shared" si="312"/>
        <v>0</v>
      </c>
    </row>
    <row r="2241" spans="13:13">
      <c r="M2241" s="626">
        <f t="shared" si="312"/>
        <v>0</v>
      </c>
    </row>
    <row r="2242" spans="13:13">
      <c r="M2242" s="626">
        <f t="shared" si="312"/>
        <v>0</v>
      </c>
    </row>
    <row r="2243" spans="13:13">
      <c r="M2243" s="626">
        <f t="shared" si="312"/>
        <v>0</v>
      </c>
    </row>
    <row r="2244" spans="13:13">
      <c r="M2244" s="626">
        <f t="shared" si="312"/>
        <v>0</v>
      </c>
    </row>
    <row r="2245" spans="13:13">
      <c r="M2245" s="626">
        <f t="shared" si="312"/>
        <v>0</v>
      </c>
    </row>
    <row r="2246" spans="13:13">
      <c r="M2246" s="626">
        <f t="shared" si="312"/>
        <v>0</v>
      </c>
    </row>
    <row r="2247" spans="13:13">
      <c r="M2247" s="626">
        <f t="shared" si="312"/>
        <v>0</v>
      </c>
    </row>
    <row r="2248" spans="13:13">
      <c r="M2248" s="626">
        <f t="shared" si="312"/>
        <v>0</v>
      </c>
    </row>
    <row r="2249" spans="13:13">
      <c r="M2249" s="626">
        <f t="shared" si="312"/>
        <v>0</v>
      </c>
    </row>
    <row r="2250" spans="13:13">
      <c r="M2250" s="626">
        <f t="shared" si="312"/>
        <v>0</v>
      </c>
    </row>
    <row r="2251" spans="13:13">
      <c r="M2251" s="626">
        <f t="shared" si="312"/>
        <v>0</v>
      </c>
    </row>
    <row r="2252" spans="13:13">
      <c r="M2252" s="626">
        <f t="shared" si="312"/>
        <v>0</v>
      </c>
    </row>
    <row r="2253" spans="13:13">
      <c r="M2253" s="626">
        <f t="shared" si="312"/>
        <v>0</v>
      </c>
    </row>
    <row r="2254" spans="13:13">
      <c r="M2254" s="626">
        <f t="shared" si="312"/>
        <v>0</v>
      </c>
    </row>
    <row r="2255" spans="13:13">
      <c r="M2255" s="626">
        <f t="shared" si="312"/>
        <v>0</v>
      </c>
    </row>
    <row r="2256" spans="13:13">
      <c r="M2256" s="626">
        <f t="shared" si="312"/>
        <v>0</v>
      </c>
    </row>
    <row r="2257" spans="13:13">
      <c r="M2257" s="626">
        <f t="shared" si="312"/>
        <v>0</v>
      </c>
    </row>
    <row r="2258" spans="13:13">
      <c r="M2258" s="626">
        <f t="shared" si="312"/>
        <v>0</v>
      </c>
    </row>
    <row r="2259" spans="13:13">
      <c r="M2259" s="626">
        <f t="shared" si="312"/>
        <v>0</v>
      </c>
    </row>
    <row r="2260" spans="13:13">
      <c r="M2260" s="626">
        <f t="shared" si="312"/>
        <v>0</v>
      </c>
    </row>
    <row r="2261" spans="13:13">
      <c r="M2261" s="626">
        <f t="shared" si="312"/>
        <v>0</v>
      </c>
    </row>
    <row r="2262" spans="13:13">
      <c r="M2262" s="626">
        <f t="shared" si="312"/>
        <v>0</v>
      </c>
    </row>
    <row r="2263" spans="13:13">
      <c r="M2263" s="626">
        <f t="shared" si="312"/>
        <v>0</v>
      </c>
    </row>
    <row r="2264" spans="13:13">
      <c r="M2264" s="626">
        <f t="shared" si="312"/>
        <v>0</v>
      </c>
    </row>
    <row r="2265" spans="13:13">
      <c r="M2265" s="626">
        <f t="shared" si="312"/>
        <v>0</v>
      </c>
    </row>
    <row r="2266" spans="13:13">
      <c r="M2266" s="626">
        <f t="shared" si="312"/>
        <v>0</v>
      </c>
    </row>
    <row r="2267" spans="13:13">
      <c r="M2267" s="626">
        <f t="shared" si="312"/>
        <v>0</v>
      </c>
    </row>
    <row r="2268" spans="13:13">
      <c r="M2268" s="626">
        <f t="shared" si="312"/>
        <v>0</v>
      </c>
    </row>
    <row r="2269" spans="13:13">
      <c r="M2269" s="626">
        <f t="shared" si="312"/>
        <v>0</v>
      </c>
    </row>
    <row r="2270" spans="13:13">
      <c r="M2270" s="626">
        <f t="shared" si="312"/>
        <v>0</v>
      </c>
    </row>
    <row r="2271" spans="13:13">
      <c r="M2271" s="626">
        <f t="shared" si="312"/>
        <v>0</v>
      </c>
    </row>
    <row r="2272" spans="13:13">
      <c r="M2272" s="626">
        <f t="shared" si="312"/>
        <v>0</v>
      </c>
    </row>
    <row r="2273" spans="13:13">
      <c r="M2273" s="626">
        <f t="shared" si="312"/>
        <v>0</v>
      </c>
    </row>
    <row r="2274" spans="13:13">
      <c r="M2274" s="626">
        <f t="shared" si="312"/>
        <v>0</v>
      </c>
    </row>
    <row r="2275" spans="13:13">
      <c r="M2275" s="626">
        <f t="shared" si="312"/>
        <v>0</v>
      </c>
    </row>
    <row r="2276" spans="13:13">
      <c r="M2276" s="626">
        <f t="shared" si="312"/>
        <v>0</v>
      </c>
    </row>
    <row r="2277" spans="13:13">
      <c r="M2277" s="626">
        <f t="shared" si="312"/>
        <v>0</v>
      </c>
    </row>
    <row r="2278" spans="13:13">
      <c r="M2278" s="626">
        <f t="shared" si="312"/>
        <v>0</v>
      </c>
    </row>
    <row r="2279" spans="13:13">
      <c r="M2279" s="626">
        <f t="shared" si="312"/>
        <v>0</v>
      </c>
    </row>
    <row r="2280" spans="13:13">
      <c r="M2280" s="626">
        <f t="shared" si="312"/>
        <v>0</v>
      </c>
    </row>
    <row r="2281" spans="13:13">
      <c r="M2281" s="626">
        <f t="shared" si="312"/>
        <v>0</v>
      </c>
    </row>
    <row r="2282" spans="13:13">
      <c r="M2282" s="626">
        <f t="shared" si="312"/>
        <v>0</v>
      </c>
    </row>
    <row r="2283" spans="13:13">
      <c r="M2283" s="626">
        <f t="shared" si="312"/>
        <v>0</v>
      </c>
    </row>
    <row r="2284" spans="13:13">
      <c r="M2284" s="626">
        <f t="shared" si="312"/>
        <v>0</v>
      </c>
    </row>
    <row r="2285" spans="13:13">
      <c r="M2285" s="626">
        <f t="shared" si="312"/>
        <v>0</v>
      </c>
    </row>
    <row r="2286" spans="13:13">
      <c r="M2286" s="626">
        <f t="shared" si="312"/>
        <v>0</v>
      </c>
    </row>
    <row r="2287" spans="13:13">
      <c r="M2287" s="626">
        <f t="shared" si="312"/>
        <v>0</v>
      </c>
    </row>
    <row r="2288" spans="13:13">
      <c r="M2288" s="626">
        <f t="shared" si="312"/>
        <v>0</v>
      </c>
    </row>
    <row r="2289" spans="13:13">
      <c r="M2289" s="626">
        <f t="shared" si="312"/>
        <v>0</v>
      </c>
    </row>
    <row r="2290" spans="13:13">
      <c r="M2290" s="626">
        <f t="shared" si="312"/>
        <v>0</v>
      </c>
    </row>
    <row r="2291" spans="13:13">
      <c r="M2291" s="626">
        <f t="shared" si="312"/>
        <v>0</v>
      </c>
    </row>
    <row r="2292" spans="13:13">
      <c r="M2292" s="626">
        <f t="shared" si="312"/>
        <v>0</v>
      </c>
    </row>
    <row r="2293" spans="13:13">
      <c r="M2293" s="626">
        <f t="shared" si="312"/>
        <v>0</v>
      </c>
    </row>
    <row r="2294" spans="13:13">
      <c r="M2294" s="626">
        <f t="shared" si="312"/>
        <v>0</v>
      </c>
    </row>
    <row r="2295" spans="13:13">
      <c r="M2295" s="626">
        <f t="shared" si="312"/>
        <v>0</v>
      </c>
    </row>
    <row r="2296" spans="13:13">
      <c r="M2296" s="626">
        <f t="shared" si="312"/>
        <v>0</v>
      </c>
    </row>
    <row r="2297" spans="13:13">
      <c r="M2297" s="626">
        <f t="shared" si="312"/>
        <v>0</v>
      </c>
    </row>
    <row r="2298" spans="13:13">
      <c r="M2298" s="626">
        <f t="shared" si="312"/>
        <v>0</v>
      </c>
    </row>
    <row r="2299" spans="13:13">
      <c r="M2299" s="626">
        <f t="shared" ref="M2299:M2362" si="313">COUNTIF($H$30:$H$3024,K2299)</f>
        <v>0</v>
      </c>
    </row>
    <row r="2300" spans="13:13">
      <c r="M2300" s="626">
        <f t="shared" si="313"/>
        <v>0</v>
      </c>
    </row>
    <row r="2301" spans="13:13">
      <c r="M2301" s="626">
        <f t="shared" si="313"/>
        <v>0</v>
      </c>
    </row>
    <row r="2302" spans="13:13">
      <c r="M2302" s="626">
        <f t="shared" si="313"/>
        <v>0</v>
      </c>
    </row>
    <row r="2303" spans="13:13">
      <c r="M2303" s="626">
        <f t="shared" si="313"/>
        <v>0</v>
      </c>
    </row>
    <row r="2304" spans="13:13">
      <c r="M2304" s="626">
        <f t="shared" si="313"/>
        <v>0</v>
      </c>
    </row>
    <row r="2305" spans="13:13">
      <c r="M2305" s="626">
        <f t="shared" si="313"/>
        <v>0</v>
      </c>
    </row>
    <row r="2306" spans="13:13">
      <c r="M2306" s="626">
        <f t="shared" si="313"/>
        <v>0</v>
      </c>
    </row>
    <row r="2307" spans="13:13">
      <c r="M2307" s="626">
        <f t="shared" si="313"/>
        <v>0</v>
      </c>
    </row>
    <row r="2308" spans="13:13">
      <c r="M2308" s="626">
        <f t="shared" si="313"/>
        <v>0</v>
      </c>
    </row>
    <row r="2309" spans="13:13">
      <c r="M2309" s="626">
        <f t="shared" si="313"/>
        <v>0</v>
      </c>
    </row>
    <row r="2310" spans="13:13">
      <c r="M2310" s="626">
        <f t="shared" si="313"/>
        <v>0</v>
      </c>
    </row>
    <row r="2311" spans="13:13">
      <c r="M2311" s="626">
        <f t="shared" si="313"/>
        <v>0</v>
      </c>
    </row>
    <row r="2312" spans="13:13">
      <c r="M2312" s="626">
        <f t="shared" si="313"/>
        <v>0</v>
      </c>
    </row>
    <row r="2313" spans="13:13">
      <c r="M2313" s="626">
        <f t="shared" si="313"/>
        <v>0</v>
      </c>
    </row>
    <row r="2314" spans="13:13">
      <c r="M2314" s="626">
        <f t="shared" si="313"/>
        <v>0</v>
      </c>
    </row>
    <row r="2315" spans="13:13">
      <c r="M2315" s="626">
        <f t="shared" si="313"/>
        <v>0</v>
      </c>
    </row>
    <row r="2316" spans="13:13">
      <c r="M2316" s="626">
        <f t="shared" si="313"/>
        <v>0</v>
      </c>
    </row>
    <row r="2317" spans="13:13">
      <c r="M2317" s="626">
        <f t="shared" si="313"/>
        <v>0</v>
      </c>
    </row>
    <row r="2318" spans="13:13">
      <c r="M2318" s="626">
        <f t="shared" si="313"/>
        <v>0</v>
      </c>
    </row>
    <row r="2319" spans="13:13">
      <c r="M2319" s="626">
        <f t="shared" si="313"/>
        <v>0</v>
      </c>
    </row>
    <row r="2320" spans="13:13">
      <c r="M2320" s="626">
        <f t="shared" si="313"/>
        <v>0</v>
      </c>
    </row>
    <row r="2321" spans="13:13">
      <c r="M2321" s="626">
        <f t="shared" si="313"/>
        <v>0</v>
      </c>
    </row>
    <row r="2322" spans="13:13">
      <c r="M2322" s="626">
        <f t="shared" si="313"/>
        <v>0</v>
      </c>
    </row>
    <row r="2323" spans="13:13">
      <c r="M2323" s="626">
        <f t="shared" si="313"/>
        <v>0</v>
      </c>
    </row>
    <row r="2324" spans="13:13">
      <c r="M2324" s="626">
        <f t="shared" si="313"/>
        <v>0</v>
      </c>
    </row>
    <row r="2325" spans="13:13">
      <c r="M2325" s="626">
        <f t="shared" si="313"/>
        <v>0</v>
      </c>
    </row>
    <row r="2326" spans="13:13">
      <c r="M2326" s="626">
        <f t="shared" si="313"/>
        <v>0</v>
      </c>
    </row>
    <row r="2327" spans="13:13">
      <c r="M2327" s="626">
        <f t="shared" si="313"/>
        <v>0</v>
      </c>
    </row>
    <row r="2328" spans="13:13">
      <c r="M2328" s="626">
        <f t="shared" si="313"/>
        <v>0</v>
      </c>
    </row>
    <row r="2329" spans="13:13">
      <c r="M2329" s="626">
        <f t="shared" si="313"/>
        <v>0</v>
      </c>
    </row>
    <row r="2330" spans="13:13">
      <c r="M2330" s="626">
        <f t="shared" si="313"/>
        <v>0</v>
      </c>
    </row>
    <row r="2331" spans="13:13">
      <c r="M2331" s="626">
        <f t="shared" si="313"/>
        <v>0</v>
      </c>
    </row>
    <row r="2332" spans="13:13">
      <c r="M2332" s="626">
        <f t="shared" si="313"/>
        <v>0</v>
      </c>
    </row>
    <row r="2333" spans="13:13">
      <c r="M2333" s="626">
        <f t="shared" si="313"/>
        <v>0</v>
      </c>
    </row>
    <row r="2334" spans="13:13">
      <c r="M2334" s="626">
        <f t="shared" si="313"/>
        <v>0</v>
      </c>
    </row>
    <row r="2335" spans="13:13">
      <c r="M2335" s="626">
        <f t="shared" si="313"/>
        <v>0</v>
      </c>
    </row>
    <row r="2336" spans="13:13">
      <c r="M2336" s="626">
        <f t="shared" si="313"/>
        <v>0</v>
      </c>
    </row>
    <row r="2337" spans="13:13">
      <c r="M2337" s="626">
        <f t="shared" si="313"/>
        <v>0</v>
      </c>
    </row>
    <row r="2338" spans="13:13">
      <c r="M2338" s="626">
        <f t="shared" si="313"/>
        <v>0</v>
      </c>
    </row>
    <row r="2339" spans="13:13">
      <c r="M2339" s="626">
        <f t="shared" si="313"/>
        <v>0</v>
      </c>
    </row>
    <row r="2340" spans="13:13">
      <c r="M2340" s="626">
        <f t="shared" si="313"/>
        <v>0</v>
      </c>
    </row>
    <row r="2341" spans="13:13">
      <c r="M2341" s="626">
        <f t="shared" si="313"/>
        <v>0</v>
      </c>
    </row>
    <row r="2342" spans="13:13">
      <c r="M2342" s="626">
        <f t="shared" si="313"/>
        <v>0</v>
      </c>
    </row>
    <row r="2343" spans="13:13">
      <c r="M2343" s="626">
        <f t="shared" si="313"/>
        <v>0</v>
      </c>
    </row>
    <row r="2344" spans="13:13">
      <c r="M2344" s="626">
        <f t="shared" si="313"/>
        <v>0</v>
      </c>
    </row>
    <row r="2345" spans="13:13">
      <c r="M2345" s="626">
        <f t="shared" si="313"/>
        <v>0</v>
      </c>
    </row>
    <row r="2346" spans="13:13">
      <c r="M2346" s="626">
        <f t="shared" si="313"/>
        <v>0</v>
      </c>
    </row>
    <row r="2347" spans="13:13">
      <c r="M2347" s="626">
        <f t="shared" si="313"/>
        <v>0</v>
      </c>
    </row>
    <row r="2348" spans="13:13">
      <c r="M2348" s="626">
        <f t="shared" si="313"/>
        <v>0</v>
      </c>
    </row>
    <row r="2349" spans="13:13">
      <c r="M2349" s="626">
        <f t="shared" si="313"/>
        <v>0</v>
      </c>
    </row>
    <row r="2350" spans="13:13">
      <c r="M2350" s="626">
        <f t="shared" si="313"/>
        <v>0</v>
      </c>
    </row>
    <row r="2351" spans="13:13">
      <c r="M2351" s="626">
        <f t="shared" si="313"/>
        <v>0</v>
      </c>
    </row>
    <row r="2352" spans="13:13">
      <c r="M2352" s="626">
        <f t="shared" si="313"/>
        <v>0</v>
      </c>
    </row>
    <row r="2353" spans="13:13">
      <c r="M2353" s="626">
        <f t="shared" si="313"/>
        <v>0</v>
      </c>
    </row>
    <row r="2354" spans="13:13">
      <c r="M2354" s="626">
        <f t="shared" si="313"/>
        <v>0</v>
      </c>
    </row>
    <row r="2355" spans="13:13">
      <c r="M2355" s="626">
        <f t="shared" si="313"/>
        <v>0</v>
      </c>
    </row>
    <row r="2356" spans="13:13">
      <c r="M2356" s="626">
        <f t="shared" si="313"/>
        <v>0</v>
      </c>
    </row>
    <row r="2357" spans="13:13">
      <c r="M2357" s="626">
        <f t="shared" si="313"/>
        <v>0</v>
      </c>
    </row>
    <row r="2358" spans="13:13">
      <c r="M2358" s="626">
        <f t="shared" si="313"/>
        <v>0</v>
      </c>
    </row>
    <row r="2359" spans="13:13">
      <c r="M2359" s="626">
        <f t="shared" si="313"/>
        <v>0</v>
      </c>
    </row>
    <row r="2360" spans="13:13">
      <c r="M2360" s="626">
        <f t="shared" si="313"/>
        <v>0</v>
      </c>
    </row>
    <row r="2361" spans="13:13">
      <c r="M2361" s="626">
        <f t="shared" si="313"/>
        <v>0</v>
      </c>
    </row>
    <row r="2362" spans="13:13">
      <c r="M2362" s="626">
        <f t="shared" si="313"/>
        <v>0</v>
      </c>
    </row>
    <row r="2363" spans="13:13">
      <c r="M2363" s="626">
        <f t="shared" ref="M2363:M2426" si="314">COUNTIF($H$30:$H$3024,K2363)</f>
        <v>0</v>
      </c>
    </row>
    <row r="2364" spans="13:13">
      <c r="M2364" s="626">
        <f t="shared" si="314"/>
        <v>0</v>
      </c>
    </row>
    <row r="2365" spans="13:13">
      <c r="M2365" s="626">
        <f t="shared" si="314"/>
        <v>0</v>
      </c>
    </row>
    <row r="2366" spans="13:13">
      <c r="M2366" s="626">
        <f t="shared" si="314"/>
        <v>0</v>
      </c>
    </row>
    <row r="2367" spans="13:13">
      <c r="M2367" s="626">
        <f t="shared" si="314"/>
        <v>0</v>
      </c>
    </row>
    <row r="2368" spans="13:13">
      <c r="M2368" s="626">
        <f t="shared" si="314"/>
        <v>0</v>
      </c>
    </row>
    <row r="2369" spans="13:13">
      <c r="M2369" s="626">
        <f t="shared" si="314"/>
        <v>0</v>
      </c>
    </row>
    <row r="2370" spans="13:13">
      <c r="M2370" s="626">
        <f t="shared" si="314"/>
        <v>0</v>
      </c>
    </row>
    <row r="2371" spans="13:13">
      <c r="M2371" s="626">
        <f t="shared" si="314"/>
        <v>0</v>
      </c>
    </row>
    <row r="2372" spans="13:13">
      <c r="M2372" s="626">
        <f t="shared" si="314"/>
        <v>0</v>
      </c>
    </row>
    <row r="2373" spans="13:13">
      <c r="M2373" s="626">
        <f t="shared" si="314"/>
        <v>0</v>
      </c>
    </row>
    <row r="2374" spans="13:13">
      <c r="M2374" s="626">
        <f t="shared" si="314"/>
        <v>0</v>
      </c>
    </row>
    <row r="2375" spans="13:13">
      <c r="M2375" s="626">
        <f t="shared" si="314"/>
        <v>0</v>
      </c>
    </row>
    <row r="2376" spans="13:13">
      <c r="M2376" s="626">
        <f t="shared" si="314"/>
        <v>0</v>
      </c>
    </row>
    <row r="2377" spans="13:13">
      <c r="M2377" s="626">
        <f t="shared" si="314"/>
        <v>0</v>
      </c>
    </row>
    <row r="2378" spans="13:13">
      <c r="M2378" s="626">
        <f t="shared" si="314"/>
        <v>0</v>
      </c>
    </row>
    <row r="2379" spans="13:13">
      <c r="M2379" s="626">
        <f t="shared" si="314"/>
        <v>0</v>
      </c>
    </row>
    <row r="2380" spans="13:13">
      <c r="M2380" s="626">
        <f t="shared" si="314"/>
        <v>0</v>
      </c>
    </row>
    <row r="2381" spans="13:13">
      <c r="M2381" s="626">
        <f t="shared" si="314"/>
        <v>0</v>
      </c>
    </row>
    <row r="2382" spans="13:13">
      <c r="M2382" s="626">
        <f t="shared" si="314"/>
        <v>0</v>
      </c>
    </row>
    <row r="2383" spans="13:13">
      <c r="M2383" s="626">
        <f t="shared" si="314"/>
        <v>0</v>
      </c>
    </row>
    <row r="2384" spans="13:13">
      <c r="M2384" s="626">
        <f t="shared" si="314"/>
        <v>0</v>
      </c>
    </row>
    <row r="2385" spans="13:13">
      <c r="M2385" s="626">
        <f t="shared" si="314"/>
        <v>0</v>
      </c>
    </row>
    <row r="2386" spans="13:13">
      <c r="M2386" s="626">
        <f t="shared" si="314"/>
        <v>0</v>
      </c>
    </row>
    <row r="2387" spans="13:13">
      <c r="M2387" s="626">
        <f t="shared" si="314"/>
        <v>0</v>
      </c>
    </row>
    <row r="2388" spans="13:13">
      <c r="M2388" s="626">
        <f t="shared" si="314"/>
        <v>0</v>
      </c>
    </row>
    <row r="2389" spans="13:13">
      <c r="M2389" s="626">
        <f t="shared" si="314"/>
        <v>0</v>
      </c>
    </row>
    <row r="2390" spans="13:13">
      <c r="M2390" s="626">
        <f t="shared" si="314"/>
        <v>0</v>
      </c>
    </row>
    <row r="2391" spans="13:13">
      <c r="M2391" s="626">
        <f t="shared" si="314"/>
        <v>0</v>
      </c>
    </row>
    <row r="2392" spans="13:13">
      <c r="M2392" s="626">
        <f t="shared" si="314"/>
        <v>0</v>
      </c>
    </row>
    <row r="2393" spans="13:13">
      <c r="M2393" s="626">
        <f t="shared" si="314"/>
        <v>0</v>
      </c>
    </row>
    <row r="2394" spans="13:13">
      <c r="M2394" s="626">
        <f t="shared" si="314"/>
        <v>0</v>
      </c>
    </row>
    <row r="2395" spans="13:13">
      <c r="M2395" s="626">
        <f t="shared" si="314"/>
        <v>0</v>
      </c>
    </row>
    <row r="2396" spans="13:13">
      <c r="M2396" s="626">
        <f t="shared" si="314"/>
        <v>0</v>
      </c>
    </row>
    <row r="2397" spans="13:13">
      <c r="M2397" s="626">
        <f t="shared" si="314"/>
        <v>0</v>
      </c>
    </row>
    <row r="2398" spans="13:13">
      <c r="M2398" s="626">
        <f t="shared" si="314"/>
        <v>0</v>
      </c>
    </row>
    <row r="2399" spans="13:13">
      <c r="M2399" s="626">
        <f t="shared" si="314"/>
        <v>0</v>
      </c>
    </row>
    <row r="2400" spans="13:13">
      <c r="M2400" s="626">
        <f t="shared" si="314"/>
        <v>0</v>
      </c>
    </row>
    <row r="2401" spans="13:13">
      <c r="M2401" s="626">
        <f t="shared" si="314"/>
        <v>0</v>
      </c>
    </row>
    <row r="2402" spans="13:13">
      <c r="M2402" s="626">
        <f t="shared" si="314"/>
        <v>0</v>
      </c>
    </row>
    <row r="2403" spans="13:13">
      <c r="M2403" s="626">
        <f t="shared" si="314"/>
        <v>0</v>
      </c>
    </row>
    <row r="2404" spans="13:13">
      <c r="M2404" s="626">
        <f t="shared" si="314"/>
        <v>0</v>
      </c>
    </row>
    <row r="2405" spans="13:13">
      <c r="M2405" s="626">
        <f t="shared" si="314"/>
        <v>0</v>
      </c>
    </row>
    <row r="2406" spans="13:13">
      <c r="M2406" s="626">
        <f t="shared" si="314"/>
        <v>0</v>
      </c>
    </row>
    <row r="2407" spans="13:13">
      <c r="M2407" s="626">
        <f t="shared" si="314"/>
        <v>0</v>
      </c>
    </row>
    <row r="2408" spans="13:13">
      <c r="M2408" s="626">
        <f t="shared" si="314"/>
        <v>0</v>
      </c>
    </row>
    <row r="2409" spans="13:13">
      <c r="M2409" s="626">
        <f t="shared" si="314"/>
        <v>0</v>
      </c>
    </row>
    <row r="2410" spans="13:13">
      <c r="M2410" s="626">
        <f t="shared" si="314"/>
        <v>0</v>
      </c>
    </row>
    <row r="2411" spans="13:13">
      <c r="M2411" s="626">
        <f t="shared" si="314"/>
        <v>0</v>
      </c>
    </row>
    <row r="2412" spans="13:13">
      <c r="M2412" s="626">
        <f t="shared" si="314"/>
        <v>0</v>
      </c>
    </row>
    <row r="2413" spans="13:13">
      <c r="M2413" s="626">
        <f t="shared" si="314"/>
        <v>0</v>
      </c>
    </row>
    <row r="2414" spans="13:13">
      <c r="M2414" s="626">
        <f t="shared" si="314"/>
        <v>0</v>
      </c>
    </row>
    <row r="2415" spans="13:13">
      <c r="M2415" s="626">
        <f t="shared" si="314"/>
        <v>0</v>
      </c>
    </row>
    <row r="2416" spans="13:13">
      <c r="M2416" s="626">
        <f t="shared" si="314"/>
        <v>0</v>
      </c>
    </row>
    <row r="2417" spans="13:13">
      <c r="M2417" s="626">
        <f t="shared" si="314"/>
        <v>0</v>
      </c>
    </row>
    <row r="2418" spans="13:13">
      <c r="M2418" s="626">
        <f t="shared" si="314"/>
        <v>0</v>
      </c>
    </row>
    <row r="2419" spans="13:13">
      <c r="M2419" s="626">
        <f t="shared" si="314"/>
        <v>0</v>
      </c>
    </row>
    <row r="2420" spans="13:13">
      <c r="M2420" s="626">
        <f t="shared" si="314"/>
        <v>0</v>
      </c>
    </row>
    <row r="2421" spans="13:13">
      <c r="M2421" s="626">
        <f t="shared" si="314"/>
        <v>0</v>
      </c>
    </row>
    <row r="2422" spans="13:13">
      <c r="M2422" s="626">
        <f t="shared" si="314"/>
        <v>0</v>
      </c>
    </row>
    <row r="2423" spans="13:13">
      <c r="M2423" s="626">
        <f t="shared" si="314"/>
        <v>0</v>
      </c>
    </row>
    <row r="2424" spans="13:13">
      <c r="M2424" s="626">
        <f t="shared" si="314"/>
        <v>0</v>
      </c>
    </row>
    <row r="2425" spans="13:13">
      <c r="M2425" s="626">
        <f t="shared" si="314"/>
        <v>0</v>
      </c>
    </row>
    <row r="2426" spans="13:13">
      <c r="M2426" s="626">
        <f t="shared" si="314"/>
        <v>0</v>
      </c>
    </row>
    <row r="2427" spans="13:13">
      <c r="M2427" s="626">
        <f t="shared" ref="M2427:M2490" si="315">COUNTIF($H$30:$H$3024,K2427)</f>
        <v>0</v>
      </c>
    </row>
    <row r="2428" spans="13:13">
      <c r="M2428" s="626">
        <f t="shared" si="315"/>
        <v>0</v>
      </c>
    </row>
    <row r="2429" spans="13:13">
      <c r="M2429" s="626">
        <f t="shared" si="315"/>
        <v>0</v>
      </c>
    </row>
    <row r="2430" spans="13:13">
      <c r="M2430" s="626">
        <f t="shared" si="315"/>
        <v>0</v>
      </c>
    </row>
    <row r="2431" spans="13:13">
      <c r="M2431" s="626">
        <f t="shared" si="315"/>
        <v>0</v>
      </c>
    </row>
    <row r="2432" spans="13:13">
      <c r="M2432" s="626">
        <f t="shared" si="315"/>
        <v>0</v>
      </c>
    </row>
    <row r="2433" spans="13:13">
      <c r="M2433" s="626">
        <f t="shared" si="315"/>
        <v>0</v>
      </c>
    </row>
    <row r="2434" spans="13:13">
      <c r="M2434" s="626">
        <f t="shared" si="315"/>
        <v>0</v>
      </c>
    </row>
    <row r="2435" spans="13:13">
      <c r="M2435" s="626">
        <f t="shared" si="315"/>
        <v>0</v>
      </c>
    </row>
    <row r="2436" spans="13:13">
      <c r="M2436" s="626">
        <f t="shared" si="315"/>
        <v>0</v>
      </c>
    </row>
    <row r="2437" spans="13:13">
      <c r="M2437" s="626">
        <f t="shared" si="315"/>
        <v>0</v>
      </c>
    </row>
    <row r="2438" spans="13:13">
      <c r="M2438" s="626">
        <f t="shared" si="315"/>
        <v>0</v>
      </c>
    </row>
    <row r="2439" spans="13:13">
      <c r="M2439" s="626">
        <f t="shared" si="315"/>
        <v>0</v>
      </c>
    </row>
    <row r="2440" spans="13:13">
      <c r="M2440" s="626">
        <f t="shared" si="315"/>
        <v>0</v>
      </c>
    </row>
    <row r="2441" spans="13:13">
      <c r="M2441" s="626">
        <f t="shared" si="315"/>
        <v>0</v>
      </c>
    </row>
    <row r="2442" spans="13:13">
      <c r="M2442" s="626">
        <f t="shared" si="315"/>
        <v>0</v>
      </c>
    </row>
    <row r="2443" spans="13:13">
      <c r="M2443" s="626">
        <f t="shared" si="315"/>
        <v>0</v>
      </c>
    </row>
    <row r="2444" spans="13:13">
      <c r="M2444" s="626">
        <f t="shared" si="315"/>
        <v>0</v>
      </c>
    </row>
    <row r="2445" spans="13:13">
      <c r="M2445" s="626">
        <f t="shared" si="315"/>
        <v>0</v>
      </c>
    </row>
    <row r="2446" spans="13:13">
      <c r="M2446" s="626">
        <f t="shared" si="315"/>
        <v>0</v>
      </c>
    </row>
    <row r="2447" spans="13:13">
      <c r="M2447" s="626">
        <f t="shared" si="315"/>
        <v>0</v>
      </c>
    </row>
    <row r="2448" spans="13:13">
      <c r="M2448" s="626">
        <f t="shared" si="315"/>
        <v>0</v>
      </c>
    </row>
    <row r="2449" spans="13:13">
      <c r="M2449" s="626">
        <f t="shared" si="315"/>
        <v>0</v>
      </c>
    </row>
    <row r="2450" spans="13:13">
      <c r="M2450" s="626">
        <f t="shared" si="315"/>
        <v>0</v>
      </c>
    </row>
    <row r="2451" spans="13:13">
      <c r="M2451" s="626">
        <f t="shared" si="315"/>
        <v>0</v>
      </c>
    </row>
    <row r="2452" spans="13:13">
      <c r="M2452" s="626">
        <f t="shared" si="315"/>
        <v>0</v>
      </c>
    </row>
    <row r="2453" spans="13:13">
      <c r="M2453" s="626">
        <f t="shared" si="315"/>
        <v>0</v>
      </c>
    </row>
    <row r="2454" spans="13:13">
      <c r="M2454" s="626">
        <f t="shared" si="315"/>
        <v>0</v>
      </c>
    </row>
    <row r="2455" spans="13:13">
      <c r="M2455" s="626">
        <f t="shared" si="315"/>
        <v>0</v>
      </c>
    </row>
    <row r="2456" spans="13:13">
      <c r="M2456" s="626">
        <f t="shared" si="315"/>
        <v>0</v>
      </c>
    </row>
    <row r="2457" spans="13:13">
      <c r="M2457" s="626">
        <f t="shared" si="315"/>
        <v>0</v>
      </c>
    </row>
    <row r="2458" spans="13:13">
      <c r="M2458" s="626">
        <f t="shared" si="315"/>
        <v>0</v>
      </c>
    </row>
    <row r="2459" spans="13:13">
      <c r="M2459" s="626">
        <f t="shared" si="315"/>
        <v>0</v>
      </c>
    </row>
    <row r="2460" spans="13:13">
      <c r="M2460" s="626">
        <f t="shared" si="315"/>
        <v>0</v>
      </c>
    </row>
    <row r="2461" spans="13:13">
      <c r="M2461" s="626">
        <f t="shared" si="315"/>
        <v>0</v>
      </c>
    </row>
    <row r="2462" spans="13:13">
      <c r="M2462" s="626">
        <f t="shared" si="315"/>
        <v>0</v>
      </c>
    </row>
    <row r="2463" spans="13:13">
      <c r="M2463" s="626">
        <f t="shared" si="315"/>
        <v>0</v>
      </c>
    </row>
    <row r="2464" spans="13:13">
      <c r="M2464" s="626">
        <f t="shared" si="315"/>
        <v>0</v>
      </c>
    </row>
    <row r="2465" spans="13:13">
      <c r="M2465" s="626">
        <f t="shared" si="315"/>
        <v>0</v>
      </c>
    </row>
    <row r="2466" spans="13:13">
      <c r="M2466" s="626">
        <f t="shared" si="315"/>
        <v>0</v>
      </c>
    </row>
    <row r="2467" spans="13:13">
      <c r="M2467" s="626">
        <f t="shared" si="315"/>
        <v>0</v>
      </c>
    </row>
    <row r="2468" spans="13:13">
      <c r="M2468" s="626">
        <f t="shared" si="315"/>
        <v>0</v>
      </c>
    </row>
    <row r="2469" spans="13:13">
      <c r="M2469" s="626">
        <f t="shared" si="315"/>
        <v>0</v>
      </c>
    </row>
    <row r="2470" spans="13:13">
      <c r="M2470" s="626">
        <f t="shared" si="315"/>
        <v>0</v>
      </c>
    </row>
    <row r="2471" spans="13:13">
      <c r="M2471" s="626">
        <f t="shared" si="315"/>
        <v>0</v>
      </c>
    </row>
    <row r="2472" spans="13:13">
      <c r="M2472" s="626">
        <f t="shared" si="315"/>
        <v>0</v>
      </c>
    </row>
    <row r="2473" spans="13:13">
      <c r="M2473" s="626">
        <f t="shared" si="315"/>
        <v>0</v>
      </c>
    </row>
    <row r="2474" spans="13:13">
      <c r="M2474" s="626">
        <f t="shared" si="315"/>
        <v>0</v>
      </c>
    </row>
    <row r="2475" spans="13:13">
      <c r="M2475" s="626">
        <f t="shared" si="315"/>
        <v>0</v>
      </c>
    </row>
    <row r="2476" spans="13:13">
      <c r="M2476" s="626">
        <f t="shared" si="315"/>
        <v>0</v>
      </c>
    </row>
    <row r="2477" spans="13:13">
      <c r="M2477" s="626">
        <f t="shared" si="315"/>
        <v>0</v>
      </c>
    </row>
    <row r="2478" spans="13:13">
      <c r="M2478" s="626">
        <f t="shared" si="315"/>
        <v>0</v>
      </c>
    </row>
    <row r="2479" spans="13:13">
      <c r="M2479" s="626">
        <f t="shared" si="315"/>
        <v>0</v>
      </c>
    </row>
    <row r="2480" spans="13:13">
      <c r="M2480" s="626">
        <f t="shared" si="315"/>
        <v>0</v>
      </c>
    </row>
    <row r="2481" spans="13:13">
      <c r="M2481" s="626">
        <f t="shared" si="315"/>
        <v>0</v>
      </c>
    </row>
    <row r="2482" spans="13:13">
      <c r="M2482" s="626">
        <f t="shared" si="315"/>
        <v>0</v>
      </c>
    </row>
    <row r="2483" spans="13:13">
      <c r="M2483" s="626">
        <f t="shared" si="315"/>
        <v>0</v>
      </c>
    </row>
    <row r="2484" spans="13:13">
      <c r="M2484" s="626">
        <f t="shared" si="315"/>
        <v>0</v>
      </c>
    </row>
    <row r="2485" spans="13:13">
      <c r="M2485" s="626">
        <f t="shared" si="315"/>
        <v>0</v>
      </c>
    </row>
    <row r="2486" spans="13:13">
      <c r="M2486" s="626">
        <f t="shared" si="315"/>
        <v>0</v>
      </c>
    </row>
    <row r="2487" spans="13:13">
      <c r="M2487" s="626">
        <f t="shared" si="315"/>
        <v>0</v>
      </c>
    </row>
    <row r="2488" spans="13:13">
      <c r="M2488" s="626">
        <f t="shared" si="315"/>
        <v>0</v>
      </c>
    </row>
    <row r="2489" spans="13:13">
      <c r="M2489" s="626">
        <f t="shared" si="315"/>
        <v>0</v>
      </c>
    </row>
    <row r="2490" spans="13:13">
      <c r="M2490" s="626">
        <f t="shared" si="315"/>
        <v>0</v>
      </c>
    </row>
    <row r="2491" spans="13:13">
      <c r="M2491" s="626">
        <f t="shared" ref="M2491:M2554" si="316">COUNTIF($H$30:$H$3024,K2491)</f>
        <v>0</v>
      </c>
    </row>
    <row r="2492" spans="13:13">
      <c r="M2492" s="626">
        <f t="shared" si="316"/>
        <v>0</v>
      </c>
    </row>
    <row r="2493" spans="13:13">
      <c r="M2493" s="626">
        <f t="shared" si="316"/>
        <v>0</v>
      </c>
    </row>
    <row r="2494" spans="13:13">
      <c r="M2494" s="626">
        <f t="shared" si="316"/>
        <v>0</v>
      </c>
    </row>
    <row r="2495" spans="13:13">
      <c r="M2495" s="626">
        <f t="shared" si="316"/>
        <v>0</v>
      </c>
    </row>
    <row r="2496" spans="13:13">
      <c r="M2496" s="626">
        <f t="shared" si="316"/>
        <v>0</v>
      </c>
    </row>
    <row r="2497" spans="13:13">
      <c r="M2497" s="626">
        <f t="shared" si="316"/>
        <v>0</v>
      </c>
    </row>
    <row r="2498" spans="13:13">
      <c r="M2498" s="626">
        <f t="shared" si="316"/>
        <v>0</v>
      </c>
    </row>
    <row r="2499" spans="13:13">
      <c r="M2499" s="626">
        <f t="shared" si="316"/>
        <v>0</v>
      </c>
    </row>
    <row r="2500" spans="13:13">
      <c r="M2500" s="626">
        <f t="shared" si="316"/>
        <v>0</v>
      </c>
    </row>
    <row r="2501" spans="13:13">
      <c r="M2501" s="626">
        <f t="shared" si="316"/>
        <v>0</v>
      </c>
    </row>
    <row r="2502" spans="13:13">
      <c r="M2502" s="626">
        <f t="shared" si="316"/>
        <v>0</v>
      </c>
    </row>
    <row r="2503" spans="13:13">
      <c r="M2503" s="626">
        <f t="shared" si="316"/>
        <v>0</v>
      </c>
    </row>
    <row r="2504" spans="13:13">
      <c r="M2504" s="626">
        <f t="shared" si="316"/>
        <v>0</v>
      </c>
    </row>
    <row r="2505" spans="13:13">
      <c r="M2505" s="626">
        <f t="shared" si="316"/>
        <v>0</v>
      </c>
    </row>
    <row r="2506" spans="13:13">
      <c r="M2506" s="626">
        <f t="shared" si="316"/>
        <v>0</v>
      </c>
    </row>
    <row r="2507" spans="13:13">
      <c r="M2507" s="626">
        <f t="shared" si="316"/>
        <v>0</v>
      </c>
    </row>
    <row r="2508" spans="13:13">
      <c r="M2508" s="626">
        <f t="shared" si="316"/>
        <v>0</v>
      </c>
    </row>
    <row r="2509" spans="13:13">
      <c r="M2509" s="626">
        <f t="shared" si="316"/>
        <v>0</v>
      </c>
    </row>
    <row r="2510" spans="13:13">
      <c r="M2510" s="626">
        <f t="shared" si="316"/>
        <v>0</v>
      </c>
    </row>
    <row r="2511" spans="13:13">
      <c r="M2511" s="626">
        <f t="shared" si="316"/>
        <v>0</v>
      </c>
    </row>
    <row r="2512" spans="13:13">
      <c r="M2512" s="626">
        <f t="shared" si="316"/>
        <v>0</v>
      </c>
    </row>
    <row r="2513" spans="13:13">
      <c r="M2513" s="626">
        <f t="shared" si="316"/>
        <v>0</v>
      </c>
    </row>
    <row r="2514" spans="13:13">
      <c r="M2514" s="626">
        <f t="shared" si="316"/>
        <v>0</v>
      </c>
    </row>
    <row r="2515" spans="13:13">
      <c r="M2515" s="626">
        <f t="shared" si="316"/>
        <v>0</v>
      </c>
    </row>
    <row r="2516" spans="13:13">
      <c r="M2516" s="626">
        <f t="shared" si="316"/>
        <v>0</v>
      </c>
    </row>
    <row r="2517" spans="13:13">
      <c r="M2517" s="626">
        <f t="shared" si="316"/>
        <v>0</v>
      </c>
    </row>
    <row r="2518" spans="13:13">
      <c r="M2518" s="626">
        <f t="shared" si="316"/>
        <v>0</v>
      </c>
    </row>
    <row r="2519" spans="13:13">
      <c r="M2519" s="626">
        <f t="shared" si="316"/>
        <v>0</v>
      </c>
    </row>
    <row r="2520" spans="13:13">
      <c r="M2520" s="626">
        <f t="shared" si="316"/>
        <v>0</v>
      </c>
    </row>
    <row r="2521" spans="13:13">
      <c r="M2521" s="626">
        <f t="shared" si="316"/>
        <v>0</v>
      </c>
    </row>
    <row r="2522" spans="13:13">
      <c r="M2522" s="626">
        <f t="shared" si="316"/>
        <v>0</v>
      </c>
    </row>
    <row r="2523" spans="13:13">
      <c r="M2523" s="626">
        <f t="shared" si="316"/>
        <v>0</v>
      </c>
    </row>
    <row r="2524" spans="13:13">
      <c r="M2524" s="626">
        <f t="shared" si="316"/>
        <v>0</v>
      </c>
    </row>
    <row r="2525" spans="13:13">
      <c r="M2525" s="626">
        <f t="shared" si="316"/>
        <v>0</v>
      </c>
    </row>
    <row r="2526" spans="13:13">
      <c r="M2526" s="626">
        <f t="shared" si="316"/>
        <v>0</v>
      </c>
    </row>
    <row r="2527" spans="13:13">
      <c r="M2527" s="626">
        <f t="shared" si="316"/>
        <v>0</v>
      </c>
    </row>
    <row r="2528" spans="13:13">
      <c r="M2528" s="626">
        <f t="shared" si="316"/>
        <v>0</v>
      </c>
    </row>
    <row r="2529" spans="13:13">
      <c r="M2529" s="626">
        <f t="shared" si="316"/>
        <v>0</v>
      </c>
    </row>
    <row r="2530" spans="13:13">
      <c r="M2530" s="626">
        <f t="shared" si="316"/>
        <v>0</v>
      </c>
    </row>
    <row r="2531" spans="13:13">
      <c r="M2531" s="626">
        <f t="shared" si="316"/>
        <v>0</v>
      </c>
    </row>
    <row r="2532" spans="13:13">
      <c r="M2532" s="626">
        <f t="shared" si="316"/>
        <v>0</v>
      </c>
    </row>
    <row r="2533" spans="13:13">
      <c r="M2533" s="626">
        <f t="shared" si="316"/>
        <v>0</v>
      </c>
    </row>
    <row r="2534" spans="13:13">
      <c r="M2534" s="626">
        <f t="shared" si="316"/>
        <v>0</v>
      </c>
    </row>
    <row r="2535" spans="13:13">
      <c r="M2535" s="626">
        <f t="shared" si="316"/>
        <v>0</v>
      </c>
    </row>
    <row r="2536" spans="13:13">
      <c r="M2536" s="626">
        <f t="shared" si="316"/>
        <v>0</v>
      </c>
    </row>
    <row r="2537" spans="13:13">
      <c r="M2537" s="626">
        <f t="shared" si="316"/>
        <v>0</v>
      </c>
    </row>
    <row r="2538" spans="13:13">
      <c r="M2538" s="626">
        <f t="shared" si="316"/>
        <v>0</v>
      </c>
    </row>
    <row r="2539" spans="13:13">
      <c r="M2539" s="626">
        <f t="shared" si="316"/>
        <v>0</v>
      </c>
    </row>
    <row r="2540" spans="13:13">
      <c r="M2540" s="626">
        <f t="shared" si="316"/>
        <v>0</v>
      </c>
    </row>
    <row r="2541" spans="13:13">
      <c r="M2541" s="626">
        <f t="shared" si="316"/>
        <v>0</v>
      </c>
    </row>
    <row r="2542" spans="13:13">
      <c r="M2542" s="626">
        <f t="shared" si="316"/>
        <v>0</v>
      </c>
    </row>
    <row r="2543" spans="13:13">
      <c r="M2543" s="626">
        <f t="shared" si="316"/>
        <v>0</v>
      </c>
    </row>
    <row r="2544" spans="13:13">
      <c r="M2544" s="626">
        <f t="shared" si="316"/>
        <v>0</v>
      </c>
    </row>
    <row r="2545" spans="13:13">
      <c r="M2545" s="626">
        <f t="shared" si="316"/>
        <v>0</v>
      </c>
    </row>
    <row r="2546" spans="13:13">
      <c r="M2546" s="626">
        <f t="shared" si="316"/>
        <v>0</v>
      </c>
    </row>
    <row r="2547" spans="13:13">
      <c r="M2547" s="626">
        <f t="shared" si="316"/>
        <v>0</v>
      </c>
    </row>
    <row r="2548" spans="13:13">
      <c r="M2548" s="626">
        <f t="shared" si="316"/>
        <v>0</v>
      </c>
    </row>
    <row r="2549" spans="13:13">
      <c r="M2549" s="626">
        <f t="shared" si="316"/>
        <v>0</v>
      </c>
    </row>
    <row r="2550" spans="13:13">
      <c r="M2550" s="626">
        <f t="shared" si="316"/>
        <v>0</v>
      </c>
    </row>
    <row r="2551" spans="13:13">
      <c r="M2551" s="626">
        <f t="shared" si="316"/>
        <v>0</v>
      </c>
    </row>
    <row r="2552" spans="13:13">
      <c r="M2552" s="626">
        <f t="shared" si="316"/>
        <v>0</v>
      </c>
    </row>
    <row r="2553" spans="13:13">
      <c r="M2553" s="626">
        <f t="shared" si="316"/>
        <v>0</v>
      </c>
    </row>
    <row r="2554" spans="13:13">
      <c r="M2554" s="626">
        <f t="shared" si="316"/>
        <v>0</v>
      </c>
    </row>
    <row r="2555" spans="13:13">
      <c r="M2555" s="626">
        <f t="shared" ref="M2555:M2618" si="317">COUNTIF($H$30:$H$3024,K2555)</f>
        <v>0</v>
      </c>
    </row>
    <row r="2556" spans="13:13">
      <c r="M2556" s="626">
        <f t="shared" si="317"/>
        <v>0</v>
      </c>
    </row>
    <row r="2557" spans="13:13">
      <c r="M2557" s="626">
        <f t="shared" si="317"/>
        <v>0</v>
      </c>
    </row>
    <row r="2558" spans="13:13">
      <c r="M2558" s="626">
        <f t="shared" si="317"/>
        <v>0</v>
      </c>
    </row>
    <row r="2559" spans="13:13">
      <c r="M2559" s="626">
        <f t="shared" si="317"/>
        <v>0</v>
      </c>
    </row>
    <row r="2560" spans="13:13">
      <c r="M2560" s="626">
        <f t="shared" si="317"/>
        <v>0</v>
      </c>
    </row>
    <row r="2561" spans="13:13">
      <c r="M2561" s="626">
        <f t="shared" si="317"/>
        <v>0</v>
      </c>
    </row>
    <row r="2562" spans="13:13">
      <c r="M2562" s="626">
        <f t="shared" si="317"/>
        <v>0</v>
      </c>
    </row>
    <row r="2563" spans="13:13">
      <c r="M2563" s="626">
        <f t="shared" si="317"/>
        <v>0</v>
      </c>
    </row>
    <row r="2564" spans="13:13">
      <c r="M2564" s="626">
        <f t="shared" si="317"/>
        <v>0</v>
      </c>
    </row>
    <row r="2565" spans="13:13">
      <c r="M2565" s="626">
        <f t="shared" si="317"/>
        <v>0</v>
      </c>
    </row>
    <row r="2566" spans="13:13">
      <c r="M2566" s="626">
        <f t="shared" si="317"/>
        <v>0</v>
      </c>
    </row>
    <row r="2567" spans="13:13">
      <c r="M2567" s="626">
        <f t="shared" si="317"/>
        <v>0</v>
      </c>
    </row>
    <row r="2568" spans="13:13">
      <c r="M2568" s="626">
        <f t="shared" si="317"/>
        <v>0</v>
      </c>
    </row>
    <row r="2569" spans="13:13">
      <c r="M2569" s="626">
        <f t="shared" si="317"/>
        <v>0</v>
      </c>
    </row>
    <row r="2570" spans="13:13">
      <c r="M2570" s="626">
        <f t="shared" si="317"/>
        <v>0</v>
      </c>
    </row>
    <row r="2571" spans="13:13">
      <c r="M2571" s="626">
        <f t="shared" si="317"/>
        <v>0</v>
      </c>
    </row>
    <row r="2572" spans="13:13">
      <c r="M2572" s="626">
        <f t="shared" si="317"/>
        <v>0</v>
      </c>
    </row>
    <row r="2573" spans="13:13">
      <c r="M2573" s="626">
        <f t="shared" si="317"/>
        <v>0</v>
      </c>
    </row>
    <row r="2574" spans="13:13">
      <c r="M2574" s="626">
        <f t="shared" si="317"/>
        <v>0</v>
      </c>
    </row>
    <row r="2575" spans="13:13">
      <c r="M2575" s="626">
        <f t="shared" si="317"/>
        <v>0</v>
      </c>
    </row>
    <row r="2576" spans="13:13">
      <c r="M2576" s="626">
        <f t="shared" si="317"/>
        <v>0</v>
      </c>
    </row>
    <row r="2577" spans="13:13">
      <c r="M2577" s="626">
        <f t="shared" si="317"/>
        <v>0</v>
      </c>
    </row>
    <row r="2578" spans="13:13">
      <c r="M2578" s="626">
        <f t="shared" si="317"/>
        <v>0</v>
      </c>
    </row>
    <row r="2579" spans="13:13">
      <c r="M2579" s="626">
        <f t="shared" si="317"/>
        <v>0</v>
      </c>
    </row>
    <row r="2580" spans="13:13">
      <c r="M2580" s="626">
        <f t="shared" si="317"/>
        <v>0</v>
      </c>
    </row>
    <row r="2581" spans="13:13">
      <c r="M2581" s="626">
        <f t="shared" si="317"/>
        <v>0</v>
      </c>
    </row>
    <row r="2582" spans="13:13">
      <c r="M2582" s="626">
        <f t="shared" si="317"/>
        <v>0</v>
      </c>
    </row>
    <row r="2583" spans="13:13">
      <c r="M2583" s="626">
        <f t="shared" si="317"/>
        <v>0</v>
      </c>
    </row>
    <row r="2584" spans="13:13">
      <c r="M2584" s="626">
        <f t="shared" si="317"/>
        <v>0</v>
      </c>
    </row>
    <row r="2585" spans="13:13">
      <c r="M2585" s="626">
        <f t="shared" si="317"/>
        <v>0</v>
      </c>
    </row>
    <row r="2586" spans="13:13">
      <c r="M2586" s="626">
        <f t="shared" si="317"/>
        <v>0</v>
      </c>
    </row>
    <row r="2587" spans="13:13">
      <c r="M2587" s="626">
        <f t="shared" si="317"/>
        <v>0</v>
      </c>
    </row>
    <row r="2588" spans="13:13">
      <c r="M2588" s="626">
        <f t="shared" si="317"/>
        <v>0</v>
      </c>
    </row>
    <row r="2589" spans="13:13">
      <c r="M2589" s="626">
        <f t="shared" si="317"/>
        <v>0</v>
      </c>
    </row>
    <row r="2590" spans="13:13">
      <c r="M2590" s="626">
        <f t="shared" si="317"/>
        <v>0</v>
      </c>
    </row>
    <row r="2591" spans="13:13">
      <c r="M2591" s="626">
        <f t="shared" si="317"/>
        <v>0</v>
      </c>
    </row>
    <row r="2592" spans="13:13">
      <c r="M2592" s="626">
        <f t="shared" si="317"/>
        <v>0</v>
      </c>
    </row>
    <row r="2593" spans="13:13">
      <c r="M2593" s="626">
        <f t="shared" si="317"/>
        <v>0</v>
      </c>
    </row>
    <row r="2594" spans="13:13">
      <c r="M2594" s="626">
        <f t="shared" si="317"/>
        <v>0</v>
      </c>
    </row>
    <row r="2595" spans="13:13">
      <c r="M2595" s="626">
        <f t="shared" si="317"/>
        <v>0</v>
      </c>
    </row>
    <row r="2596" spans="13:13">
      <c r="M2596" s="626">
        <f t="shared" si="317"/>
        <v>0</v>
      </c>
    </row>
    <row r="2597" spans="13:13">
      <c r="M2597" s="626">
        <f t="shared" si="317"/>
        <v>0</v>
      </c>
    </row>
    <row r="2598" spans="13:13">
      <c r="M2598" s="626">
        <f t="shared" si="317"/>
        <v>0</v>
      </c>
    </row>
    <row r="2599" spans="13:13">
      <c r="M2599" s="626">
        <f t="shared" si="317"/>
        <v>0</v>
      </c>
    </row>
    <row r="2600" spans="13:13">
      <c r="M2600" s="626">
        <f t="shared" si="317"/>
        <v>0</v>
      </c>
    </row>
    <row r="2601" spans="13:13">
      <c r="M2601" s="626">
        <f t="shared" si="317"/>
        <v>0</v>
      </c>
    </row>
    <row r="2602" spans="13:13">
      <c r="M2602" s="626">
        <f t="shared" si="317"/>
        <v>0</v>
      </c>
    </row>
    <row r="2603" spans="13:13">
      <c r="M2603" s="626">
        <f t="shared" si="317"/>
        <v>0</v>
      </c>
    </row>
    <row r="2604" spans="13:13">
      <c r="M2604" s="626">
        <f t="shared" si="317"/>
        <v>0</v>
      </c>
    </row>
    <row r="2605" spans="13:13">
      <c r="M2605" s="626">
        <f t="shared" si="317"/>
        <v>0</v>
      </c>
    </row>
    <row r="2606" spans="13:13">
      <c r="M2606" s="626">
        <f t="shared" si="317"/>
        <v>0</v>
      </c>
    </row>
    <row r="2607" spans="13:13">
      <c r="M2607" s="626">
        <f t="shared" si="317"/>
        <v>0</v>
      </c>
    </row>
    <row r="2608" spans="13:13">
      <c r="M2608" s="626">
        <f t="shared" si="317"/>
        <v>0</v>
      </c>
    </row>
    <row r="2609" spans="13:13">
      <c r="M2609" s="626">
        <f t="shared" si="317"/>
        <v>0</v>
      </c>
    </row>
    <row r="2610" spans="13:13">
      <c r="M2610" s="626">
        <f t="shared" si="317"/>
        <v>0</v>
      </c>
    </row>
    <row r="2611" spans="13:13">
      <c r="M2611" s="626">
        <f t="shared" si="317"/>
        <v>0</v>
      </c>
    </row>
    <row r="2612" spans="13:13">
      <c r="M2612" s="626">
        <f t="shared" si="317"/>
        <v>0</v>
      </c>
    </row>
    <row r="2613" spans="13:13">
      <c r="M2613" s="626">
        <f t="shared" si="317"/>
        <v>0</v>
      </c>
    </row>
    <row r="2614" spans="13:13">
      <c r="M2614" s="626">
        <f t="shared" si="317"/>
        <v>0</v>
      </c>
    </row>
    <row r="2615" spans="13:13">
      <c r="M2615" s="626">
        <f t="shared" si="317"/>
        <v>0</v>
      </c>
    </row>
    <row r="2616" spans="13:13">
      <c r="M2616" s="626">
        <f t="shared" si="317"/>
        <v>0</v>
      </c>
    </row>
    <row r="2617" spans="13:13">
      <c r="M2617" s="626">
        <f t="shared" si="317"/>
        <v>0</v>
      </c>
    </row>
    <row r="2618" spans="13:13">
      <c r="M2618" s="626">
        <f t="shared" si="317"/>
        <v>0</v>
      </c>
    </row>
    <row r="2619" spans="13:13">
      <c r="M2619" s="626">
        <f t="shared" ref="M2619:M2682" si="318">COUNTIF($H$30:$H$3024,K2619)</f>
        <v>0</v>
      </c>
    </row>
    <row r="2620" spans="13:13">
      <c r="M2620" s="626">
        <f t="shared" si="318"/>
        <v>0</v>
      </c>
    </row>
    <row r="2621" spans="13:13">
      <c r="M2621" s="626">
        <f t="shared" si="318"/>
        <v>0</v>
      </c>
    </row>
    <row r="2622" spans="13:13">
      <c r="M2622" s="626">
        <f t="shared" si="318"/>
        <v>0</v>
      </c>
    </row>
    <row r="2623" spans="13:13">
      <c r="M2623" s="626">
        <f t="shared" si="318"/>
        <v>0</v>
      </c>
    </row>
    <row r="2624" spans="13:13">
      <c r="M2624" s="626">
        <f t="shared" si="318"/>
        <v>0</v>
      </c>
    </row>
    <row r="2625" spans="13:13">
      <c r="M2625" s="626">
        <f t="shared" si="318"/>
        <v>0</v>
      </c>
    </row>
    <row r="2626" spans="13:13">
      <c r="M2626" s="626">
        <f t="shared" si="318"/>
        <v>0</v>
      </c>
    </row>
    <row r="2627" spans="13:13">
      <c r="M2627" s="626">
        <f t="shared" si="318"/>
        <v>0</v>
      </c>
    </row>
    <row r="2628" spans="13:13">
      <c r="M2628" s="626">
        <f t="shared" si="318"/>
        <v>0</v>
      </c>
    </row>
    <row r="2629" spans="13:13">
      <c r="M2629" s="626">
        <f t="shared" si="318"/>
        <v>0</v>
      </c>
    </row>
    <row r="2630" spans="13:13">
      <c r="M2630" s="626">
        <f t="shared" si="318"/>
        <v>0</v>
      </c>
    </row>
    <row r="2631" spans="13:13">
      <c r="M2631" s="626">
        <f t="shared" si="318"/>
        <v>0</v>
      </c>
    </row>
    <row r="2632" spans="13:13">
      <c r="M2632" s="626">
        <f t="shared" si="318"/>
        <v>0</v>
      </c>
    </row>
    <row r="2633" spans="13:13">
      <c r="M2633" s="626">
        <f t="shared" si="318"/>
        <v>0</v>
      </c>
    </row>
    <row r="2634" spans="13:13">
      <c r="M2634" s="626">
        <f t="shared" si="318"/>
        <v>0</v>
      </c>
    </row>
    <row r="2635" spans="13:13">
      <c r="M2635" s="626">
        <f t="shared" si="318"/>
        <v>0</v>
      </c>
    </row>
    <row r="2636" spans="13:13">
      <c r="M2636" s="626">
        <f t="shared" si="318"/>
        <v>0</v>
      </c>
    </row>
    <row r="2637" spans="13:13">
      <c r="M2637" s="626">
        <f t="shared" si="318"/>
        <v>0</v>
      </c>
    </row>
    <row r="2638" spans="13:13">
      <c r="M2638" s="626">
        <f t="shared" si="318"/>
        <v>0</v>
      </c>
    </row>
    <row r="2639" spans="13:13">
      <c r="M2639" s="626">
        <f t="shared" si="318"/>
        <v>0</v>
      </c>
    </row>
    <row r="2640" spans="13:13">
      <c r="M2640" s="626">
        <f t="shared" si="318"/>
        <v>0</v>
      </c>
    </row>
    <row r="2641" spans="13:13">
      <c r="M2641" s="626">
        <f t="shared" si="318"/>
        <v>0</v>
      </c>
    </row>
    <row r="2642" spans="13:13">
      <c r="M2642" s="626">
        <f t="shared" si="318"/>
        <v>0</v>
      </c>
    </row>
    <row r="2643" spans="13:13">
      <c r="M2643" s="626">
        <f t="shared" si="318"/>
        <v>0</v>
      </c>
    </row>
    <row r="2644" spans="13:13">
      <c r="M2644" s="626">
        <f t="shared" si="318"/>
        <v>0</v>
      </c>
    </row>
    <row r="2645" spans="13:13">
      <c r="M2645" s="626">
        <f t="shared" si="318"/>
        <v>0</v>
      </c>
    </row>
    <row r="2646" spans="13:13">
      <c r="M2646" s="626">
        <f t="shared" si="318"/>
        <v>0</v>
      </c>
    </row>
    <row r="2647" spans="13:13">
      <c r="M2647" s="626">
        <f t="shared" si="318"/>
        <v>0</v>
      </c>
    </row>
    <row r="2648" spans="13:13">
      <c r="M2648" s="626">
        <f t="shared" si="318"/>
        <v>0</v>
      </c>
    </row>
    <row r="2649" spans="13:13">
      <c r="M2649" s="626">
        <f t="shared" si="318"/>
        <v>0</v>
      </c>
    </row>
    <row r="2650" spans="13:13">
      <c r="M2650" s="626">
        <f t="shared" si="318"/>
        <v>0</v>
      </c>
    </row>
    <row r="2651" spans="13:13">
      <c r="M2651" s="626">
        <f t="shared" si="318"/>
        <v>0</v>
      </c>
    </row>
    <row r="2652" spans="13:13">
      <c r="M2652" s="626">
        <f t="shared" si="318"/>
        <v>0</v>
      </c>
    </row>
    <row r="2653" spans="13:13">
      <c r="M2653" s="626">
        <f t="shared" si="318"/>
        <v>0</v>
      </c>
    </row>
    <row r="2654" spans="13:13">
      <c r="M2654" s="626">
        <f t="shared" si="318"/>
        <v>0</v>
      </c>
    </row>
    <row r="2655" spans="13:13">
      <c r="M2655" s="626">
        <f t="shared" si="318"/>
        <v>0</v>
      </c>
    </row>
    <row r="2656" spans="13:13">
      <c r="M2656" s="626">
        <f t="shared" si="318"/>
        <v>0</v>
      </c>
    </row>
    <row r="2657" spans="13:13">
      <c r="M2657" s="626">
        <f t="shared" si="318"/>
        <v>0</v>
      </c>
    </row>
    <row r="2658" spans="13:13">
      <c r="M2658" s="626">
        <f t="shared" si="318"/>
        <v>0</v>
      </c>
    </row>
    <row r="2659" spans="13:13">
      <c r="M2659" s="626">
        <f t="shared" si="318"/>
        <v>0</v>
      </c>
    </row>
    <row r="2660" spans="13:13">
      <c r="M2660" s="626">
        <f t="shared" si="318"/>
        <v>0</v>
      </c>
    </row>
    <row r="2661" spans="13:13">
      <c r="M2661" s="626">
        <f t="shared" si="318"/>
        <v>0</v>
      </c>
    </row>
    <row r="2662" spans="13:13">
      <c r="M2662" s="626">
        <f t="shared" si="318"/>
        <v>0</v>
      </c>
    </row>
    <row r="2663" spans="13:13">
      <c r="M2663" s="626">
        <f t="shared" si="318"/>
        <v>0</v>
      </c>
    </row>
    <row r="2664" spans="13:13">
      <c r="M2664" s="626">
        <f t="shared" si="318"/>
        <v>0</v>
      </c>
    </row>
    <row r="2665" spans="13:13">
      <c r="M2665" s="626">
        <f t="shared" si="318"/>
        <v>0</v>
      </c>
    </row>
    <row r="2666" spans="13:13">
      <c r="M2666" s="626">
        <f t="shared" si="318"/>
        <v>0</v>
      </c>
    </row>
    <row r="2667" spans="13:13">
      <c r="M2667" s="626">
        <f t="shared" si="318"/>
        <v>0</v>
      </c>
    </row>
    <row r="2668" spans="13:13">
      <c r="M2668" s="626">
        <f t="shared" si="318"/>
        <v>0</v>
      </c>
    </row>
    <row r="2669" spans="13:13">
      <c r="M2669" s="626">
        <f t="shared" si="318"/>
        <v>0</v>
      </c>
    </row>
    <row r="2670" spans="13:13">
      <c r="M2670" s="626">
        <f t="shared" si="318"/>
        <v>0</v>
      </c>
    </row>
    <row r="2671" spans="13:13">
      <c r="M2671" s="626">
        <f t="shared" si="318"/>
        <v>0</v>
      </c>
    </row>
    <row r="2672" spans="13:13">
      <c r="M2672" s="626">
        <f t="shared" si="318"/>
        <v>0</v>
      </c>
    </row>
    <row r="2673" spans="13:13">
      <c r="M2673" s="626">
        <f t="shared" si="318"/>
        <v>0</v>
      </c>
    </row>
    <row r="2674" spans="13:13">
      <c r="M2674" s="626">
        <f t="shared" si="318"/>
        <v>0</v>
      </c>
    </row>
    <row r="2675" spans="13:13">
      <c r="M2675" s="626">
        <f t="shared" si="318"/>
        <v>0</v>
      </c>
    </row>
    <row r="2676" spans="13:13">
      <c r="M2676" s="626">
        <f t="shared" si="318"/>
        <v>0</v>
      </c>
    </row>
    <row r="2677" spans="13:13">
      <c r="M2677" s="626">
        <f t="shared" si="318"/>
        <v>0</v>
      </c>
    </row>
    <row r="2678" spans="13:13">
      <c r="M2678" s="626">
        <f t="shared" si="318"/>
        <v>0</v>
      </c>
    </row>
    <row r="2679" spans="13:13">
      <c r="M2679" s="626">
        <f t="shared" si="318"/>
        <v>0</v>
      </c>
    </row>
    <row r="2680" spans="13:13">
      <c r="M2680" s="626">
        <f t="shared" si="318"/>
        <v>0</v>
      </c>
    </row>
    <row r="2681" spans="13:13">
      <c r="M2681" s="626">
        <f t="shared" si="318"/>
        <v>0</v>
      </c>
    </row>
    <row r="2682" spans="13:13">
      <c r="M2682" s="626">
        <f t="shared" si="318"/>
        <v>0</v>
      </c>
    </row>
    <row r="2683" spans="13:13">
      <c r="M2683" s="626">
        <f t="shared" ref="M2683:M2746" si="319">COUNTIF($H$30:$H$3024,K2683)</f>
        <v>0</v>
      </c>
    </row>
    <row r="2684" spans="13:13">
      <c r="M2684" s="626">
        <f t="shared" si="319"/>
        <v>0</v>
      </c>
    </row>
    <row r="2685" spans="13:13">
      <c r="M2685" s="626">
        <f t="shared" si="319"/>
        <v>0</v>
      </c>
    </row>
    <row r="2686" spans="13:13">
      <c r="M2686" s="626">
        <f t="shared" si="319"/>
        <v>0</v>
      </c>
    </row>
    <row r="2687" spans="13:13">
      <c r="M2687" s="626">
        <f t="shared" si="319"/>
        <v>0</v>
      </c>
    </row>
    <row r="2688" spans="13:13">
      <c r="M2688" s="626">
        <f t="shared" si="319"/>
        <v>0</v>
      </c>
    </row>
    <row r="2689" spans="13:13">
      <c r="M2689" s="626">
        <f t="shared" si="319"/>
        <v>0</v>
      </c>
    </row>
    <row r="2690" spans="13:13">
      <c r="M2690" s="626">
        <f t="shared" si="319"/>
        <v>0</v>
      </c>
    </row>
    <row r="2691" spans="13:13">
      <c r="M2691" s="626">
        <f t="shared" si="319"/>
        <v>0</v>
      </c>
    </row>
    <row r="2692" spans="13:13">
      <c r="M2692" s="626">
        <f t="shared" si="319"/>
        <v>0</v>
      </c>
    </row>
    <row r="2693" spans="13:13">
      <c r="M2693" s="626">
        <f t="shared" si="319"/>
        <v>0</v>
      </c>
    </row>
    <row r="2694" spans="13:13">
      <c r="M2694" s="626">
        <f t="shared" si="319"/>
        <v>0</v>
      </c>
    </row>
    <row r="2695" spans="13:13">
      <c r="M2695" s="626">
        <f t="shared" si="319"/>
        <v>0</v>
      </c>
    </row>
    <row r="2696" spans="13:13">
      <c r="M2696" s="626">
        <f t="shared" si="319"/>
        <v>0</v>
      </c>
    </row>
    <row r="2697" spans="13:13">
      <c r="M2697" s="626">
        <f t="shared" si="319"/>
        <v>0</v>
      </c>
    </row>
    <row r="2698" spans="13:13">
      <c r="M2698" s="626">
        <f t="shared" si="319"/>
        <v>0</v>
      </c>
    </row>
    <row r="2699" spans="13:13">
      <c r="M2699" s="626">
        <f t="shared" si="319"/>
        <v>0</v>
      </c>
    </row>
    <row r="2700" spans="13:13">
      <c r="M2700" s="626">
        <f t="shared" si="319"/>
        <v>0</v>
      </c>
    </row>
    <row r="2701" spans="13:13">
      <c r="M2701" s="626">
        <f t="shared" si="319"/>
        <v>0</v>
      </c>
    </row>
    <row r="2702" spans="13:13">
      <c r="M2702" s="626">
        <f t="shared" si="319"/>
        <v>0</v>
      </c>
    </row>
    <row r="2703" spans="13:13">
      <c r="M2703" s="626">
        <f t="shared" si="319"/>
        <v>0</v>
      </c>
    </row>
    <row r="2704" spans="13:13">
      <c r="M2704" s="626">
        <f t="shared" si="319"/>
        <v>0</v>
      </c>
    </row>
    <row r="2705" spans="13:13">
      <c r="M2705" s="626">
        <f t="shared" si="319"/>
        <v>0</v>
      </c>
    </row>
    <row r="2706" spans="13:13">
      <c r="M2706" s="626">
        <f t="shared" si="319"/>
        <v>0</v>
      </c>
    </row>
    <row r="2707" spans="13:13">
      <c r="M2707" s="626">
        <f t="shared" si="319"/>
        <v>0</v>
      </c>
    </row>
    <row r="2708" spans="13:13">
      <c r="M2708" s="626">
        <f t="shared" si="319"/>
        <v>0</v>
      </c>
    </row>
    <row r="2709" spans="13:13">
      <c r="M2709" s="626">
        <f t="shared" si="319"/>
        <v>0</v>
      </c>
    </row>
    <row r="2710" spans="13:13">
      <c r="M2710" s="626">
        <f t="shared" si="319"/>
        <v>0</v>
      </c>
    </row>
    <row r="2711" spans="13:13">
      <c r="M2711" s="626">
        <f t="shared" si="319"/>
        <v>0</v>
      </c>
    </row>
    <row r="2712" spans="13:13">
      <c r="M2712" s="626">
        <f t="shared" si="319"/>
        <v>0</v>
      </c>
    </row>
    <row r="2713" spans="13:13">
      <c r="M2713" s="626">
        <f t="shared" si="319"/>
        <v>0</v>
      </c>
    </row>
    <row r="2714" spans="13:13">
      <c r="M2714" s="626">
        <f t="shared" si="319"/>
        <v>0</v>
      </c>
    </row>
    <row r="2715" spans="13:13">
      <c r="M2715" s="626">
        <f t="shared" si="319"/>
        <v>0</v>
      </c>
    </row>
    <row r="2716" spans="13:13">
      <c r="M2716" s="626">
        <f t="shared" si="319"/>
        <v>0</v>
      </c>
    </row>
    <row r="2717" spans="13:13">
      <c r="M2717" s="626">
        <f t="shared" si="319"/>
        <v>0</v>
      </c>
    </row>
    <row r="2718" spans="13:13">
      <c r="M2718" s="626">
        <f t="shared" si="319"/>
        <v>0</v>
      </c>
    </row>
    <row r="2719" spans="13:13">
      <c r="M2719" s="626">
        <f t="shared" si="319"/>
        <v>0</v>
      </c>
    </row>
    <row r="2720" spans="13:13">
      <c r="M2720" s="626">
        <f t="shared" si="319"/>
        <v>0</v>
      </c>
    </row>
    <row r="2721" spans="13:13">
      <c r="M2721" s="626">
        <f t="shared" si="319"/>
        <v>0</v>
      </c>
    </row>
    <row r="2722" spans="13:13">
      <c r="M2722" s="626">
        <f t="shared" si="319"/>
        <v>0</v>
      </c>
    </row>
    <row r="2723" spans="13:13">
      <c r="M2723" s="626">
        <f t="shared" si="319"/>
        <v>0</v>
      </c>
    </row>
    <row r="2724" spans="13:13">
      <c r="M2724" s="626">
        <f t="shared" si="319"/>
        <v>0</v>
      </c>
    </row>
    <row r="2725" spans="13:13">
      <c r="M2725" s="626">
        <f t="shared" si="319"/>
        <v>0</v>
      </c>
    </row>
    <row r="2726" spans="13:13">
      <c r="M2726" s="626">
        <f t="shared" si="319"/>
        <v>0</v>
      </c>
    </row>
    <row r="2727" spans="13:13">
      <c r="M2727" s="626">
        <f t="shared" si="319"/>
        <v>0</v>
      </c>
    </row>
    <row r="2728" spans="13:13">
      <c r="M2728" s="626">
        <f t="shared" si="319"/>
        <v>0</v>
      </c>
    </row>
    <row r="2729" spans="13:13">
      <c r="M2729" s="626">
        <f t="shared" si="319"/>
        <v>0</v>
      </c>
    </row>
    <row r="2730" spans="13:13">
      <c r="M2730" s="626">
        <f t="shared" si="319"/>
        <v>0</v>
      </c>
    </row>
    <row r="2731" spans="13:13">
      <c r="M2731" s="626">
        <f t="shared" si="319"/>
        <v>0</v>
      </c>
    </row>
    <row r="2732" spans="13:13">
      <c r="M2732" s="626">
        <f t="shared" si="319"/>
        <v>0</v>
      </c>
    </row>
    <row r="2733" spans="13:13">
      <c r="M2733" s="626">
        <f t="shared" si="319"/>
        <v>0</v>
      </c>
    </row>
    <row r="2734" spans="13:13">
      <c r="M2734" s="626">
        <f t="shared" si="319"/>
        <v>0</v>
      </c>
    </row>
    <row r="2735" spans="13:13">
      <c r="M2735" s="626">
        <f t="shared" si="319"/>
        <v>0</v>
      </c>
    </row>
    <row r="2736" spans="13:13">
      <c r="M2736" s="626">
        <f t="shared" si="319"/>
        <v>0</v>
      </c>
    </row>
    <row r="2737" spans="13:13">
      <c r="M2737" s="626">
        <f t="shared" si="319"/>
        <v>0</v>
      </c>
    </row>
    <row r="2738" spans="13:13">
      <c r="M2738" s="626">
        <f t="shared" si="319"/>
        <v>0</v>
      </c>
    </row>
    <row r="2739" spans="13:13">
      <c r="M2739" s="626">
        <f t="shared" si="319"/>
        <v>0</v>
      </c>
    </row>
    <row r="2740" spans="13:13">
      <c r="M2740" s="626">
        <f t="shared" si="319"/>
        <v>0</v>
      </c>
    </row>
    <row r="2741" spans="13:13">
      <c r="M2741" s="626">
        <f t="shared" si="319"/>
        <v>0</v>
      </c>
    </row>
    <row r="2742" spans="13:13">
      <c r="M2742" s="626">
        <f t="shared" si="319"/>
        <v>0</v>
      </c>
    </row>
    <row r="2743" spans="13:13">
      <c r="M2743" s="626">
        <f t="shared" si="319"/>
        <v>0</v>
      </c>
    </row>
    <row r="2744" spans="13:13">
      <c r="M2744" s="626">
        <f t="shared" si="319"/>
        <v>0</v>
      </c>
    </row>
    <row r="2745" spans="13:13">
      <c r="M2745" s="626">
        <f t="shared" si="319"/>
        <v>0</v>
      </c>
    </row>
    <row r="2746" spans="13:13">
      <c r="M2746" s="626">
        <f t="shared" si="319"/>
        <v>0</v>
      </c>
    </row>
    <row r="2747" spans="13:13">
      <c r="M2747" s="626">
        <f t="shared" ref="M2747:M2810" si="320">COUNTIF($H$30:$H$3024,K2747)</f>
        <v>0</v>
      </c>
    </row>
    <row r="2748" spans="13:13">
      <c r="M2748" s="626">
        <f t="shared" si="320"/>
        <v>0</v>
      </c>
    </row>
    <row r="2749" spans="13:13">
      <c r="M2749" s="626">
        <f t="shared" si="320"/>
        <v>0</v>
      </c>
    </row>
    <row r="2750" spans="13:13">
      <c r="M2750" s="626">
        <f t="shared" si="320"/>
        <v>0</v>
      </c>
    </row>
    <row r="2751" spans="13:13">
      <c r="M2751" s="626">
        <f t="shared" si="320"/>
        <v>0</v>
      </c>
    </row>
    <row r="2752" spans="13:13">
      <c r="M2752" s="626">
        <f t="shared" si="320"/>
        <v>0</v>
      </c>
    </row>
    <row r="2753" spans="13:13">
      <c r="M2753" s="626">
        <f t="shared" si="320"/>
        <v>0</v>
      </c>
    </row>
    <row r="2754" spans="13:13">
      <c r="M2754" s="626">
        <f t="shared" si="320"/>
        <v>0</v>
      </c>
    </row>
    <row r="2755" spans="13:13">
      <c r="M2755" s="626">
        <f t="shared" si="320"/>
        <v>0</v>
      </c>
    </row>
    <row r="2756" spans="13:13">
      <c r="M2756" s="626">
        <f t="shared" si="320"/>
        <v>0</v>
      </c>
    </row>
    <row r="2757" spans="13:13">
      <c r="M2757" s="626">
        <f t="shared" si="320"/>
        <v>0</v>
      </c>
    </row>
    <row r="2758" spans="13:13">
      <c r="M2758" s="626">
        <f t="shared" si="320"/>
        <v>0</v>
      </c>
    </row>
    <row r="2759" spans="13:13">
      <c r="M2759" s="626">
        <f t="shared" si="320"/>
        <v>0</v>
      </c>
    </row>
    <row r="2760" spans="13:13">
      <c r="M2760" s="626">
        <f t="shared" si="320"/>
        <v>0</v>
      </c>
    </row>
    <row r="2761" spans="13:13">
      <c r="M2761" s="626">
        <f t="shared" si="320"/>
        <v>0</v>
      </c>
    </row>
    <row r="2762" spans="13:13">
      <c r="M2762" s="626">
        <f t="shared" si="320"/>
        <v>0</v>
      </c>
    </row>
    <row r="2763" spans="13:13">
      <c r="M2763" s="626">
        <f t="shared" si="320"/>
        <v>0</v>
      </c>
    </row>
    <row r="2764" spans="13:13">
      <c r="M2764" s="626">
        <f t="shared" si="320"/>
        <v>0</v>
      </c>
    </row>
    <row r="2765" spans="13:13">
      <c r="M2765" s="626">
        <f t="shared" si="320"/>
        <v>0</v>
      </c>
    </row>
    <row r="2766" spans="13:13">
      <c r="M2766" s="626">
        <f t="shared" si="320"/>
        <v>0</v>
      </c>
    </row>
    <row r="2767" spans="13:13">
      <c r="M2767" s="626">
        <f t="shared" si="320"/>
        <v>0</v>
      </c>
    </row>
    <row r="2768" spans="13:13">
      <c r="M2768" s="626">
        <f t="shared" si="320"/>
        <v>0</v>
      </c>
    </row>
    <row r="2769" spans="13:13">
      <c r="M2769" s="626">
        <f t="shared" si="320"/>
        <v>0</v>
      </c>
    </row>
    <row r="2770" spans="13:13">
      <c r="M2770" s="626">
        <f t="shared" si="320"/>
        <v>0</v>
      </c>
    </row>
    <row r="2771" spans="13:13">
      <c r="M2771" s="626">
        <f t="shared" si="320"/>
        <v>0</v>
      </c>
    </row>
    <row r="2772" spans="13:13">
      <c r="M2772" s="626">
        <f t="shared" si="320"/>
        <v>0</v>
      </c>
    </row>
    <row r="2773" spans="13:13">
      <c r="M2773" s="626">
        <f t="shared" si="320"/>
        <v>0</v>
      </c>
    </row>
    <row r="2774" spans="13:13">
      <c r="M2774" s="626">
        <f t="shared" si="320"/>
        <v>0</v>
      </c>
    </row>
    <row r="2775" spans="13:13">
      <c r="M2775" s="626">
        <f t="shared" si="320"/>
        <v>0</v>
      </c>
    </row>
    <row r="2776" spans="13:13">
      <c r="M2776" s="626">
        <f t="shared" si="320"/>
        <v>0</v>
      </c>
    </row>
    <row r="2777" spans="13:13">
      <c r="M2777" s="626">
        <f t="shared" si="320"/>
        <v>0</v>
      </c>
    </row>
    <row r="2778" spans="13:13">
      <c r="M2778" s="626">
        <f t="shared" si="320"/>
        <v>0</v>
      </c>
    </row>
    <row r="2779" spans="13:13">
      <c r="M2779" s="626">
        <f t="shared" si="320"/>
        <v>0</v>
      </c>
    </row>
    <row r="2780" spans="13:13">
      <c r="M2780" s="626">
        <f t="shared" si="320"/>
        <v>0</v>
      </c>
    </row>
    <row r="2781" spans="13:13">
      <c r="M2781" s="626">
        <f t="shared" si="320"/>
        <v>0</v>
      </c>
    </row>
    <row r="2782" spans="13:13">
      <c r="M2782" s="626">
        <f t="shared" si="320"/>
        <v>0</v>
      </c>
    </row>
    <row r="2783" spans="13:13">
      <c r="M2783" s="626">
        <f t="shared" si="320"/>
        <v>0</v>
      </c>
    </row>
    <row r="2784" spans="13:13">
      <c r="M2784" s="626">
        <f t="shared" si="320"/>
        <v>0</v>
      </c>
    </row>
    <row r="2785" spans="13:13">
      <c r="M2785" s="626">
        <f t="shared" si="320"/>
        <v>0</v>
      </c>
    </row>
    <row r="2786" spans="13:13">
      <c r="M2786" s="626">
        <f t="shared" si="320"/>
        <v>0</v>
      </c>
    </row>
    <row r="2787" spans="13:13">
      <c r="M2787" s="626">
        <f t="shared" si="320"/>
        <v>0</v>
      </c>
    </row>
    <row r="2788" spans="13:13">
      <c r="M2788" s="626">
        <f t="shared" si="320"/>
        <v>0</v>
      </c>
    </row>
    <row r="2789" spans="13:13">
      <c r="M2789" s="626">
        <f t="shared" si="320"/>
        <v>0</v>
      </c>
    </row>
    <row r="2790" spans="13:13">
      <c r="M2790" s="626">
        <f t="shared" si="320"/>
        <v>0</v>
      </c>
    </row>
    <row r="2791" spans="13:13">
      <c r="M2791" s="626">
        <f t="shared" si="320"/>
        <v>0</v>
      </c>
    </row>
    <row r="2792" spans="13:13">
      <c r="M2792" s="626">
        <f t="shared" si="320"/>
        <v>0</v>
      </c>
    </row>
    <row r="2793" spans="13:13">
      <c r="M2793" s="626">
        <f t="shared" si="320"/>
        <v>0</v>
      </c>
    </row>
    <row r="2794" spans="13:13">
      <c r="M2794" s="626">
        <f t="shared" si="320"/>
        <v>0</v>
      </c>
    </row>
    <row r="2795" spans="13:13">
      <c r="M2795" s="626">
        <f t="shared" si="320"/>
        <v>0</v>
      </c>
    </row>
    <row r="2796" spans="13:13">
      <c r="M2796" s="626">
        <f t="shared" si="320"/>
        <v>0</v>
      </c>
    </row>
    <row r="2797" spans="13:13">
      <c r="M2797" s="626">
        <f t="shared" si="320"/>
        <v>0</v>
      </c>
    </row>
    <row r="2798" spans="13:13">
      <c r="M2798" s="626">
        <f t="shared" si="320"/>
        <v>0</v>
      </c>
    </row>
    <row r="2799" spans="13:13">
      <c r="M2799" s="626">
        <f t="shared" si="320"/>
        <v>0</v>
      </c>
    </row>
    <row r="2800" spans="13:13">
      <c r="M2800" s="626">
        <f t="shared" si="320"/>
        <v>0</v>
      </c>
    </row>
    <row r="2801" spans="13:13">
      <c r="M2801" s="626">
        <f t="shared" si="320"/>
        <v>0</v>
      </c>
    </row>
    <row r="2802" spans="13:13">
      <c r="M2802" s="626">
        <f t="shared" si="320"/>
        <v>0</v>
      </c>
    </row>
    <row r="2803" spans="13:13">
      <c r="M2803" s="626">
        <f t="shared" si="320"/>
        <v>0</v>
      </c>
    </row>
    <row r="2804" spans="13:13">
      <c r="M2804" s="626">
        <f t="shared" si="320"/>
        <v>0</v>
      </c>
    </row>
    <row r="2805" spans="13:13">
      <c r="M2805" s="626">
        <f t="shared" si="320"/>
        <v>0</v>
      </c>
    </row>
    <row r="2806" spans="13:13">
      <c r="M2806" s="626">
        <f t="shared" si="320"/>
        <v>0</v>
      </c>
    </row>
    <row r="2807" spans="13:13">
      <c r="M2807" s="626">
        <f t="shared" si="320"/>
        <v>0</v>
      </c>
    </row>
    <row r="2808" spans="13:13">
      <c r="M2808" s="626">
        <f t="shared" si="320"/>
        <v>0</v>
      </c>
    </row>
    <row r="2809" spans="13:13">
      <c r="M2809" s="626">
        <f t="shared" si="320"/>
        <v>0</v>
      </c>
    </row>
    <row r="2810" spans="13:13">
      <c r="M2810" s="626">
        <f t="shared" si="320"/>
        <v>0</v>
      </c>
    </row>
    <row r="2811" spans="13:13">
      <c r="M2811" s="626">
        <f t="shared" ref="M2811:M2874" si="321">COUNTIF($H$30:$H$3024,K2811)</f>
        <v>0</v>
      </c>
    </row>
    <row r="2812" spans="13:13">
      <c r="M2812" s="626">
        <f t="shared" si="321"/>
        <v>0</v>
      </c>
    </row>
    <row r="2813" spans="13:13">
      <c r="M2813" s="626">
        <f t="shared" si="321"/>
        <v>0</v>
      </c>
    </row>
    <row r="2814" spans="13:13">
      <c r="M2814" s="626">
        <f t="shared" si="321"/>
        <v>0</v>
      </c>
    </row>
    <row r="2815" spans="13:13">
      <c r="M2815" s="626">
        <f t="shared" si="321"/>
        <v>0</v>
      </c>
    </row>
    <row r="2816" spans="13:13">
      <c r="M2816" s="626">
        <f t="shared" si="321"/>
        <v>0</v>
      </c>
    </row>
    <row r="2817" spans="13:13">
      <c r="M2817" s="626">
        <f t="shared" si="321"/>
        <v>0</v>
      </c>
    </row>
    <row r="2818" spans="13:13">
      <c r="M2818" s="626">
        <f t="shared" si="321"/>
        <v>0</v>
      </c>
    </row>
    <row r="2819" spans="13:13">
      <c r="M2819" s="626">
        <f t="shared" si="321"/>
        <v>0</v>
      </c>
    </row>
    <row r="2820" spans="13:13">
      <c r="M2820" s="626">
        <f t="shared" si="321"/>
        <v>0</v>
      </c>
    </row>
    <row r="2821" spans="13:13">
      <c r="M2821" s="626">
        <f t="shared" si="321"/>
        <v>0</v>
      </c>
    </row>
    <row r="2822" spans="13:13">
      <c r="M2822" s="626">
        <f t="shared" si="321"/>
        <v>0</v>
      </c>
    </row>
    <row r="2823" spans="13:13">
      <c r="M2823" s="626">
        <f t="shared" si="321"/>
        <v>0</v>
      </c>
    </row>
    <row r="2824" spans="13:13">
      <c r="M2824" s="626">
        <f t="shared" si="321"/>
        <v>0</v>
      </c>
    </row>
    <row r="2825" spans="13:13">
      <c r="M2825" s="626">
        <f t="shared" si="321"/>
        <v>0</v>
      </c>
    </row>
    <row r="2826" spans="13:13">
      <c r="M2826" s="626">
        <f t="shared" si="321"/>
        <v>0</v>
      </c>
    </row>
    <row r="2827" spans="13:13">
      <c r="M2827" s="626">
        <f t="shared" si="321"/>
        <v>0</v>
      </c>
    </row>
    <row r="2828" spans="13:13">
      <c r="M2828" s="626">
        <f t="shared" si="321"/>
        <v>0</v>
      </c>
    </row>
    <row r="2829" spans="13:13">
      <c r="M2829" s="626">
        <f t="shared" si="321"/>
        <v>0</v>
      </c>
    </row>
    <row r="2830" spans="13:13">
      <c r="M2830" s="626">
        <f t="shared" si="321"/>
        <v>0</v>
      </c>
    </row>
    <row r="2831" spans="13:13">
      <c r="M2831" s="626">
        <f t="shared" si="321"/>
        <v>0</v>
      </c>
    </row>
    <row r="2832" spans="13:13">
      <c r="M2832" s="626">
        <f t="shared" si="321"/>
        <v>0</v>
      </c>
    </row>
    <row r="2833" spans="13:13">
      <c r="M2833" s="626">
        <f t="shared" si="321"/>
        <v>0</v>
      </c>
    </row>
    <row r="2834" spans="13:13">
      <c r="M2834" s="626">
        <f t="shared" si="321"/>
        <v>0</v>
      </c>
    </row>
    <row r="2835" spans="13:13">
      <c r="M2835" s="626">
        <f t="shared" si="321"/>
        <v>0</v>
      </c>
    </row>
    <row r="2836" spans="13:13">
      <c r="M2836" s="626">
        <f t="shared" si="321"/>
        <v>0</v>
      </c>
    </row>
    <row r="2837" spans="13:13">
      <c r="M2837" s="626">
        <f t="shared" si="321"/>
        <v>0</v>
      </c>
    </row>
    <row r="2838" spans="13:13">
      <c r="M2838" s="626">
        <f t="shared" si="321"/>
        <v>0</v>
      </c>
    </row>
    <row r="2839" spans="13:13">
      <c r="M2839" s="626">
        <f t="shared" si="321"/>
        <v>0</v>
      </c>
    </row>
    <row r="2840" spans="13:13">
      <c r="M2840" s="626">
        <f t="shared" si="321"/>
        <v>0</v>
      </c>
    </row>
    <row r="2841" spans="13:13">
      <c r="M2841" s="626">
        <f t="shared" si="321"/>
        <v>0</v>
      </c>
    </row>
    <row r="2842" spans="13:13">
      <c r="M2842" s="626">
        <f t="shared" si="321"/>
        <v>0</v>
      </c>
    </row>
    <row r="2843" spans="13:13">
      <c r="M2843" s="626">
        <f t="shared" si="321"/>
        <v>0</v>
      </c>
    </row>
    <row r="2844" spans="13:13">
      <c r="M2844" s="626">
        <f t="shared" si="321"/>
        <v>0</v>
      </c>
    </row>
    <row r="2845" spans="13:13">
      <c r="M2845" s="626">
        <f t="shared" si="321"/>
        <v>0</v>
      </c>
    </row>
    <row r="2846" spans="13:13">
      <c r="M2846" s="626">
        <f t="shared" si="321"/>
        <v>0</v>
      </c>
    </row>
    <row r="2847" spans="13:13">
      <c r="M2847" s="626">
        <f t="shared" si="321"/>
        <v>0</v>
      </c>
    </row>
    <row r="2848" spans="13:13">
      <c r="M2848" s="626">
        <f t="shared" si="321"/>
        <v>0</v>
      </c>
    </row>
    <row r="2849" spans="13:13">
      <c r="M2849" s="626">
        <f t="shared" si="321"/>
        <v>0</v>
      </c>
    </row>
    <row r="2850" spans="13:13">
      <c r="M2850" s="626">
        <f t="shared" si="321"/>
        <v>0</v>
      </c>
    </row>
    <row r="2851" spans="13:13">
      <c r="M2851" s="626">
        <f t="shared" si="321"/>
        <v>0</v>
      </c>
    </row>
    <row r="2852" spans="13:13">
      <c r="M2852" s="626">
        <f t="shared" si="321"/>
        <v>0</v>
      </c>
    </row>
    <row r="2853" spans="13:13">
      <c r="M2853" s="626">
        <f t="shared" si="321"/>
        <v>0</v>
      </c>
    </row>
    <row r="2854" spans="13:13">
      <c r="M2854" s="626">
        <f t="shared" si="321"/>
        <v>0</v>
      </c>
    </row>
    <row r="2855" spans="13:13">
      <c r="M2855" s="626">
        <f t="shared" si="321"/>
        <v>0</v>
      </c>
    </row>
    <row r="2856" spans="13:13">
      <c r="M2856" s="626">
        <f t="shared" si="321"/>
        <v>0</v>
      </c>
    </row>
    <row r="2857" spans="13:13">
      <c r="M2857" s="626">
        <f t="shared" si="321"/>
        <v>0</v>
      </c>
    </row>
    <row r="2858" spans="13:13">
      <c r="M2858" s="626">
        <f t="shared" si="321"/>
        <v>0</v>
      </c>
    </row>
    <row r="2859" spans="13:13">
      <c r="M2859" s="626">
        <f t="shared" si="321"/>
        <v>0</v>
      </c>
    </row>
    <row r="2860" spans="13:13">
      <c r="M2860" s="626">
        <f t="shared" si="321"/>
        <v>0</v>
      </c>
    </row>
    <row r="2861" spans="13:13">
      <c r="M2861" s="626">
        <f t="shared" si="321"/>
        <v>0</v>
      </c>
    </row>
    <row r="2862" spans="13:13">
      <c r="M2862" s="626">
        <f t="shared" si="321"/>
        <v>0</v>
      </c>
    </row>
    <row r="2863" spans="13:13">
      <c r="M2863" s="626">
        <f t="shared" si="321"/>
        <v>0</v>
      </c>
    </row>
    <row r="2864" spans="13:13">
      <c r="M2864" s="626">
        <f t="shared" si="321"/>
        <v>0</v>
      </c>
    </row>
    <row r="2865" spans="13:13">
      <c r="M2865" s="626">
        <f t="shared" si="321"/>
        <v>0</v>
      </c>
    </row>
    <row r="2866" spans="13:13">
      <c r="M2866" s="626">
        <f t="shared" si="321"/>
        <v>0</v>
      </c>
    </row>
    <row r="2867" spans="13:13">
      <c r="M2867" s="626">
        <f t="shared" si="321"/>
        <v>0</v>
      </c>
    </row>
    <row r="2868" spans="13:13">
      <c r="M2868" s="626">
        <f t="shared" si="321"/>
        <v>0</v>
      </c>
    </row>
    <row r="2869" spans="13:13">
      <c r="M2869" s="626">
        <f t="shared" si="321"/>
        <v>0</v>
      </c>
    </row>
    <row r="2870" spans="13:13">
      <c r="M2870" s="626">
        <f t="shared" si="321"/>
        <v>0</v>
      </c>
    </row>
    <row r="2871" spans="13:13">
      <c r="M2871" s="626">
        <f t="shared" si="321"/>
        <v>0</v>
      </c>
    </row>
    <row r="2872" spans="13:13">
      <c r="M2872" s="626">
        <f t="shared" si="321"/>
        <v>0</v>
      </c>
    </row>
    <row r="2873" spans="13:13">
      <c r="M2873" s="626">
        <f t="shared" si="321"/>
        <v>0</v>
      </c>
    </row>
    <row r="2874" spans="13:13">
      <c r="M2874" s="626">
        <f t="shared" si="321"/>
        <v>0</v>
      </c>
    </row>
    <row r="2875" spans="13:13">
      <c r="M2875" s="626">
        <f t="shared" ref="M2875:M2938" si="322">COUNTIF($H$30:$H$3024,K2875)</f>
        <v>0</v>
      </c>
    </row>
    <row r="2876" spans="13:13">
      <c r="M2876" s="626">
        <f t="shared" si="322"/>
        <v>0</v>
      </c>
    </row>
    <row r="2877" spans="13:13">
      <c r="M2877" s="626">
        <f t="shared" si="322"/>
        <v>0</v>
      </c>
    </row>
    <row r="2878" spans="13:13">
      <c r="M2878" s="626">
        <f t="shared" si="322"/>
        <v>0</v>
      </c>
    </row>
    <row r="2879" spans="13:13">
      <c r="M2879" s="626">
        <f t="shared" si="322"/>
        <v>0</v>
      </c>
    </row>
    <row r="2880" spans="13:13">
      <c r="M2880" s="626">
        <f t="shared" si="322"/>
        <v>0</v>
      </c>
    </row>
    <row r="2881" spans="13:13">
      <c r="M2881" s="626">
        <f t="shared" si="322"/>
        <v>0</v>
      </c>
    </row>
    <row r="2882" spans="13:13">
      <c r="M2882" s="626">
        <f t="shared" si="322"/>
        <v>0</v>
      </c>
    </row>
    <row r="2883" spans="13:13">
      <c r="M2883" s="626">
        <f t="shared" si="322"/>
        <v>0</v>
      </c>
    </row>
    <row r="2884" spans="13:13">
      <c r="M2884" s="626">
        <f t="shared" si="322"/>
        <v>0</v>
      </c>
    </row>
    <row r="2885" spans="13:13">
      <c r="M2885" s="626">
        <f t="shared" si="322"/>
        <v>0</v>
      </c>
    </row>
    <row r="2886" spans="13:13">
      <c r="M2886" s="626">
        <f t="shared" si="322"/>
        <v>0</v>
      </c>
    </row>
    <row r="2887" spans="13:13">
      <c r="M2887" s="626">
        <f t="shared" si="322"/>
        <v>0</v>
      </c>
    </row>
    <row r="2888" spans="13:13">
      <c r="M2888" s="626">
        <f t="shared" si="322"/>
        <v>0</v>
      </c>
    </row>
    <row r="2889" spans="13:13">
      <c r="M2889" s="626">
        <f t="shared" si="322"/>
        <v>0</v>
      </c>
    </row>
    <row r="2890" spans="13:13">
      <c r="M2890" s="626">
        <f t="shared" si="322"/>
        <v>0</v>
      </c>
    </row>
    <row r="2891" spans="13:13">
      <c r="M2891" s="626">
        <f t="shared" si="322"/>
        <v>0</v>
      </c>
    </row>
    <row r="2892" spans="13:13">
      <c r="M2892" s="626">
        <f t="shared" si="322"/>
        <v>0</v>
      </c>
    </row>
    <row r="2893" spans="13:13">
      <c r="M2893" s="626">
        <f t="shared" si="322"/>
        <v>0</v>
      </c>
    </row>
    <row r="2894" spans="13:13">
      <c r="M2894" s="626">
        <f t="shared" si="322"/>
        <v>0</v>
      </c>
    </row>
    <row r="2895" spans="13:13">
      <c r="M2895" s="626">
        <f t="shared" si="322"/>
        <v>0</v>
      </c>
    </row>
    <row r="2896" spans="13:13">
      <c r="M2896" s="626">
        <f t="shared" si="322"/>
        <v>0</v>
      </c>
    </row>
    <row r="2897" spans="13:13">
      <c r="M2897" s="626">
        <f t="shared" si="322"/>
        <v>0</v>
      </c>
    </row>
    <row r="2898" spans="13:13">
      <c r="M2898" s="626">
        <f t="shared" si="322"/>
        <v>0</v>
      </c>
    </row>
    <row r="2899" spans="13:13">
      <c r="M2899" s="626">
        <f t="shared" si="322"/>
        <v>0</v>
      </c>
    </row>
    <row r="2900" spans="13:13">
      <c r="M2900" s="626">
        <f t="shared" si="322"/>
        <v>0</v>
      </c>
    </row>
    <row r="2901" spans="13:13">
      <c r="M2901" s="626">
        <f t="shared" si="322"/>
        <v>0</v>
      </c>
    </row>
    <row r="2902" spans="13:13">
      <c r="M2902" s="626">
        <f t="shared" si="322"/>
        <v>0</v>
      </c>
    </row>
    <row r="2903" spans="13:13">
      <c r="M2903" s="626">
        <f t="shared" si="322"/>
        <v>0</v>
      </c>
    </row>
    <row r="2904" spans="13:13">
      <c r="M2904" s="626">
        <f t="shared" si="322"/>
        <v>0</v>
      </c>
    </row>
    <row r="2905" spans="13:13">
      <c r="M2905" s="626">
        <f t="shared" si="322"/>
        <v>0</v>
      </c>
    </row>
    <row r="2906" spans="13:13">
      <c r="M2906" s="626">
        <f t="shared" si="322"/>
        <v>0</v>
      </c>
    </row>
    <row r="2907" spans="13:13">
      <c r="M2907" s="626">
        <f t="shared" si="322"/>
        <v>0</v>
      </c>
    </row>
    <row r="2908" spans="13:13">
      <c r="M2908" s="626">
        <f t="shared" si="322"/>
        <v>0</v>
      </c>
    </row>
    <row r="2909" spans="13:13">
      <c r="M2909" s="626">
        <f t="shared" si="322"/>
        <v>0</v>
      </c>
    </row>
    <row r="2910" spans="13:13">
      <c r="M2910" s="626">
        <f t="shared" si="322"/>
        <v>0</v>
      </c>
    </row>
    <row r="2911" spans="13:13">
      <c r="M2911" s="626">
        <f t="shared" si="322"/>
        <v>0</v>
      </c>
    </row>
    <row r="2912" spans="13:13">
      <c r="M2912" s="626">
        <f t="shared" si="322"/>
        <v>0</v>
      </c>
    </row>
    <row r="2913" spans="13:13">
      <c r="M2913" s="626">
        <f t="shared" si="322"/>
        <v>0</v>
      </c>
    </row>
    <row r="2914" spans="13:13">
      <c r="M2914" s="626">
        <f t="shared" si="322"/>
        <v>0</v>
      </c>
    </row>
    <row r="2915" spans="13:13">
      <c r="M2915" s="626">
        <f t="shared" si="322"/>
        <v>0</v>
      </c>
    </row>
    <row r="2916" spans="13:13">
      <c r="M2916" s="626">
        <f t="shared" si="322"/>
        <v>0</v>
      </c>
    </row>
    <row r="2917" spans="13:13">
      <c r="M2917" s="626">
        <f t="shared" si="322"/>
        <v>0</v>
      </c>
    </row>
    <row r="2918" spans="13:13">
      <c r="M2918" s="626">
        <f t="shared" si="322"/>
        <v>0</v>
      </c>
    </row>
    <row r="2919" spans="13:13">
      <c r="M2919" s="626">
        <f t="shared" si="322"/>
        <v>0</v>
      </c>
    </row>
    <row r="2920" spans="13:13">
      <c r="M2920" s="626">
        <f t="shared" si="322"/>
        <v>0</v>
      </c>
    </row>
    <row r="2921" spans="13:13">
      <c r="M2921" s="626">
        <f t="shared" si="322"/>
        <v>0</v>
      </c>
    </row>
    <row r="2922" spans="13:13">
      <c r="M2922" s="626">
        <f t="shared" si="322"/>
        <v>0</v>
      </c>
    </row>
    <row r="2923" spans="13:13">
      <c r="M2923" s="626">
        <f t="shared" si="322"/>
        <v>0</v>
      </c>
    </row>
    <row r="2924" spans="13:13">
      <c r="M2924" s="626">
        <f t="shared" si="322"/>
        <v>0</v>
      </c>
    </row>
    <row r="2925" spans="13:13">
      <c r="M2925" s="626">
        <f t="shared" si="322"/>
        <v>0</v>
      </c>
    </row>
    <row r="2926" spans="13:13">
      <c r="M2926" s="626">
        <f t="shared" si="322"/>
        <v>0</v>
      </c>
    </row>
    <row r="2927" spans="13:13">
      <c r="M2927" s="626">
        <f t="shared" si="322"/>
        <v>0</v>
      </c>
    </row>
    <row r="2928" spans="13:13">
      <c r="M2928" s="626">
        <f t="shared" si="322"/>
        <v>0</v>
      </c>
    </row>
    <row r="2929" spans="13:13">
      <c r="M2929" s="626">
        <f t="shared" si="322"/>
        <v>0</v>
      </c>
    </row>
    <row r="2930" spans="13:13">
      <c r="M2930" s="626">
        <f t="shared" si="322"/>
        <v>0</v>
      </c>
    </row>
    <row r="2931" spans="13:13">
      <c r="M2931" s="626">
        <f t="shared" si="322"/>
        <v>0</v>
      </c>
    </row>
    <row r="2932" spans="13:13">
      <c r="M2932" s="626">
        <f t="shared" si="322"/>
        <v>0</v>
      </c>
    </row>
    <row r="2933" spans="13:13">
      <c r="M2933" s="626">
        <f t="shared" si="322"/>
        <v>0</v>
      </c>
    </row>
    <row r="2934" spans="13:13">
      <c r="M2934" s="626">
        <f t="shared" si="322"/>
        <v>0</v>
      </c>
    </row>
    <row r="2935" spans="13:13">
      <c r="M2935" s="626">
        <f t="shared" si="322"/>
        <v>0</v>
      </c>
    </row>
    <row r="2936" spans="13:13">
      <c r="M2936" s="626">
        <f t="shared" si="322"/>
        <v>0</v>
      </c>
    </row>
    <row r="2937" spans="13:13">
      <c r="M2937" s="626">
        <f t="shared" si="322"/>
        <v>0</v>
      </c>
    </row>
    <row r="2938" spans="13:13">
      <c r="M2938" s="626">
        <f t="shared" si="322"/>
        <v>0</v>
      </c>
    </row>
    <row r="2939" spans="13:13">
      <c r="M2939" s="626">
        <f t="shared" ref="M2939:M3002" si="323">COUNTIF($H$30:$H$3024,K2939)</f>
        <v>0</v>
      </c>
    </row>
    <row r="2940" spans="13:13">
      <c r="M2940" s="626">
        <f t="shared" si="323"/>
        <v>0</v>
      </c>
    </row>
    <row r="2941" spans="13:13">
      <c r="M2941" s="626">
        <f t="shared" si="323"/>
        <v>0</v>
      </c>
    </row>
    <row r="2942" spans="13:13">
      <c r="M2942" s="626">
        <f t="shared" si="323"/>
        <v>0</v>
      </c>
    </row>
    <row r="2943" spans="13:13">
      <c r="M2943" s="626">
        <f t="shared" si="323"/>
        <v>0</v>
      </c>
    </row>
    <row r="2944" spans="13:13">
      <c r="M2944" s="626">
        <f t="shared" si="323"/>
        <v>0</v>
      </c>
    </row>
    <row r="2945" spans="13:13">
      <c r="M2945" s="626">
        <f t="shared" si="323"/>
        <v>0</v>
      </c>
    </row>
    <row r="2946" spans="13:13">
      <c r="M2946" s="626">
        <f t="shared" si="323"/>
        <v>0</v>
      </c>
    </row>
    <row r="2947" spans="13:13">
      <c r="M2947" s="626">
        <f t="shared" si="323"/>
        <v>0</v>
      </c>
    </row>
    <row r="2948" spans="13:13">
      <c r="M2948" s="626">
        <f t="shared" si="323"/>
        <v>0</v>
      </c>
    </row>
    <row r="2949" spans="13:13">
      <c r="M2949" s="626">
        <f t="shared" si="323"/>
        <v>0</v>
      </c>
    </row>
    <row r="2950" spans="13:13">
      <c r="M2950" s="626">
        <f t="shared" si="323"/>
        <v>0</v>
      </c>
    </row>
    <row r="2951" spans="13:13">
      <c r="M2951" s="626">
        <f t="shared" si="323"/>
        <v>0</v>
      </c>
    </row>
    <row r="2952" spans="13:13">
      <c r="M2952" s="626">
        <f t="shared" si="323"/>
        <v>0</v>
      </c>
    </row>
    <row r="2953" spans="13:13">
      <c r="M2953" s="626">
        <f t="shared" si="323"/>
        <v>0</v>
      </c>
    </row>
    <row r="2954" spans="13:13">
      <c r="M2954" s="626">
        <f t="shared" si="323"/>
        <v>0</v>
      </c>
    </row>
    <row r="2955" spans="13:13">
      <c r="M2955" s="626">
        <f t="shared" si="323"/>
        <v>0</v>
      </c>
    </row>
    <row r="2956" spans="13:13">
      <c r="M2956" s="626">
        <f t="shared" si="323"/>
        <v>0</v>
      </c>
    </row>
    <row r="2957" spans="13:13">
      <c r="M2957" s="626">
        <f t="shared" si="323"/>
        <v>0</v>
      </c>
    </row>
    <row r="2958" spans="13:13">
      <c r="M2958" s="626">
        <f t="shared" si="323"/>
        <v>0</v>
      </c>
    </row>
    <row r="2959" spans="13:13">
      <c r="M2959" s="626">
        <f t="shared" si="323"/>
        <v>0</v>
      </c>
    </row>
    <row r="2960" spans="13:13">
      <c r="M2960" s="626">
        <f t="shared" si="323"/>
        <v>0</v>
      </c>
    </row>
    <row r="2961" spans="13:13">
      <c r="M2961" s="626">
        <f t="shared" si="323"/>
        <v>0</v>
      </c>
    </row>
    <row r="2962" spans="13:13">
      <c r="M2962" s="626">
        <f t="shared" si="323"/>
        <v>0</v>
      </c>
    </row>
    <row r="2963" spans="13:13">
      <c r="M2963" s="626">
        <f t="shared" si="323"/>
        <v>0</v>
      </c>
    </row>
    <row r="2964" spans="13:13">
      <c r="M2964" s="626">
        <f t="shared" si="323"/>
        <v>0</v>
      </c>
    </row>
    <row r="2965" spans="13:13">
      <c r="M2965" s="626">
        <f t="shared" si="323"/>
        <v>0</v>
      </c>
    </row>
    <row r="2966" spans="13:13">
      <c r="M2966" s="626">
        <f t="shared" si="323"/>
        <v>0</v>
      </c>
    </row>
    <row r="2967" spans="13:13">
      <c r="M2967" s="626">
        <f t="shared" si="323"/>
        <v>0</v>
      </c>
    </row>
    <row r="2968" spans="13:13">
      <c r="M2968" s="626">
        <f t="shared" si="323"/>
        <v>0</v>
      </c>
    </row>
    <row r="2969" spans="13:13">
      <c r="M2969" s="626">
        <f t="shared" si="323"/>
        <v>0</v>
      </c>
    </row>
    <row r="2970" spans="13:13">
      <c r="M2970" s="626">
        <f t="shared" si="323"/>
        <v>0</v>
      </c>
    </row>
    <row r="2971" spans="13:13">
      <c r="M2971" s="626">
        <f t="shared" si="323"/>
        <v>0</v>
      </c>
    </row>
    <row r="2972" spans="13:13">
      <c r="M2972" s="626">
        <f t="shared" si="323"/>
        <v>0</v>
      </c>
    </row>
    <row r="2973" spans="13:13">
      <c r="M2973" s="626">
        <f t="shared" si="323"/>
        <v>0</v>
      </c>
    </row>
    <row r="2974" spans="13:13">
      <c r="M2974" s="626">
        <f t="shared" si="323"/>
        <v>0</v>
      </c>
    </row>
    <row r="2975" spans="13:13">
      <c r="M2975" s="626">
        <f t="shared" si="323"/>
        <v>0</v>
      </c>
    </row>
    <row r="2976" spans="13:13">
      <c r="M2976" s="626">
        <f t="shared" si="323"/>
        <v>0</v>
      </c>
    </row>
    <row r="2977" spans="13:13">
      <c r="M2977" s="626">
        <f t="shared" si="323"/>
        <v>0</v>
      </c>
    </row>
    <row r="2978" spans="13:13">
      <c r="M2978" s="626">
        <f t="shared" si="323"/>
        <v>0</v>
      </c>
    </row>
    <row r="2979" spans="13:13">
      <c r="M2979" s="626">
        <f t="shared" si="323"/>
        <v>0</v>
      </c>
    </row>
    <row r="2980" spans="13:13">
      <c r="M2980" s="626">
        <f t="shared" si="323"/>
        <v>0</v>
      </c>
    </row>
    <row r="2981" spans="13:13">
      <c r="M2981" s="626">
        <f t="shared" si="323"/>
        <v>0</v>
      </c>
    </row>
    <row r="2982" spans="13:13">
      <c r="M2982" s="626">
        <f t="shared" si="323"/>
        <v>0</v>
      </c>
    </row>
    <row r="2983" spans="13:13">
      <c r="M2983" s="626">
        <f t="shared" si="323"/>
        <v>0</v>
      </c>
    </row>
    <row r="2984" spans="13:13">
      <c r="M2984" s="626">
        <f t="shared" si="323"/>
        <v>0</v>
      </c>
    </row>
    <row r="2985" spans="13:13">
      <c r="M2985" s="626">
        <f t="shared" si="323"/>
        <v>0</v>
      </c>
    </row>
    <row r="2986" spans="13:13">
      <c r="M2986" s="626">
        <f t="shared" si="323"/>
        <v>0</v>
      </c>
    </row>
    <row r="2987" spans="13:13">
      <c r="M2987" s="626">
        <f t="shared" si="323"/>
        <v>0</v>
      </c>
    </row>
    <row r="2988" spans="13:13">
      <c r="M2988" s="626">
        <f t="shared" si="323"/>
        <v>0</v>
      </c>
    </row>
    <row r="2989" spans="13:13">
      <c r="M2989" s="626">
        <f t="shared" si="323"/>
        <v>0</v>
      </c>
    </row>
    <row r="2990" spans="13:13">
      <c r="M2990" s="626">
        <f t="shared" si="323"/>
        <v>0</v>
      </c>
    </row>
    <row r="2991" spans="13:13">
      <c r="M2991" s="626">
        <f t="shared" si="323"/>
        <v>0</v>
      </c>
    </row>
    <row r="2992" spans="13:13">
      <c r="M2992" s="626">
        <f t="shared" si="323"/>
        <v>0</v>
      </c>
    </row>
    <row r="2993" spans="13:13">
      <c r="M2993" s="626">
        <f t="shared" si="323"/>
        <v>0</v>
      </c>
    </row>
    <row r="2994" spans="13:13">
      <c r="M2994" s="626">
        <f t="shared" si="323"/>
        <v>0</v>
      </c>
    </row>
    <row r="2995" spans="13:13">
      <c r="M2995" s="626">
        <f t="shared" si="323"/>
        <v>0</v>
      </c>
    </row>
    <row r="2996" spans="13:13">
      <c r="M2996" s="626">
        <f t="shared" si="323"/>
        <v>0</v>
      </c>
    </row>
    <row r="2997" spans="13:13">
      <c r="M2997" s="626">
        <f t="shared" si="323"/>
        <v>0</v>
      </c>
    </row>
    <row r="2998" spans="13:13">
      <c r="M2998" s="626">
        <f t="shared" si="323"/>
        <v>0</v>
      </c>
    </row>
    <row r="2999" spans="13:13">
      <c r="M2999" s="626">
        <f t="shared" si="323"/>
        <v>0</v>
      </c>
    </row>
    <row r="3000" spans="13:13">
      <c r="M3000" s="626">
        <f t="shared" si="323"/>
        <v>0</v>
      </c>
    </row>
    <row r="3001" spans="13:13">
      <c r="M3001" s="626">
        <f t="shared" si="323"/>
        <v>0</v>
      </c>
    </row>
    <row r="3002" spans="13:13">
      <c r="M3002" s="626">
        <f t="shared" si="323"/>
        <v>0</v>
      </c>
    </row>
    <row r="3003" spans="13:13">
      <c r="M3003" s="626">
        <f t="shared" ref="M3003:M3023" si="324">COUNTIF($H$30:$H$3024,K3003)</f>
        <v>0</v>
      </c>
    </row>
    <row r="3004" spans="13:13">
      <c r="M3004" s="626">
        <f t="shared" si="324"/>
        <v>0</v>
      </c>
    </row>
    <row r="3005" spans="13:13">
      <c r="M3005" s="626">
        <f t="shared" si="324"/>
        <v>0</v>
      </c>
    </row>
    <row r="3006" spans="13:13">
      <c r="M3006" s="626">
        <f t="shared" si="324"/>
        <v>0</v>
      </c>
    </row>
    <row r="3007" spans="13:13">
      <c r="M3007" s="626">
        <f t="shared" si="324"/>
        <v>0</v>
      </c>
    </row>
    <row r="3008" spans="13:13">
      <c r="M3008" s="626">
        <f t="shared" si="324"/>
        <v>0</v>
      </c>
    </row>
    <row r="3009" spans="13:13">
      <c r="M3009" s="626">
        <f t="shared" si="324"/>
        <v>0</v>
      </c>
    </row>
    <row r="3010" spans="13:13">
      <c r="M3010" s="626">
        <f t="shared" si="324"/>
        <v>0</v>
      </c>
    </row>
    <row r="3011" spans="13:13">
      <c r="M3011" s="626">
        <f t="shared" si="324"/>
        <v>0</v>
      </c>
    </row>
    <row r="3012" spans="13:13">
      <c r="M3012" s="626">
        <f t="shared" si="324"/>
        <v>0</v>
      </c>
    </row>
    <row r="3013" spans="13:13">
      <c r="M3013" s="626">
        <f t="shared" si="324"/>
        <v>0</v>
      </c>
    </row>
    <row r="3014" spans="13:13">
      <c r="M3014" s="626">
        <f t="shared" si="324"/>
        <v>0</v>
      </c>
    </row>
    <row r="3015" spans="13:13">
      <c r="M3015" s="626">
        <f t="shared" si="324"/>
        <v>0</v>
      </c>
    </row>
    <row r="3016" spans="13:13">
      <c r="M3016" s="626">
        <f t="shared" si="324"/>
        <v>0</v>
      </c>
    </row>
    <row r="3017" spans="13:13">
      <c r="M3017" s="626">
        <f t="shared" si="324"/>
        <v>0</v>
      </c>
    </row>
    <row r="3018" spans="13:13">
      <c r="M3018" s="626">
        <f t="shared" si="324"/>
        <v>0</v>
      </c>
    </row>
    <row r="3019" spans="13:13">
      <c r="M3019" s="626">
        <f t="shared" si="324"/>
        <v>0</v>
      </c>
    </row>
    <row r="3020" spans="13:13">
      <c r="M3020" s="626">
        <f t="shared" si="324"/>
        <v>0</v>
      </c>
    </row>
    <row r="3021" spans="13:13">
      <c r="M3021" s="626">
        <f t="shared" si="324"/>
        <v>0</v>
      </c>
    </row>
    <row r="3022" spans="13:13">
      <c r="M3022" s="626">
        <f t="shared" si="324"/>
        <v>0</v>
      </c>
    </row>
    <row r="3023" spans="13:13">
      <c r="M3023" s="626">
        <f t="shared" si="324"/>
        <v>0</v>
      </c>
    </row>
    <row r="3024" spans="13:13">
      <c r="M3024" s="626">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2025-05-21T08:49:11Z</dcterms:created>
  <dcterms:modified xsi:type="dcterms:W3CDTF">2025-07-22T05:27:41Z</dcterms:modified>
</cp:coreProperties>
</file>