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0" hidden="1">非表示_作業履歴!$A$1:$F$75</definedName>
    <definedName name="【シート一覧】">'1.はじめに'!$A$38</definedName>
    <definedName name="_xlnm.Criteria" localSheetId="10">'参考1_排出係数(ガス)'!$J$28:$J$29</definedName>
    <definedName name="_xlnm.Criteria" localSheetId="11">'参考2_排出係数(熱)'!$J$28:$J$29</definedName>
    <definedName name="_xlnm.Extract" localSheetId="10">'参考1_排出係数(ガス)'!$K$28</definedName>
    <definedName name="_xlnm.Extract" localSheetId="11">'参考2_排出係数(熱)'!$K$28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G64" i="16" l="1"/>
  <c r="G63" i="16"/>
  <c r="G45" i="16"/>
  <c r="E117" i="4" l="1"/>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3" i="4"/>
  <c r="E94" i="4"/>
  <c r="E95" i="4"/>
  <c r="E96" i="4"/>
  <c r="E97" i="4"/>
  <c r="E98" i="4"/>
  <c r="E99" i="4"/>
  <c r="E100" i="4"/>
  <c r="E101" i="4"/>
  <c r="E102" i="4"/>
  <c r="E103" i="4"/>
  <c r="E104" i="4"/>
  <c r="E105" i="4"/>
  <c r="E106" i="4"/>
  <c r="E107" i="4"/>
  <c r="E108" i="4"/>
  <c r="E109" i="4"/>
  <c r="E110" i="4"/>
  <c r="E111" i="4"/>
  <c r="E112" i="4"/>
  <c r="E113" i="4"/>
  <c r="E114" i="4"/>
  <c r="E115" i="4"/>
  <c r="E116" i="4"/>
  <c r="E68" i="4"/>
  <c r="E69" i="4"/>
  <c r="E70" i="4"/>
  <c r="E71" i="4"/>
  <c r="E72" i="4"/>
  <c r="E73" i="4"/>
  <c r="E74" i="4"/>
  <c r="E75" i="4"/>
  <c r="E76" i="4"/>
  <c r="E77" i="4"/>
  <c r="E78" i="4"/>
  <c r="E79" i="4"/>
  <c r="E80" i="4"/>
  <c r="E81" i="4"/>
  <c r="E82" i="4"/>
  <c r="E83" i="4"/>
  <c r="E84" i="4"/>
  <c r="E85" i="4"/>
  <c r="E86" i="4"/>
  <c r="E87" i="4"/>
  <c r="E88" i="4"/>
  <c r="E89" i="4"/>
  <c r="E90" i="4"/>
  <c r="E91" i="4"/>
  <c r="E92" i="4"/>
  <c r="E54" i="4"/>
  <c r="E55" i="4"/>
  <c r="E56" i="4"/>
  <c r="E57" i="4"/>
  <c r="E58" i="4"/>
  <c r="E59" i="4"/>
  <c r="E60" i="4"/>
  <c r="E61" i="4"/>
  <c r="E62" i="4"/>
  <c r="E63" i="4"/>
  <c r="E64" i="4"/>
  <c r="E65" i="4"/>
  <c r="E66" i="4"/>
  <c r="E67" i="4"/>
  <c r="E53"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M35" i="21" s="1"/>
  <c r="I30" i="21"/>
  <c r="H30" i="21"/>
  <c r="I29" i="21"/>
  <c r="H29" i="21"/>
  <c r="L28" i="21"/>
  <c r="K28" i="21"/>
  <c r="J28" i="21"/>
  <c r="I38" i="22"/>
  <c r="H38" i="22"/>
  <c r="I37" i="22"/>
  <c r="H37" i="22"/>
  <c r="I36" i="22"/>
  <c r="H36" i="22"/>
  <c r="I35" i="22"/>
  <c r="H35" i="22"/>
  <c r="M34" i="22"/>
  <c r="I34" i="22"/>
  <c r="H34" i="22"/>
  <c r="I33" i="22"/>
  <c r="H33" i="22"/>
  <c r="I32" i="22"/>
  <c r="H32" i="22"/>
  <c r="M29" i="22" s="1"/>
  <c r="I31" i="22"/>
  <c r="H31" i="22"/>
  <c r="I30" i="22"/>
  <c r="H30" i="22"/>
  <c r="I29" i="22"/>
  <c r="H29" i="22"/>
  <c r="M30" i="22" s="1"/>
  <c r="L28" i="22"/>
  <c r="K28" i="22"/>
  <c r="J28" i="22"/>
  <c r="M43" i="21" l="1"/>
  <c r="M261" i="21"/>
  <c r="M323" i="21"/>
  <c r="M32" i="22"/>
  <c r="M33" i="22"/>
  <c r="M323" i="22"/>
  <c r="M31" i="22"/>
  <c r="M61" i="21"/>
  <c r="M69" i="21"/>
  <c r="M53" i="21"/>
  <c r="D122" i="16"/>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D23" i="4"/>
  <c r="B54" i="4"/>
  <c r="C54" i="4" s="1"/>
  <c r="B55" i="4"/>
  <c r="C55" i="4" s="1"/>
  <c r="B56" i="4"/>
  <c r="C56" i="4" s="1"/>
  <c r="B57" i="4"/>
  <c r="C57" i="4" s="1"/>
  <c r="B58" i="4"/>
  <c r="C58" i="4" s="1"/>
  <c r="B59" i="4"/>
  <c r="C59" i="4" s="1"/>
  <c r="B60" i="4"/>
  <c r="C60" i="4" s="1"/>
  <c r="B61" i="4"/>
  <c r="C61" i="4" s="1"/>
  <c r="B62" i="4"/>
  <c r="C62" i="4" s="1"/>
  <c r="B63" i="4"/>
  <c r="C63" i="4" s="1"/>
  <c r="B64" i="4"/>
  <c r="C64" i="4" s="1"/>
  <c r="B65" i="4"/>
  <c r="C65" i="4" s="1"/>
  <c r="B66" i="4"/>
  <c r="C66" i="4" s="1"/>
  <c r="B67" i="4"/>
  <c r="C67" i="4" s="1"/>
  <c r="B68" i="4"/>
  <c r="C68" i="4" s="1"/>
  <c r="B69" i="4"/>
  <c r="C69" i="4" s="1"/>
  <c r="B70" i="4"/>
  <c r="C70" i="4" s="1"/>
  <c r="B71" i="4"/>
  <c r="C71" i="4" s="1"/>
  <c r="B72" i="4"/>
  <c r="C72" i="4" s="1"/>
  <c r="B73" i="4"/>
  <c r="C73" i="4" s="1"/>
  <c r="B74" i="4"/>
  <c r="C74" i="4" s="1"/>
  <c r="B75" i="4"/>
  <c r="C75" i="4" s="1"/>
  <c r="B76" i="4"/>
  <c r="C76" i="4" s="1"/>
  <c r="B77" i="4"/>
  <c r="C77" i="4" s="1"/>
  <c r="B78" i="4"/>
  <c r="C78" i="4" s="1"/>
  <c r="B79" i="4"/>
  <c r="C79" i="4" s="1"/>
  <c r="B80" i="4"/>
  <c r="C80" i="4" s="1"/>
  <c r="B81" i="4"/>
  <c r="C81" i="4" s="1"/>
  <c r="B82" i="4"/>
  <c r="C82" i="4" s="1"/>
  <c r="B83" i="4"/>
  <c r="C83" i="4" s="1"/>
  <c r="B84" i="4"/>
  <c r="C84" i="4" s="1"/>
  <c r="B85" i="4"/>
  <c r="C85" i="4" s="1"/>
  <c r="B86" i="4"/>
  <c r="C86" i="4" s="1"/>
  <c r="B87" i="4"/>
  <c r="C87" i="4" s="1"/>
  <c r="B88" i="4"/>
  <c r="C88" i="4" s="1"/>
  <c r="B89" i="4"/>
  <c r="C89" i="4" s="1"/>
  <c r="B90" i="4"/>
  <c r="C90" i="4" s="1"/>
  <c r="B91" i="4"/>
  <c r="C91" i="4" s="1"/>
  <c r="B92" i="4"/>
  <c r="C92" i="4" s="1"/>
  <c r="B93" i="4"/>
  <c r="C93" i="4" s="1"/>
  <c r="B94" i="4"/>
  <c r="C94" i="4" s="1"/>
  <c r="B95" i="4"/>
  <c r="C95" i="4" s="1"/>
  <c r="B96" i="4"/>
  <c r="C96" i="4" s="1"/>
  <c r="B97" i="4"/>
  <c r="C97" i="4" s="1"/>
  <c r="B98" i="4"/>
  <c r="C98" i="4" s="1"/>
  <c r="B99" i="4"/>
  <c r="C99" i="4" s="1"/>
  <c r="B100" i="4"/>
  <c r="C100" i="4" s="1"/>
  <c r="B101" i="4"/>
  <c r="C101" i="4" s="1"/>
  <c r="B102" i="4"/>
  <c r="C102" i="4" s="1"/>
  <c r="B103" i="4"/>
  <c r="C103" i="4" s="1"/>
  <c r="B104" i="4"/>
  <c r="C104" i="4" s="1"/>
  <c r="B105" i="4"/>
  <c r="C105" i="4" s="1"/>
  <c r="B106" i="4"/>
  <c r="C106" i="4" s="1"/>
  <c r="B107" i="4"/>
  <c r="C107" i="4" s="1"/>
  <c r="B108" i="4"/>
  <c r="C108" i="4" s="1"/>
  <c r="B109" i="4"/>
  <c r="C109" i="4" s="1"/>
  <c r="B110" i="4"/>
  <c r="C110" i="4" s="1"/>
  <c r="B111" i="4"/>
  <c r="C111" i="4" s="1"/>
  <c r="B112" i="4"/>
  <c r="C112" i="4" s="1"/>
  <c r="B113" i="4"/>
  <c r="C113" i="4" s="1"/>
  <c r="B114" i="4"/>
  <c r="C114" i="4" s="1"/>
  <c r="B115" i="4"/>
  <c r="C115" i="4" s="1"/>
  <c r="B116" i="4"/>
  <c r="C116" i="4" s="1"/>
  <c r="B117" i="4"/>
  <c r="C117" i="4" s="1"/>
  <c r="B118" i="4"/>
  <c r="C118" i="4" s="1"/>
  <c r="B119" i="4"/>
  <c r="C119" i="4" s="1"/>
  <c r="B120" i="4"/>
  <c r="C120" i="4" s="1"/>
  <c r="B121" i="4"/>
  <c r="C121" i="4" s="1"/>
  <c r="B122" i="4"/>
  <c r="C122" i="4" s="1"/>
  <c r="B123" i="4"/>
  <c r="C123" i="4" s="1"/>
  <c r="B124" i="4"/>
  <c r="C124" i="4" s="1"/>
  <c r="B125" i="4"/>
  <c r="C125" i="4" s="1"/>
  <c r="B126" i="4"/>
  <c r="C126" i="4" s="1"/>
  <c r="B127" i="4"/>
  <c r="C127" i="4" s="1"/>
  <c r="B128" i="4"/>
  <c r="C128" i="4" s="1"/>
  <c r="B129" i="4"/>
  <c r="C129" i="4" s="1"/>
  <c r="B130" i="4"/>
  <c r="C130" i="4" s="1"/>
  <c r="B131" i="4"/>
  <c r="C131" i="4" s="1"/>
  <c r="B132" i="4"/>
  <c r="C132" i="4" s="1"/>
  <c r="B133" i="4"/>
  <c r="C133" i="4" s="1"/>
  <c r="B134" i="4"/>
  <c r="C134" i="4" s="1"/>
  <c r="B135" i="4"/>
  <c r="C135" i="4" s="1"/>
  <c r="B136" i="4"/>
  <c r="C136" i="4" s="1"/>
  <c r="B137" i="4"/>
  <c r="C137" i="4" s="1"/>
  <c r="B138" i="4"/>
  <c r="C138" i="4" s="1"/>
  <c r="B139" i="4"/>
  <c r="C139" i="4" s="1"/>
  <c r="B140" i="4"/>
  <c r="C140" i="4" s="1"/>
  <c r="B141" i="4"/>
  <c r="C141" i="4" s="1"/>
  <c r="B142" i="4"/>
  <c r="C142" i="4" s="1"/>
  <c r="B143" i="4"/>
  <c r="C143" i="4" s="1"/>
  <c r="B144" i="4"/>
  <c r="C144" i="4" s="1"/>
  <c r="B145" i="4"/>
  <c r="C145" i="4" s="1"/>
  <c r="B146" i="4"/>
  <c r="C146" i="4" s="1"/>
  <c r="B147" i="4"/>
  <c r="C147" i="4" s="1"/>
  <c r="B148" i="4"/>
  <c r="C148" i="4" s="1"/>
  <c r="B149" i="4"/>
  <c r="C149" i="4" s="1"/>
  <c r="B150" i="4"/>
  <c r="C150" i="4" s="1"/>
  <c r="B151" i="4"/>
  <c r="C151" i="4" s="1"/>
  <c r="B152" i="4"/>
  <c r="C152" i="4" s="1"/>
  <c r="B153" i="4"/>
  <c r="C153" i="4" s="1"/>
  <c r="B154" i="4"/>
  <c r="C154" i="4" s="1"/>
  <c r="B155" i="4"/>
  <c r="C155" i="4" s="1"/>
  <c r="B156" i="4"/>
  <c r="C156" i="4" s="1"/>
  <c r="B157" i="4"/>
  <c r="C157" i="4" s="1"/>
  <c r="B158" i="4"/>
  <c r="C158" i="4" s="1"/>
  <c r="B159" i="4"/>
  <c r="C159" i="4" s="1"/>
  <c r="B160" i="4"/>
  <c r="C160" i="4" s="1"/>
  <c r="B161" i="4"/>
  <c r="C161" i="4" s="1"/>
  <c r="B162" i="4"/>
  <c r="C162" i="4" s="1"/>
  <c r="B163" i="4"/>
  <c r="C163" i="4" s="1"/>
  <c r="B164" i="4"/>
  <c r="C164" i="4" s="1"/>
  <c r="B165" i="4"/>
  <c r="C165" i="4" s="1"/>
  <c r="B166" i="4"/>
  <c r="C166" i="4" s="1"/>
  <c r="B167" i="4"/>
  <c r="C167" i="4" s="1"/>
  <c r="B168" i="4"/>
  <c r="C168" i="4" s="1"/>
  <c r="B169" i="4"/>
  <c r="C169" i="4" s="1"/>
  <c r="B170" i="4"/>
  <c r="C170" i="4" s="1"/>
  <c r="B171" i="4"/>
  <c r="C171" i="4" s="1"/>
  <c r="B172" i="4"/>
  <c r="C172" i="4" s="1"/>
  <c r="B173" i="4"/>
  <c r="C173" i="4" s="1"/>
  <c r="B174" i="4"/>
  <c r="C174" i="4" s="1"/>
  <c r="B175" i="4"/>
  <c r="C175" i="4" s="1"/>
  <c r="B176" i="4"/>
  <c r="C176" i="4" s="1"/>
  <c r="B177" i="4"/>
  <c r="C177" i="4" s="1"/>
  <c r="B178" i="4"/>
  <c r="C178" i="4" s="1"/>
  <c r="B179" i="4"/>
  <c r="C179" i="4" s="1"/>
  <c r="B180" i="4"/>
  <c r="C180" i="4" s="1"/>
  <c r="B181" i="4"/>
  <c r="C181" i="4" s="1"/>
  <c r="B182" i="4"/>
  <c r="C182" i="4" s="1"/>
  <c r="B183" i="4"/>
  <c r="C183" i="4" s="1"/>
  <c r="B184" i="4"/>
  <c r="C184" i="4" s="1"/>
  <c r="B185" i="4"/>
  <c r="C185" i="4" s="1"/>
  <c r="B186" i="4"/>
  <c r="C186" i="4" s="1"/>
  <c r="B187" i="4"/>
  <c r="C187" i="4" s="1"/>
  <c r="B188" i="4"/>
  <c r="C188" i="4" s="1"/>
  <c r="B189" i="4"/>
  <c r="C189" i="4" s="1"/>
  <c r="B190" i="4"/>
  <c r="C190" i="4" s="1"/>
  <c r="B191" i="4"/>
  <c r="C191" i="4" s="1"/>
  <c r="B192" i="4"/>
  <c r="C192" i="4" s="1"/>
  <c r="B193" i="4"/>
  <c r="C193" i="4" s="1"/>
  <c r="B194" i="4"/>
  <c r="C194" i="4" s="1"/>
  <c r="B195" i="4"/>
  <c r="C195" i="4" s="1"/>
  <c r="B196" i="4"/>
  <c r="C196" i="4" s="1"/>
  <c r="B197" i="4"/>
  <c r="C197" i="4" s="1"/>
  <c r="B198" i="4"/>
  <c r="C198" i="4" s="1"/>
  <c r="B199" i="4"/>
  <c r="C199" i="4" s="1"/>
  <c r="B200" i="4"/>
  <c r="C200" i="4" s="1"/>
  <c r="B201" i="4"/>
  <c r="C201" i="4" s="1"/>
  <c r="B202" i="4"/>
  <c r="C202" i="4" s="1"/>
  <c r="B203" i="4"/>
  <c r="C203" i="4" s="1"/>
  <c r="B204" i="4"/>
  <c r="C204" i="4" s="1"/>
  <c r="B205" i="4"/>
  <c r="C205" i="4" s="1"/>
  <c r="B206" i="4"/>
  <c r="C206" i="4" s="1"/>
  <c r="B207" i="4"/>
  <c r="C207" i="4" s="1"/>
  <c r="B208" i="4"/>
  <c r="C208" i="4" s="1"/>
  <c r="B209" i="4"/>
  <c r="C209" i="4" s="1"/>
  <c r="B210" i="4"/>
  <c r="C210" i="4" s="1"/>
  <c r="B211" i="4"/>
  <c r="C211" i="4" s="1"/>
  <c r="B212" i="4"/>
  <c r="C212" i="4" s="1"/>
  <c r="B213" i="4"/>
  <c r="C213" i="4" s="1"/>
  <c r="B214" i="4"/>
  <c r="C214" i="4" s="1"/>
  <c r="B215" i="4"/>
  <c r="C215" i="4" s="1"/>
  <c r="B216" i="4"/>
  <c r="C216" i="4" s="1"/>
  <c r="B217" i="4"/>
  <c r="C217" i="4" s="1"/>
  <c r="B218" i="4"/>
  <c r="C218" i="4" s="1"/>
  <c r="B219" i="4"/>
  <c r="C219" i="4" s="1"/>
  <c r="B220" i="4"/>
  <c r="C220" i="4" s="1"/>
  <c r="B221" i="4"/>
  <c r="C221" i="4" s="1"/>
  <c r="B222" i="4"/>
  <c r="C222" i="4" s="1"/>
  <c r="B223" i="4"/>
  <c r="C223" i="4" s="1"/>
  <c r="B224" i="4"/>
  <c r="C224" i="4" s="1"/>
  <c r="B225" i="4"/>
  <c r="C225" i="4" s="1"/>
  <c r="B226" i="4"/>
  <c r="C226" i="4" s="1"/>
  <c r="B227" i="4"/>
  <c r="C227" i="4" s="1"/>
  <c r="B228" i="4"/>
  <c r="C228" i="4" s="1"/>
  <c r="B229" i="4"/>
  <c r="C229" i="4" s="1"/>
  <c r="B230" i="4"/>
  <c r="C230" i="4" s="1"/>
  <c r="B231" i="4"/>
  <c r="C231" i="4" s="1"/>
  <c r="B232" i="4"/>
  <c r="C232" i="4" s="1"/>
  <c r="B233" i="4"/>
  <c r="C233" i="4" s="1"/>
  <c r="B234" i="4"/>
  <c r="C234" i="4" s="1"/>
  <c r="B235" i="4"/>
  <c r="C235" i="4" s="1"/>
  <c r="B236" i="4"/>
  <c r="C236" i="4" s="1"/>
  <c r="B237" i="4"/>
  <c r="C237" i="4" s="1"/>
  <c r="B238" i="4"/>
  <c r="C238" i="4" s="1"/>
  <c r="B239" i="4"/>
  <c r="C239" i="4" s="1"/>
  <c r="B240" i="4"/>
  <c r="C240" i="4" s="1"/>
  <c r="B241" i="4"/>
  <c r="C241" i="4" s="1"/>
  <c r="B242" i="4"/>
  <c r="C242" i="4" s="1"/>
  <c r="B243" i="4"/>
  <c r="C243" i="4" s="1"/>
  <c r="B244" i="4"/>
  <c r="C244" i="4" s="1"/>
  <c r="B245" i="4"/>
  <c r="C245" i="4" s="1"/>
  <c r="B246" i="4"/>
  <c r="C246" i="4" s="1"/>
  <c r="B247" i="4"/>
  <c r="C247" i="4" s="1"/>
  <c r="B248" i="4"/>
  <c r="C248" i="4" s="1"/>
  <c r="B249" i="4"/>
  <c r="C249" i="4" s="1"/>
  <c r="B250" i="4"/>
  <c r="C250" i="4" s="1"/>
  <c r="B251" i="4"/>
  <c r="C251" i="4" s="1"/>
  <c r="B252" i="4"/>
  <c r="C252" i="4" s="1"/>
  <c r="B253" i="4"/>
  <c r="C253" i="4" s="1"/>
  <c r="B254" i="4"/>
  <c r="C254" i="4" s="1"/>
  <c r="B255" i="4"/>
  <c r="C255" i="4" s="1"/>
  <c r="B256" i="4"/>
  <c r="C256" i="4" s="1"/>
  <c r="B257" i="4"/>
  <c r="C257" i="4" s="1"/>
  <c r="B258" i="4"/>
  <c r="C258" i="4" s="1"/>
  <c r="B259" i="4"/>
  <c r="C259" i="4" s="1"/>
  <c r="B260" i="4"/>
  <c r="C260" i="4" s="1"/>
  <c r="B261" i="4"/>
  <c r="C261" i="4" s="1"/>
  <c r="B262" i="4"/>
  <c r="C262" i="4" s="1"/>
  <c r="B263" i="4"/>
  <c r="C263" i="4" s="1"/>
  <c r="B264" i="4"/>
  <c r="C264" i="4" s="1"/>
  <c r="B265" i="4"/>
  <c r="C265" i="4" s="1"/>
  <c r="B266" i="4"/>
  <c r="C266" i="4" s="1"/>
  <c r="B267" i="4"/>
  <c r="C267" i="4" s="1"/>
  <c r="B268" i="4"/>
  <c r="C268" i="4" s="1"/>
  <c r="B269" i="4"/>
  <c r="C269" i="4" s="1"/>
  <c r="B270" i="4"/>
  <c r="C270" i="4" s="1"/>
  <c r="B271" i="4"/>
  <c r="C271" i="4" s="1"/>
  <c r="B272" i="4"/>
  <c r="C272" i="4" s="1"/>
  <c r="B273" i="4"/>
  <c r="C273" i="4" s="1"/>
  <c r="B274" i="4"/>
  <c r="C274" i="4" s="1"/>
  <c r="B275" i="4"/>
  <c r="C275" i="4" s="1"/>
  <c r="B276" i="4"/>
  <c r="C276" i="4" s="1"/>
  <c r="B277" i="4"/>
  <c r="C277" i="4" s="1"/>
  <c r="B278" i="4"/>
  <c r="C278" i="4" s="1"/>
  <c r="B279" i="4"/>
  <c r="C279" i="4" s="1"/>
  <c r="B280" i="4"/>
  <c r="C280" i="4" s="1"/>
  <c r="B281" i="4"/>
  <c r="C281" i="4" s="1"/>
  <c r="B282" i="4"/>
  <c r="C282" i="4" s="1"/>
  <c r="B283" i="4"/>
  <c r="C283" i="4" s="1"/>
  <c r="B284" i="4"/>
  <c r="C284" i="4" s="1"/>
  <c r="B285" i="4"/>
  <c r="C285" i="4" s="1"/>
  <c r="B286" i="4"/>
  <c r="C286" i="4" s="1"/>
  <c r="B287" i="4"/>
  <c r="C287" i="4" s="1"/>
  <c r="B288" i="4"/>
  <c r="C288" i="4" s="1"/>
  <c r="B289" i="4"/>
  <c r="C289" i="4" s="1"/>
  <c r="B290" i="4"/>
  <c r="C290" i="4" s="1"/>
  <c r="B291" i="4"/>
  <c r="C291" i="4" s="1"/>
  <c r="B292" i="4"/>
  <c r="C292" i="4" s="1"/>
  <c r="B293" i="4"/>
  <c r="C293" i="4" s="1"/>
  <c r="B294" i="4"/>
  <c r="C294" i="4" s="1"/>
  <c r="B295" i="4"/>
  <c r="C295" i="4" s="1"/>
  <c r="B296" i="4"/>
  <c r="C296" i="4" s="1"/>
  <c r="B297" i="4"/>
  <c r="C297" i="4" s="1"/>
  <c r="B298" i="4"/>
  <c r="C298" i="4" s="1"/>
  <c r="B299" i="4"/>
  <c r="C299" i="4" s="1"/>
  <c r="B300" i="4"/>
  <c r="C300" i="4" s="1"/>
  <c r="B301" i="4"/>
  <c r="C301" i="4" s="1"/>
  <c r="B302" i="4"/>
  <c r="C302" i="4" s="1"/>
  <c r="B303" i="4"/>
  <c r="C303" i="4" s="1"/>
  <c r="B304" i="4"/>
  <c r="C304" i="4" s="1"/>
  <c r="B305" i="4"/>
  <c r="C305" i="4" s="1"/>
  <c r="B306" i="4"/>
  <c r="C306" i="4" s="1"/>
  <c r="B307" i="4"/>
  <c r="C307" i="4" s="1"/>
  <c r="B308" i="4"/>
  <c r="C308" i="4" s="1"/>
  <c r="B309" i="4"/>
  <c r="C309" i="4" s="1"/>
  <c r="B310" i="4"/>
  <c r="C310" i="4" s="1"/>
  <c r="B311" i="4"/>
  <c r="C311" i="4" s="1"/>
  <c r="B312" i="4"/>
  <c r="C312" i="4" s="1"/>
  <c r="B313" i="4"/>
  <c r="C313" i="4" s="1"/>
  <c r="B314" i="4"/>
  <c r="C314" i="4" s="1"/>
  <c r="B315" i="4"/>
  <c r="C315" i="4" s="1"/>
  <c r="B316" i="4"/>
  <c r="C316" i="4" s="1"/>
  <c r="B317" i="4"/>
  <c r="C317" i="4" s="1"/>
  <c r="B318" i="4"/>
  <c r="C318" i="4" s="1"/>
  <c r="B319" i="4"/>
  <c r="C319" i="4" s="1"/>
  <c r="B320" i="4"/>
  <c r="C320" i="4" s="1"/>
  <c r="B321" i="4"/>
  <c r="C321" i="4" s="1"/>
  <c r="B322" i="4"/>
  <c r="C322" i="4" s="1"/>
  <c r="B323" i="4"/>
  <c r="C323" i="4" s="1"/>
  <c r="B324" i="4"/>
  <c r="C324" i="4" s="1"/>
  <c r="B325" i="4"/>
  <c r="C325" i="4" s="1"/>
  <c r="B326" i="4"/>
  <c r="C326" i="4" s="1"/>
  <c r="B327" i="4"/>
  <c r="C327" i="4" s="1"/>
  <c r="B328" i="4"/>
  <c r="C328" i="4" s="1"/>
  <c r="B329" i="4"/>
  <c r="C329" i="4" s="1"/>
  <c r="B330" i="4"/>
  <c r="C330" i="4" s="1"/>
  <c r="B331" i="4"/>
  <c r="C331" i="4" s="1"/>
  <c r="B332" i="4"/>
  <c r="C332" i="4" s="1"/>
  <c r="B333" i="4"/>
  <c r="C333" i="4" s="1"/>
  <c r="B334" i="4"/>
  <c r="C334" i="4" s="1"/>
  <c r="B335" i="4"/>
  <c r="C335" i="4" s="1"/>
  <c r="B336" i="4"/>
  <c r="C336" i="4" s="1"/>
  <c r="B337" i="4"/>
  <c r="C337" i="4" s="1"/>
  <c r="B338" i="4"/>
  <c r="C338" i="4" s="1"/>
  <c r="B339" i="4"/>
  <c r="C339" i="4" s="1"/>
  <c r="B340" i="4"/>
  <c r="C340" i="4" s="1"/>
  <c r="B341" i="4"/>
  <c r="C341" i="4" s="1"/>
  <c r="B342" i="4"/>
  <c r="C342" i="4" s="1"/>
  <c r="B343" i="4"/>
  <c r="C343" i="4" s="1"/>
  <c r="B344" i="4"/>
  <c r="C344" i="4" s="1"/>
  <c r="B345" i="4"/>
  <c r="C345" i="4" s="1"/>
  <c r="B346" i="4"/>
  <c r="C346" i="4" s="1"/>
  <c r="B347" i="4"/>
  <c r="C347" i="4" s="1"/>
  <c r="B348" i="4"/>
  <c r="C348" i="4" s="1"/>
  <c r="B349" i="4"/>
  <c r="C349" i="4" s="1"/>
  <c r="B350" i="4"/>
  <c r="C350" i="4" s="1"/>
  <c r="B351" i="4"/>
  <c r="C351" i="4" s="1"/>
  <c r="B352" i="4"/>
  <c r="C352" i="4" s="1"/>
  <c r="B353" i="4"/>
  <c r="C353" i="4" s="1"/>
  <c r="B354" i="4"/>
  <c r="C354" i="4" s="1"/>
  <c r="B355" i="4"/>
  <c r="C355" i="4" s="1"/>
  <c r="B356" i="4"/>
  <c r="C356" i="4" s="1"/>
  <c r="B357" i="4"/>
  <c r="C357" i="4" s="1"/>
  <c r="B358" i="4"/>
  <c r="C358" i="4" s="1"/>
  <c r="B359" i="4"/>
  <c r="C359" i="4" s="1"/>
  <c r="B360" i="4"/>
  <c r="C360" i="4" s="1"/>
  <c r="B361" i="4"/>
  <c r="C361" i="4" s="1"/>
  <c r="B362" i="4"/>
  <c r="C362" i="4" s="1"/>
  <c r="B363" i="4"/>
  <c r="C363" i="4" s="1"/>
  <c r="B364" i="4"/>
  <c r="C364" i="4" s="1"/>
  <c r="B365" i="4"/>
  <c r="C365" i="4" s="1"/>
  <c r="B366" i="4"/>
  <c r="C366" i="4" s="1"/>
  <c r="B367" i="4"/>
  <c r="C367" i="4" s="1"/>
  <c r="B368" i="4"/>
  <c r="C368" i="4" s="1"/>
  <c r="B369" i="4"/>
  <c r="C369" i="4" s="1"/>
  <c r="B370" i="4"/>
  <c r="C370" i="4" s="1"/>
  <c r="B371" i="4"/>
  <c r="C371" i="4" s="1"/>
  <c r="B372" i="4"/>
  <c r="C372" i="4" s="1"/>
  <c r="B373" i="4"/>
  <c r="C373" i="4" s="1"/>
  <c r="B374" i="4"/>
  <c r="C374" i="4" s="1"/>
  <c r="B375" i="4"/>
  <c r="C375" i="4" s="1"/>
  <c r="B376" i="4"/>
  <c r="C376" i="4" s="1"/>
  <c r="B377" i="4"/>
  <c r="C377" i="4" s="1"/>
  <c r="B378" i="4"/>
  <c r="C378" i="4" s="1"/>
  <c r="B379" i="4"/>
  <c r="C379" i="4" s="1"/>
  <c r="B380" i="4"/>
  <c r="C380" i="4" s="1"/>
  <c r="B381" i="4"/>
  <c r="C381" i="4" s="1"/>
  <c r="B382" i="4"/>
  <c r="C382" i="4" s="1"/>
  <c r="B383" i="4"/>
  <c r="C383" i="4" s="1"/>
  <c r="B384" i="4"/>
  <c r="C384" i="4" s="1"/>
  <c r="B385" i="4"/>
  <c r="C385" i="4" s="1"/>
  <c r="B386" i="4"/>
  <c r="C386" i="4" s="1"/>
  <c r="B387" i="4"/>
  <c r="C387" i="4" s="1"/>
  <c r="B388" i="4"/>
  <c r="C388" i="4" s="1"/>
  <c r="B389" i="4"/>
  <c r="C389" i="4" s="1"/>
  <c r="B390" i="4"/>
  <c r="C390" i="4" s="1"/>
  <c r="B391" i="4"/>
  <c r="C391" i="4" s="1"/>
  <c r="B392" i="4"/>
  <c r="C392" i="4" s="1"/>
  <c r="B393" i="4"/>
  <c r="C393" i="4" s="1"/>
  <c r="B394" i="4"/>
  <c r="C394" i="4" s="1"/>
  <c r="B395" i="4"/>
  <c r="C395" i="4" s="1"/>
  <c r="B396" i="4"/>
  <c r="C396" i="4" s="1"/>
  <c r="B397" i="4"/>
  <c r="C397" i="4" s="1"/>
  <c r="B398" i="4"/>
  <c r="C398" i="4" s="1"/>
  <c r="B399" i="4"/>
  <c r="C399" i="4" s="1"/>
  <c r="B400" i="4"/>
  <c r="C400" i="4" s="1"/>
  <c r="B401" i="4"/>
  <c r="C401" i="4" s="1"/>
  <c r="B402" i="4"/>
  <c r="C402" i="4" s="1"/>
  <c r="B403" i="4"/>
  <c r="C403" i="4" s="1"/>
  <c r="B404" i="4"/>
  <c r="C404" i="4" s="1"/>
  <c r="B405" i="4"/>
  <c r="C405" i="4" s="1"/>
  <c r="B406" i="4"/>
  <c r="C406" i="4" s="1"/>
  <c r="B407" i="4"/>
  <c r="C407" i="4" s="1"/>
  <c r="B408" i="4"/>
  <c r="C408" i="4" s="1"/>
  <c r="B409" i="4"/>
  <c r="C409" i="4" s="1"/>
  <c r="B410" i="4"/>
  <c r="C410" i="4" s="1"/>
  <c r="B411" i="4"/>
  <c r="C411" i="4" s="1"/>
  <c r="B412" i="4"/>
  <c r="C412" i="4" s="1"/>
  <c r="B413" i="4"/>
  <c r="C413" i="4" s="1"/>
  <c r="B414" i="4"/>
  <c r="C414" i="4" s="1"/>
  <c r="B415" i="4"/>
  <c r="C415" i="4" s="1"/>
  <c r="B416" i="4"/>
  <c r="C416" i="4" s="1"/>
  <c r="B417" i="4"/>
  <c r="C417" i="4" s="1"/>
  <c r="B418" i="4"/>
  <c r="C418" i="4" s="1"/>
  <c r="B419" i="4"/>
  <c r="C419" i="4" s="1"/>
  <c r="B420" i="4"/>
  <c r="C420" i="4" s="1"/>
  <c r="B421" i="4"/>
  <c r="C421" i="4" s="1"/>
  <c r="B422" i="4"/>
  <c r="C422" i="4" s="1"/>
  <c r="B423" i="4"/>
  <c r="C423" i="4" s="1"/>
  <c r="B424" i="4"/>
  <c r="C424" i="4" s="1"/>
  <c r="B425" i="4"/>
  <c r="C425" i="4" s="1"/>
  <c r="B426" i="4"/>
  <c r="C426" i="4" s="1"/>
  <c r="B427" i="4"/>
  <c r="C427" i="4" s="1"/>
  <c r="B428" i="4"/>
  <c r="C428" i="4" s="1"/>
  <c r="B429" i="4"/>
  <c r="C429" i="4" s="1"/>
  <c r="B430" i="4"/>
  <c r="C430" i="4" s="1"/>
  <c r="B431" i="4"/>
  <c r="C431" i="4" s="1"/>
  <c r="B432" i="4"/>
  <c r="C432" i="4" s="1"/>
  <c r="B433" i="4"/>
  <c r="C433" i="4" s="1"/>
  <c r="B434" i="4"/>
  <c r="C434" i="4" s="1"/>
  <c r="B435" i="4"/>
  <c r="C435" i="4" s="1"/>
  <c r="B436" i="4"/>
  <c r="C436" i="4" s="1"/>
  <c r="B437" i="4"/>
  <c r="C437" i="4" s="1"/>
  <c r="B438" i="4"/>
  <c r="C438" i="4" s="1"/>
  <c r="B439" i="4"/>
  <c r="C439" i="4" s="1"/>
  <c r="B440" i="4"/>
  <c r="C440" i="4" s="1"/>
  <c r="B441" i="4"/>
  <c r="C441" i="4" s="1"/>
  <c r="B442" i="4"/>
  <c r="C442" i="4" s="1"/>
  <c r="B443" i="4"/>
  <c r="C443" i="4" s="1"/>
  <c r="B444" i="4"/>
  <c r="C444" i="4" s="1"/>
  <c r="B445" i="4"/>
  <c r="C445" i="4" s="1"/>
  <c r="B446" i="4"/>
  <c r="C446" i="4" s="1"/>
  <c r="B447" i="4"/>
  <c r="C447" i="4" s="1"/>
  <c r="B448" i="4"/>
  <c r="C448" i="4" s="1"/>
  <c r="B449" i="4"/>
  <c r="C449" i="4" s="1"/>
  <c r="B450" i="4"/>
  <c r="C450" i="4" s="1"/>
  <c r="B451" i="4"/>
  <c r="C451" i="4" s="1"/>
  <c r="B452" i="4"/>
  <c r="C452" i="4" s="1"/>
  <c r="B453" i="4"/>
  <c r="C453" i="4" s="1"/>
  <c r="B454" i="4"/>
  <c r="C454" i="4" s="1"/>
  <c r="B455" i="4"/>
  <c r="C455" i="4" s="1"/>
  <c r="B456" i="4"/>
  <c r="C456" i="4" s="1"/>
  <c r="B457" i="4"/>
  <c r="C457" i="4" s="1"/>
  <c r="B458" i="4"/>
  <c r="C458" i="4" s="1"/>
  <c r="B459" i="4"/>
  <c r="C459" i="4" s="1"/>
  <c r="B460" i="4"/>
  <c r="C460" i="4" s="1"/>
  <c r="B461" i="4"/>
  <c r="C461" i="4" s="1"/>
  <c r="B462" i="4"/>
  <c r="C462" i="4" s="1"/>
  <c r="B463" i="4"/>
  <c r="C463" i="4" s="1"/>
  <c r="B464" i="4"/>
  <c r="C464" i="4" s="1"/>
  <c r="B465" i="4"/>
  <c r="C465" i="4" s="1"/>
  <c r="B466" i="4"/>
  <c r="C466" i="4" s="1"/>
  <c r="B467" i="4"/>
  <c r="C467" i="4" s="1"/>
  <c r="B468" i="4"/>
  <c r="C468" i="4" s="1"/>
  <c r="B469" i="4"/>
  <c r="C469" i="4" s="1"/>
  <c r="B470" i="4"/>
  <c r="C470" i="4" s="1"/>
  <c r="B471" i="4"/>
  <c r="C471" i="4" s="1"/>
  <c r="B472" i="4"/>
  <c r="C472" i="4" s="1"/>
  <c r="B473" i="4"/>
  <c r="C473" i="4" s="1"/>
  <c r="B474" i="4"/>
  <c r="C474" i="4" s="1"/>
  <c r="B475" i="4"/>
  <c r="C475" i="4" s="1"/>
  <c r="B476" i="4"/>
  <c r="C476" i="4" s="1"/>
  <c r="B477" i="4"/>
  <c r="C477" i="4" s="1"/>
  <c r="B478" i="4"/>
  <c r="C478" i="4" s="1"/>
  <c r="B479" i="4"/>
  <c r="C479" i="4" s="1"/>
  <c r="B480" i="4"/>
  <c r="C480" i="4" s="1"/>
  <c r="B481" i="4"/>
  <c r="C481" i="4" s="1"/>
  <c r="B482" i="4"/>
  <c r="C482" i="4" s="1"/>
  <c r="B483" i="4"/>
  <c r="C483" i="4" s="1"/>
  <c r="B484" i="4"/>
  <c r="C484" i="4" s="1"/>
  <c r="B485" i="4"/>
  <c r="C485" i="4" s="1"/>
  <c r="B486" i="4"/>
  <c r="C486" i="4" s="1"/>
  <c r="B487" i="4"/>
  <c r="C487" i="4" s="1"/>
  <c r="B488" i="4"/>
  <c r="C488" i="4" s="1"/>
  <c r="B489" i="4"/>
  <c r="C489" i="4" s="1"/>
  <c r="B490" i="4"/>
  <c r="C490" i="4" s="1"/>
  <c r="B491" i="4"/>
  <c r="C491" i="4" s="1"/>
  <c r="B492" i="4"/>
  <c r="C492" i="4" s="1"/>
  <c r="B493" i="4"/>
  <c r="C493" i="4" s="1"/>
  <c r="B494" i="4"/>
  <c r="C494" i="4" s="1"/>
  <c r="B495" i="4"/>
  <c r="C495" i="4" s="1"/>
  <c r="B496" i="4"/>
  <c r="C496" i="4" s="1"/>
  <c r="B497" i="4"/>
  <c r="C497" i="4" s="1"/>
  <c r="B498" i="4"/>
  <c r="C498" i="4" s="1"/>
  <c r="B499" i="4"/>
  <c r="C499" i="4" s="1"/>
  <c r="B500" i="4"/>
  <c r="C500" i="4" s="1"/>
  <c r="B501" i="4"/>
  <c r="C501" i="4" s="1"/>
  <c r="B502" i="4"/>
  <c r="C502" i="4" s="1"/>
  <c r="B503" i="4"/>
  <c r="C503" i="4" s="1"/>
  <c r="B504" i="4"/>
  <c r="C504" i="4" s="1"/>
  <c r="B505" i="4"/>
  <c r="C505" i="4" s="1"/>
  <c r="B506" i="4"/>
  <c r="C506" i="4" s="1"/>
  <c r="B507" i="4"/>
  <c r="C507" i="4" s="1"/>
  <c r="B508" i="4"/>
  <c r="C508" i="4" s="1"/>
  <c r="B509" i="4"/>
  <c r="C509" i="4" s="1"/>
  <c r="B510" i="4"/>
  <c r="C510" i="4" s="1"/>
  <c r="B511" i="4"/>
  <c r="C511" i="4" s="1"/>
  <c r="B512" i="4"/>
  <c r="C512" i="4" s="1"/>
  <c r="B513" i="4"/>
  <c r="C513" i="4" s="1"/>
  <c r="B514" i="4"/>
  <c r="C514" i="4" s="1"/>
  <c r="B515" i="4"/>
  <c r="C515" i="4" s="1"/>
  <c r="B516" i="4"/>
  <c r="C516" i="4" s="1"/>
  <c r="B517" i="4"/>
  <c r="C517" i="4" s="1"/>
  <c r="B518" i="4"/>
  <c r="C518" i="4" s="1"/>
  <c r="B519" i="4"/>
  <c r="C519" i="4" s="1"/>
  <c r="B520" i="4"/>
  <c r="C520" i="4" s="1"/>
  <c r="B521" i="4"/>
  <c r="C521" i="4" s="1"/>
  <c r="B522" i="4"/>
  <c r="C522" i="4" s="1"/>
  <c r="B523" i="4"/>
  <c r="C523" i="4" s="1"/>
  <c r="B524" i="4"/>
  <c r="C524" i="4" s="1"/>
  <c r="B525" i="4"/>
  <c r="C525" i="4" s="1"/>
  <c r="B526" i="4"/>
  <c r="C526" i="4" s="1"/>
  <c r="B527" i="4"/>
  <c r="C527" i="4" s="1"/>
  <c r="B528" i="4"/>
  <c r="C528" i="4" s="1"/>
  <c r="B529" i="4"/>
  <c r="C529" i="4" s="1"/>
  <c r="B530" i="4"/>
  <c r="C530" i="4" s="1"/>
  <c r="B531" i="4"/>
  <c r="C531" i="4" s="1"/>
  <c r="B532" i="4"/>
  <c r="C532" i="4" s="1"/>
  <c r="B533" i="4"/>
  <c r="C533" i="4" s="1"/>
  <c r="B534" i="4"/>
  <c r="C534" i="4" s="1"/>
  <c r="B535" i="4"/>
  <c r="C535" i="4" s="1"/>
  <c r="B536" i="4"/>
  <c r="C536" i="4" s="1"/>
  <c r="B537" i="4"/>
  <c r="C537" i="4" s="1"/>
  <c r="B538" i="4"/>
  <c r="C538" i="4" s="1"/>
  <c r="B539" i="4"/>
  <c r="C539" i="4" s="1"/>
  <c r="B540" i="4"/>
  <c r="C540" i="4" s="1"/>
  <c r="B541" i="4"/>
  <c r="C541" i="4" s="1"/>
  <c r="B542" i="4"/>
  <c r="C542" i="4" s="1"/>
  <c r="B543" i="4"/>
  <c r="C543" i="4" s="1"/>
  <c r="B544" i="4"/>
  <c r="C544" i="4" s="1"/>
  <c r="B545" i="4"/>
  <c r="C545" i="4" s="1"/>
  <c r="B546" i="4"/>
  <c r="C546" i="4" s="1"/>
  <c r="B547" i="4"/>
  <c r="C547" i="4" s="1"/>
  <c r="B548" i="4"/>
  <c r="C548" i="4" s="1"/>
  <c r="B549" i="4"/>
  <c r="C549" i="4" s="1"/>
  <c r="B550" i="4"/>
  <c r="C550" i="4" s="1"/>
  <c r="B551" i="4"/>
  <c r="C551" i="4" s="1"/>
  <c r="B552" i="4"/>
  <c r="C552" i="4" s="1"/>
  <c r="B553" i="4"/>
  <c r="C553" i="4" s="1"/>
  <c r="B554" i="4"/>
  <c r="C554" i="4" s="1"/>
  <c r="B555" i="4"/>
  <c r="C555" i="4" s="1"/>
  <c r="B556" i="4"/>
  <c r="C556" i="4" s="1"/>
  <c r="B557" i="4"/>
  <c r="C557" i="4" s="1"/>
  <c r="B558" i="4"/>
  <c r="C558" i="4" s="1"/>
  <c r="B559" i="4"/>
  <c r="C559" i="4" s="1"/>
  <c r="B560" i="4"/>
  <c r="C560" i="4" s="1"/>
  <c r="B561" i="4"/>
  <c r="C561" i="4" s="1"/>
  <c r="B562" i="4"/>
  <c r="C562" i="4" s="1"/>
  <c r="B563" i="4"/>
  <c r="C563" i="4" s="1"/>
  <c r="B564" i="4"/>
  <c r="C564" i="4" s="1"/>
  <c r="B565" i="4"/>
  <c r="C565" i="4" s="1"/>
  <c r="B566" i="4"/>
  <c r="C566" i="4" s="1"/>
  <c r="B567" i="4"/>
  <c r="C567" i="4" s="1"/>
  <c r="B568" i="4"/>
  <c r="C568" i="4" s="1"/>
  <c r="B569" i="4"/>
  <c r="C569" i="4" s="1"/>
  <c r="B570" i="4"/>
  <c r="C570" i="4" s="1"/>
  <c r="B571" i="4"/>
  <c r="C571" i="4" s="1"/>
  <c r="B572" i="4"/>
  <c r="C572" i="4" s="1"/>
  <c r="B573" i="4"/>
  <c r="C573" i="4" s="1"/>
  <c r="B574" i="4"/>
  <c r="C574" i="4" s="1"/>
  <c r="B575" i="4"/>
  <c r="C575" i="4" s="1"/>
  <c r="B576" i="4"/>
  <c r="C576" i="4" s="1"/>
  <c r="B577" i="4"/>
  <c r="C577" i="4" s="1"/>
  <c r="B578" i="4"/>
  <c r="C578" i="4" s="1"/>
  <c r="B579" i="4"/>
  <c r="C579" i="4" s="1"/>
  <c r="B580" i="4"/>
  <c r="C580" i="4" s="1"/>
  <c r="B581" i="4"/>
  <c r="C581" i="4" s="1"/>
  <c r="B582" i="4"/>
  <c r="C582" i="4" s="1"/>
  <c r="B583" i="4"/>
  <c r="C583" i="4" s="1"/>
  <c r="B584" i="4"/>
  <c r="C584" i="4" s="1"/>
  <c r="B585" i="4"/>
  <c r="C585" i="4" s="1"/>
  <c r="B586" i="4"/>
  <c r="C586" i="4" s="1"/>
  <c r="B587" i="4"/>
  <c r="C587" i="4" s="1"/>
  <c r="B588" i="4"/>
  <c r="C588" i="4" s="1"/>
  <c r="B589" i="4"/>
  <c r="C589" i="4" s="1"/>
  <c r="B590" i="4"/>
  <c r="C590" i="4" s="1"/>
  <c r="B591" i="4"/>
  <c r="C591" i="4" s="1"/>
  <c r="B592" i="4"/>
  <c r="C592" i="4" s="1"/>
  <c r="B593" i="4"/>
  <c r="C593" i="4" s="1"/>
  <c r="B594" i="4"/>
  <c r="C594" i="4" s="1"/>
  <c r="B595" i="4"/>
  <c r="C595" i="4" s="1"/>
  <c r="B596" i="4"/>
  <c r="C596" i="4" s="1"/>
  <c r="B597" i="4"/>
  <c r="C597" i="4" s="1"/>
  <c r="B598" i="4"/>
  <c r="C598" i="4" s="1"/>
  <c r="B599" i="4"/>
  <c r="C599" i="4" s="1"/>
  <c r="B600" i="4"/>
  <c r="C600" i="4" s="1"/>
  <c r="B601" i="4"/>
  <c r="C601" i="4" s="1"/>
  <c r="B602" i="4"/>
  <c r="C602" i="4" s="1"/>
  <c r="B603" i="4"/>
  <c r="C603" i="4" s="1"/>
  <c r="B604" i="4"/>
  <c r="C604" i="4" s="1"/>
  <c r="B605" i="4"/>
  <c r="C605" i="4" s="1"/>
  <c r="B606" i="4"/>
  <c r="C606" i="4" s="1"/>
  <c r="B607" i="4"/>
  <c r="C607" i="4" s="1"/>
  <c r="B608" i="4"/>
  <c r="C608" i="4" s="1"/>
  <c r="B609" i="4"/>
  <c r="C609" i="4" s="1"/>
  <c r="B610" i="4"/>
  <c r="C610" i="4" s="1"/>
  <c r="B611" i="4"/>
  <c r="C611" i="4" s="1"/>
  <c r="B612" i="4"/>
  <c r="C612" i="4" s="1"/>
  <c r="B613" i="4"/>
  <c r="C613" i="4" s="1"/>
  <c r="B614" i="4"/>
  <c r="C614" i="4" s="1"/>
  <c r="B615" i="4"/>
  <c r="C615" i="4" s="1"/>
  <c r="B616" i="4"/>
  <c r="C616" i="4" s="1"/>
  <c r="B617" i="4"/>
  <c r="C617" i="4" s="1"/>
  <c r="B618" i="4"/>
  <c r="C618" i="4" s="1"/>
  <c r="B619" i="4"/>
  <c r="C619" i="4" s="1"/>
  <c r="B620" i="4"/>
  <c r="C620" i="4" s="1"/>
  <c r="B621" i="4"/>
  <c r="C621" i="4" s="1"/>
  <c r="B622" i="4"/>
  <c r="C622" i="4" s="1"/>
  <c r="B623" i="4"/>
  <c r="C623" i="4" s="1"/>
  <c r="B624" i="4"/>
  <c r="C624" i="4" s="1"/>
  <c r="B625" i="4"/>
  <c r="C625" i="4" s="1"/>
  <c r="B626" i="4"/>
  <c r="C626" i="4" s="1"/>
  <c r="B627" i="4"/>
  <c r="C627" i="4" s="1"/>
  <c r="B628" i="4"/>
  <c r="C628" i="4" s="1"/>
  <c r="B629" i="4"/>
  <c r="C629" i="4" s="1"/>
  <c r="B630" i="4"/>
  <c r="C630" i="4" s="1"/>
  <c r="B631" i="4"/>
  <c r="C631" i="4" s="1"/>
  <c r="B632" i="4"/>
  <c r="C632" i="4" s="1"/>
  <c r="B633" i="4"/>
  <c r="C633" i="4" s="1"/>
  <c r="B634" i="4"/>
  <c r="C634" i="4" s="1"/>
  <c r="B635" i="4"/>
  <c r="C635" i="4" s="1"/>
  <c r="B636" i="4"/>
  <c r="C636" i="4" s="1"/>
  <c r="B637" i="4"/>
  <c r="C637" i="4" s="1"/>
  <c r="B638" i="4"/>
  <c r="C638" i="4" s="1"/>
  <c r="B639" i="4"/>
  <c r="C639" i="4" s="1"/>
  <c r="B640" i="4"/>
  <c r="C640" i="4" s="1"/>
  <c r="B641" i="4"/>
  <c r="C641" i="4" s="1"/>
  <c r="B642" i="4"/>
  <c r="C642" i="4" s="1"/>
  <c r="B643" i="4"/>
  <c r="C643" i="4" s="1"/>
  <c r="B644" i="4"/>
  <c r="C644" i="4" s="1"/>
  <c r="B645" i="4"/>
  <c r="C645" i="4" s="1"/>
  <c r="B646" i="4"/>
  <c r="C646" i="4" s="1"/>
  <c r="B647" i="4"/>
  <c r="C647" i="4" s="1"/>
  <c r="B648" i="4"/>
  <c r="C648" i="4" s="1"/>
  <c r="B649" i="4"/>
  <c r="C649" i="4" s="1"/>
  <c r="B650" i="4"/>
  <c r="C650" i="4" s="1"/>
  <c r="B651" i="4"/>
  <c r="C651" i="4" s="1"/>
  <c r="B652" i="4"/>
  <c r="C652" i="4" s="1"/>
  <c r="B653" i="4"/>
  <c r="C653" i="4" s="1"/>
  <c r="B654" i="4"/>
  <c r="C654" i="4" s="1"/>
  <c r="B655" i="4"/>
  <c r="C655" i="4" s="1"/>
  <c r="B656" i="4"/>
  <c r="C656" i="4" s="1"/>
  <c r="B657" i="4"/>
  <c r="C657" i="4" s="1"/>
  <c r="B658" i="4"/>
  <c r="C658" i="4" s="1"/>
  <c r="B659" i="4"/>
  <c r="C659" i="4" s="1"/>
  <c r="B660" i="4"/>
  <c r="C660" i="4" s="1"/>
  <c r="B661" i="4"/>
  <c r="C661" i="4" s="1"/>
  <c r="B662" i="4"/>
  <c r="C662" i="4" s="1"/>
  <c r="B663" i="4"/>
  <c r="C663" i="4" s="1"/>
  <c r="B664" i="4"/>
  <c r="C664" i="4" s="1"/>
  <c r="B665" i="4"/>
  <c r="C665" i="4" s="1"/>
  <c r="B666" i="4"/>
  <c r="C666" i="4" s="1"/>
  <c r="B667" i="4"/>
  <c r="C667" i="4" s="1"/>
  <c r="B668" i="4"/>
  <c r="C668" i="4" s="1"/>
  <c r="B669" i="4"/>
  <c r="C669" i="4" s="1"/>
  <c r="B670" i="4"/>
  <c r="C670" i="4" s="1"/>
  <c r="B671" i="4"/>
  <c r="C671" i="4" s="1"/>
  <c r="B672" i="4"/>
  <c r="C672" i="4" s="1"/>
  <c r="B673" i="4"/>
  <c r="C673" i="4" s="1"/>
  <c r="B674" i="4"/>
  <c r="C674" i="4" s="1"/>
  <c r="B675" i="4"/>
  <c r="C675" i="4" s="1"/>
  <c r="B676" i="4"/>
  <c r="C676" i="4" s="1"/>
  <c r="B677" i="4"/>
  <c r="C677" i="4" s="1"/>
  <c r="B678" i="4"/>
  <c r="C678" i="4" s="1"/>
  <c r="B679" i="4"/>
  <c r="C679" i="4" s="1"/>
  <c r="B680" i="4"/>
  <c r="C680" i="4" s="1"/>
  <c r="B681" i="4"/>
  <c r="C681" i="4" s="1"/>
  <c r="B682" i="4"/>
  <c r="C682" i="4" s="1"/>
  <c r="B683" i="4"/>
  <c r="C683" i="4" s="1"/>
  <c r="B684" i="4"/>
  <c r="C684" i="4" s="1"/>
  <c r="B685" i="4"/>
  <c r="C685" i="4" s="1"/>
  <c r="B686" i="4"/>
  <c r="C686" i="4" s="1"/>
  <c r="B687" i="4"/>
  <c r="C687" i="4" s="1"/>
  <c r="B688" i="4"/>
  <c r="C688" i="4" s="1"/>
  <c r="B689" i="4"/>
  <c r="C689" i="4" s="1"/>
  <c r="B690" i="4"/>
  <c r="C690" i="4" s="1"/>
  <c r="B691" i="4"/>
  <c r="C691" i="4" s="1"/>
  <c r="B692" i="4"/>
  <c r="C692" i="4" s="1"/>
  <c r="B693" i="4"/>
  <c r="C693" i="4" s="1"/>
  <c r="B694" i="4"/>
  <c r="C694" i="4" s="1"/>
  <c r="B695" i="4"/>
  <c r="C695" i="4" s="1"/>
  <c r="B696" i="4"/>
  <c r="C696" i="4" s="1"/>
  <c r="B697" i="4"/>
  <c r="C697" i="4" s="1"/>
  <c r="B698" i="4"/>
  <c r="C698" i="4" s="1"/>
  <c r="B699" i="4"/>
  <c r="C699" i="4" s="1"/>
  <c r="B700" i="4"/>
  <c r="C700" i="4" s="1"/>
  <c r="B701" i="4"/>
  <c r="C701" i="4" s="1"/>
  <c r="B702" i="4"/>
  <c r="C702" i="4" s="1"/>
  <c r="B703" i="4"/>
  <c r="C703" i="4" s="1"/>
  <c r="B704" i="4"/>
  <c r="C704" i="4" s="1"/>
  <c r="B705" i="4"/>
  <c r="C705" i="4" s="1"/>
  <c r="B706" i="4"/>
  <c r="C706" i="4" s="1"/>
  <c r="B707" i="4"/>
  <c r="C707" i="4" s="1"/>
  <c r="B708" i="4"/>
  <c r="C708" i="4" s="1"/>
  <c r="B709" i="4"/>
  <c r="C709" i="4" s="1"/>
  <c r="B710" i="4"/>
  <c r="C710" i="4" s="1"/>
  <c r="B711" i="4"/>
  <c r="C711" i="4" s="1"/>
  <c r="B712" i="4"/>
  <c r="C712" i="4" s="1"/>
  <c r="B713" i="4"/>
  <c r="C713" i="4" s="1"/>
  <c r="B714" i="4"/>
  <c r="C714" i="4" s="1"/>
  <c r="B715" i="4"/>
  <c r="C715" i="4" s="1"/>
  <c r="B716" i="4"/>
  <c r="C716" i="4" s="1"/>
  <c r="B717" i="4"/>
  <c r="C717" i="4" s="1"/>
  <c r="B718" i="4"/>
  <c r="C718" i="4" s="1"/>
  <c r="B719" i="4"/>
  <c r="C719" i="4" s="1"/>
  <c r="B720" i="4"/>
  <c r="C720" i="4" s="1"/>
  <c r="B721" i="4"/>
  <c r="C721" i="4" s="1"/>
  <c r="B722" i="4"/>
  <c r="C722" i="4" s="1"/>
  <c r="B723" i="4"/>
  <c r="C723" i="4" s="1"/>
  <c r="B724" i="4"/>
  <c r="C724" i="4" s="1"/>
  <c r="B725" i="4"/>
  <c r="C725" i="4" s="1"/>
  <c r="B726" i="4"/>
  <c r="C726" i="4" s="1"/>
  <c r="B727" i="4"/>
  <c r="C727" i="4" s="1"/>
  <c r="B728" i="4"/>
  <c r="C728" i="4" s="1"/>
  <c r="B729" i="4"/>
  <c r="C729" i="4" s="1"/>
  <c r="B730" i="4"/>
  <c r="C730" i="4" s="1"/>
  <c r="B731" i="4"/>
  <c r="C731" i="4" s="1"/>
  <c r="B732" i="4"/>
  <c r="C732" i="4" s="1"/>
  <c r="B733" i="4"/>
  <c r="C733" i="4" s="1"/>
  <c r="B734" i="4"/>
  <c r="C734" i="4" s="1"/>
  <c r="B735" i="4"/>
  <c r="C735" i="4" s="1"/>
  <c r="B736" i="4"/>
  <c r="C736" i="4" s="1"/>
  <c r="B737" i="4"/>
  <c r="C737" i="4" s="1"/>
  <c r="B738" i="4"/>
  <c r="C738" i="4" s="1"/>
  <c r="B739" i="4"/>
  <c r="C739" i="4" s="1"/>
  <c r="B740" i="4"/>
  <c r="C740" i="4" s="1"/>
  <c r="B741" i="4"/>
  <c r="C741" i="4" s="1"/>
  <c r="B742" i="4"/>
  <c r="C742" i="4" s="1"/>
  <c r="B743" i="4"/>
  <c r="C743" i="4" s="1"/>
  <c r="B744" i="4"/>
  <c r="C744" i="4" s="1"/>
  <c r="B745" i="4"/>
  <c r="C745" i="4" s="1"/>
  <c r="B746" i="4"/>
  <c r="C746" i="4" s="1"/>
  <c r="B747" i="4"/>
  <c r="C747" i="4" s="1"/>
  <c r="B748" i="4"/>
  <c r="C748" i="4" s="1"/>
  <c r="B749" i="4"/>
  <c r="C749" i="4" s="1"/>
  <c r="B750" i="4"/>
  <c r="C750" i="4" s="1"/>
  <c r="B751" i="4"/>
  <c r="C751" i="4" s="1"/>
  <c r="B752" i="4"/>
  <c r="C752" i="4" s="1"/>
  <c r="B753" i="4"/>
  <c r="C753" i="4" s="1"/>
  <c r="B754" i="4"/>
  <c r="C754" i="4" s="1"/>
  <c r="B755" i="4"/>
  <c r="C755" i="4" s="1"/>
  <c r="B756" i="4"/>
  <c r="C756" i="4" s="1"/>
  <c r="B757" i="4"/>
  <c r="C757" i="4" s="1"/>
  <c r="B758" i="4"/>
  <c r="C758" i="4" s="1"/>
  <c r="B759" i="4"/>
  <c r="C759" i="4" s="1"/>
  <c r="B760" i="4"/>
  <c r="C760" i="4" s="1"/>
  <c r="B761" i="4"/>
  <c r="C761" i="4" s="1"/>
  <c r="B762" i="4"/>
  <c r="C762" i="4" s="1"/>
  <c r="B763" i="4"/>
  <c r="C763" i="4" s="1"/>
  <c r="B764" i="4"/>
  <c r="C764" i="4" s="1"/>
  <c r="B765" i="4"/>
  <c r="C765" i="4" s="1"/>
  <c r="B766" i="4"/>
  <c r="C766" i="4" s="1"/>
  <c r="B767" i="4"/>
  <c r="C767" i="4" s="1"/>
  <c r="B768" i="4"/>
  <c r="C768" i="4" s="1"/>
  <c r="B769" i="4"/>
  <c r="C769" i="4" s="1"/>
  <c r="B770" i="4"/>
  <c r="C770" i="4" s="1"/>
  <c r="B771" i="4"/>
  <c r="C771" i="4" s="1"/>
  <c r="B772" i="4"/>
  <c r="C772" i="4" s="1"/>
  <c r="B773" i="4"/>
  <c r="C773" i="4" s="1"/>
  <c r="B774" i="4"/>
  <c r="C774" i="4" s="1"/>
  <c r="B775" i="4"/>
  <c r="C775" i="4" s="1"/>
  <c r="B776" i="4"/>
  <c r="C776" i="4" s="1"/>
  <c r="B777" i="4"/>
  <c r="C777" i="4" s="1"/>
  <c r="B778" i="4"/>
  <c r="C778" i="4" s="1"/>
  <c r="B779" i="4"/>
  <c r="C779" i="4" s="1"/>
  <c r="B780" i="4"/>
  <c r="C780" i="4" s="1"/>
  <c r="B781" i="4"/>
  <c r="C781" i="4" s="1"/>
  <c r="B782" i="4"/>
  <c r="C782" i="4" s="1"/>
  <c r="B783" i="4"/>
  <c r="C783" i="4" s="1"/>
  <c r="B784" i="4"/>
  <c r="C784" i="4" s="1"/>
  <c r="B785" i="4"/>
  <c r="C785" i="4" s="1"/>
  <c r="B786" i="4"/>
  <c r="C786" i="4" s="1"/>
  <c r="B787" i="4"/>
  <c r="C787" i="4" s="1"/>
  <c r="B788" i="4"/>
  <c r="C788" i="4" s="1"/>
  <c r="B789" i="4"/>
  <c r="C789" i="4" s="1"/>
  <c r="B790" i="4"/>
  <c r="C790" i="4" s="1"/>
  <c r="B791" i="4"/>
  <c r="C791" i="4" s="1"/>
  <c r="B792" i="4"/>
  <c r="C792" i="4" s="1"/>
  <c r="B793" i="4"/>
  <c r="C793" i="4" s="1"/>
  <c r="B794" i="4"/>
  <c r="C794" i="4" s="1"/>
  <c r="B795" i="4"/>
  <c r="C795" i="4" s="1"/>
  <c r="B796" i="4"/>
  <c r="C796" i="4" s="1"/>
  <c r="B797" i="4"/>
  <c r="C797" i="4" s="1"/>
  <c r="B798" i="4"/>
  <c r="C798" i="4" s="1"/>
  <c r="B799" i="4"/>
  <c r="C799" i="4" s="1"/>
  <c r="B800" i="4"/>
  <c r="C800" i="4" s="1"/>
  <c r="B801" i="4"/>
  <c r="C801" i="4" s="1"/>
  <c r="B802" i="4"/>
  <c r="C802" i="4" s="1"/>
  <c r="B803" i="4"/>
  <c r="C803" i="4" s="1"/>
  <c r="B804" i="4"/>
  <c r="C804" i="4" s="1"/>
  <c r="B805" i="4"/>
  <c r="C805" i="4" s="1"/>
  <c r="B806" i="4"/>
  <c r="C806" i="4" s="1"/>
  <c r="B807" i="4"/>
  <c r="C807" i="4" s="1"/>
  <c r="B808" i="4"/>
  <c r="C808" i="4" s="1"/>
  <c r="B809" i="4"/>
  <c r="C809" i="4" s="1"/>
  <c r="B810" i="4"/>
  <c r="C810" i="4" s="1"/>
  <c r="B811" i="4"/>
  <c r="C811" i="4" s="1"/>
  <c r="B812" i="4"/>
  <c r="C812" i="4" s="1"/>
  <c r="B813" i="4"/>
  <c r="C813" i="4" s="1"/>
  <c r="B814" i="4"/>
  <c r="C814" i="4" s="1"/>
  <c r="B815" i="4"/>
  <c r="C815" i="4" s="1"/>
  <c r="B816" i="4"/>
  <c r="C816" i="4" s="1"/>
  <c r="B817" i="4"/>
  <c r="C817" i="4" s="1"/>
  <c r="B818" i="4"/>
  <c r="C818" i="4" s="1"/>
  <c r="B819" i="4"/>
  <c r="C819" i="4" s="1"/>
  <c r="B820" i="4"/>
  <c r="C820" i="4" s="1"/>
  <c r="B821" i="4"/>
  <c r="C821" i="4" s="1"/>
  <c r="B822" i="4"/>
  <c r="C822" i="4" s="1"/>
  <c r="B823" i="4"/>
  <c r="C823" i="4" s="1"/>
  <c r="B824" i="4"/>
  <c r="C824" i="4" s="1"/>
  <c r="B825" i="4"/>
  <c r="C825" i="4" s="1"/>
  <c r="B826" i="4"/>
  <c r="C826" i="4" s="1"/>
  <c r="B827" i="4"/>
  <c r="C827" i="4" s="1"/>
  <c r="B828" i="4"/>
  <c r="C828" i="4" s="1"/>
  <c r="B829" i="4"/>
  <c r="C829" i="4" s="1"/>
  <c r="B830" i="4"/>
  <c r="C830" i="4" s="1"/>
  <c r="B831" i="4"/>
  <c r="C831" i="4" s="1"/>
  <c r="B832" i="4"/>
  <c r="C832" i="4" s="1"/>
  <c r="B833" i="4"/>
  <c r="C833" i="4" s="1"/>
  <c r="B834" i="4"/>
  <c r="C834" i="4" s="1"/>
  <c r="B835" i="4"/>
  <c r="C835" i="4" s="1"/>
  <c r="B836" i="4"/>
  <c r="C836" i="4" s="1"/>
  <c r="B837" i="4"/>
  <c r="C837" i="4" s="1"/>
  <c r="B838" i="4"/>
  <c r="C838" i="4" s="1"/>
  <c r="B839" i="4"/>
  <c r="C839" i="4" s="1"/>
  <c r="B840" i="4"/>
  <c r="C840" i="4" s="1"/>
  <c r="B841" i="4"/>
  <c r="C841" i="4" s="1"/>
  <c r="B842" i="4"/>
  <c r="C842" i="4" s="1"/>
  <c r="B843" i="4"/>
  <c r="C843" i="4" s="1"/>
  <c r="B844" i="4"/>
  <c r="C844" i="4" s="1"/>
  <c r="B845" i="4"/>
  <c r="C845" i="4" s="1"/>
  <c r="B846" i="4"/>
  <c r="C846" i="4" s="1"/>
  <c r="B847" i="4"/>
  <c r="C847" i="4" s="1"/>
  <c r="B848" i="4"/>
  <c r="C848" i="4" s="1"/>
  <c r="B849" i="4"/>
  <c r="C849" i="4" s="1"/>
  <c r="B850" i="4"/>
  <c r="C850" i="4" s="1"/>
  <c r="B851" i="4"/>
  <c r="C851" i="4" s="1"/>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53" i="4" s="1"/>
  <c r="F44" i="4"/>
  <c r="A2" i="12" s="1"/>
  <c r="B2" i="12" s="1"/>
  <c r="F42" i="4"/>
  <c r="A2" i="11" s="1"/>
  <c r="D2" i="11" l="1"/>
  <c r="O1" i="11"/>
  <c r="N1" i="1"/>
  <c r="N1" i="6"/>
  <c r="J1" i="12"/>
  <c r="N10" i="6"/>
  <c r="F5" i="11"/>
  <c r="W6" i="11" s="1"/>
  <c r="F6" i="11"/>
  <c r="M14" i="11" s="1"/>
  <c r="N6" i="11" l="1"/>
  <c r="O11" i="16"/>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L223" i="16" l="1"/>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<sst xmlns="http://schemas.openxmlformats.org/spreadsheetml/2006/main" count="39982" uniqueCount="6437">
  <si>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</si>
  <si>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</si>
  <si>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</si>
  <si>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</si>
  <si>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</si>
  <si>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</si>
  <si>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</si>
  <si>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</si>
  <si>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</si>
  <si>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</si>
  <si>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</si>
  <si>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</si>
  <si>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</si>
  <si>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</si>
  <si>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</si>
  <si>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</si>
  <si>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</si>
  <si>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</si>
  <si>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</si>
  <si>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</si>
  <si>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</si>
  <si>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</si>
  <si>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</si>
  <si>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</si>
  <si>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</si>
  <si>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</si>
  <si>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</si>
  <si>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</si>
  <si>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</si>
  <si>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</si>
  <si>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</si>
  <si>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</si>
  <si>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</si>
  <si>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</si>
  <si>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</si>
  <si>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</si>
  <si>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</si>
  <si>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</si>
  <si>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</si>
  <si>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</si>
  <si>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</si>
  <si>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</si>
  <si>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</si>
  <si>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</si>
  <si>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</si>
  <si>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</si>
  <si>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</si>
  <si>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</si>
  <si>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</si>
  <si>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</si>
  <si>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</si>
  <si>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</si>
  <si>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</si>
  <si>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</si>
  <si>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</si>
  <si>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</si>
  <si>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</si>
  <si>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</si>
  <si>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</si>
  <si>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</si>
  <si>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</si>
  <si>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</si>
  <si>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</si>
  <si>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</si>
  <si>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</si>
  <si>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</si>
  <si>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</si>
  <si>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</si>
  <si>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</si>
  <si>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</si>
  <si>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</si>
  <si>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</si>
  <si>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</si>
  <si>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</si>
  <si>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</si>
  <si>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</si>
  <si>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</si>
  <si>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</si>
  <si>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</si>
  <si>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</si>
  <si>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</si>
  <si>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</si>
  <si>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</si>
  <si>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</si>
  <si>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</si>
  <si>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</si>
  <si>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</si>
  <si>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</si>
  <si>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</si>
  <si>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</si>
  <si>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</si>
  <si>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</si>
  <si>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</si>
  <si>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</si>
  <si>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</si>
  <si>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</si>
  <si>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</si>
  <si>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</si>
  <si>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</si>
  <si>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</si>
  <si>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</si>
  <si>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</si>
  <si>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</si>
  <si>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</si>
  <si>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</si>
  <si>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</si>
  <si>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</si>
  <si>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</si>
  <si>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</si>
  <si>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</si>
  <si>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</si>
  <si>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</si>
  <si>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</si>
  <si>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</si>
  <si>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</si>
  <si>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</si>
  <si>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</si>
  <si>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</si>
  <si>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</si>
  <si>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</si>
  <si>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</si>
  <si>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</si>
  <si>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</si>
  <si>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</si>
  <si>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</si>
  <si>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</si>
  <si>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</si>
  <si>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</si>
  <si>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</si>
  <si>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</si>
  <si>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</si>
  <si>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</si>
  <si>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</si>
  <si>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</si>
  <si>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</si>
  <si>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</si>
  <si>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</si>
  <si>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</si>
  <si>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</si>
  <si>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</si>
  <si>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</si>
  <si>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</si>
  <si>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</si>
  <si>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</si>
  <si>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</si>
  <si>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</si>
  <si>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</si>
  <si>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</si>
  <si>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</si>
  <si>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</si>
  <si>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</si>
  <si>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</si>
  <si>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</si>
  <si>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</si>
  <si>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</si>
  <si>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</si>
  <si>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</si>
  <si>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</si>
  <si>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</si>
  <si>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</si>
  <si>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</si>
  <si>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</si>
  <si>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</si>
  <si>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</si>
  <si>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</si>
  <si>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</si>
  <si>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</si>
  <si>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</si>
  <si>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</si>
  <si>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</si>
  <si>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</si>
  <si>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</si>
  <si>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</si>
  <si>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</si>
  <si>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</si>
  <si>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</si>
  <si>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</si>
  <si>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</si>
  <si>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</si>
  <si>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</si>
  <si>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</si>
  <si>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</si>
  <si>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</si>
  <si>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</si>
  <si>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</si>
  <si>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</si>
  <si>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</si>
  <si>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</si>
  <si>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</si>
  <si>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</si>
  <si>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</si>
  <si>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</si>
  <si>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</si>
  <si>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</si>
  <si>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</si>
  <si>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</si>
  <si>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</si>
  <si>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</si>
  <si>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</si>
  <si>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</si>
  <si>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</si>
  <si>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</si>
  <si>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</si>
  <si>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</si>
  <si>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</si>
  <si>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</si>
  <si>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</si>
  <si>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</si>
  <si>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</si>
  <si>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</si>
  <si>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</si>
  <si>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</si>
  <si>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</si>
  <si>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</si>
  <si>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</si>
  <si>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</si>
  <si>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</si>
  <si>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</si>
  <si>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</si>
  <si>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</si>
  <si>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</si>
  <si>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</si>
  <si>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</si>
  <si>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</si>
  <si>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</si>
  <si>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</si>
  <si>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</si>
  <si>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</si>
  <si>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</si>
  <si>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</si>
  <si>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</si>
  <si>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</si>
  <si>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</si>
  <si>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</si>
  <si>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</si>
  <si>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</si>
  <si>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</si>
  <si>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</si>
  <si>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</si>
  <si>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</si>
  <si>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</si>
  <si>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</si>
  <si>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</si>
  <si>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</si>
  <si>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</si>
  <si>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</si>
  <si>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</si>
  <si>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</si>
  <si>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</si>
  <si>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</si>
  <si>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</si>
  <si>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</si>
  <si>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</si>
  <si>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</si>
  <si>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</si>
  <si>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</si>
  <si>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</si>
  <si>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</si>
  <si>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</si>
  <si>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</si>
  <si>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</si>
  <si>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</si>
  <si>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</si>
  <si>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</si>
  <si>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</si>
  <si>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</si>
  <si>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</si>
  <si>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</si>
  <si>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</si>
  <si>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</si>
  <si>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</si>
  <si>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</si>
  <si>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</si>
  <si>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</si>
  <si>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</si>
  <si>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</si>
  <si>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</si>
  <si>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</si>
  <si>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</si>
  <si>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</si>
  <si>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</si>
  <si>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</si>
  <si>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</si>
  <si>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</si>
  <si>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</si>
  <si>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</si>
  <si>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</si>
  <si>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</si>
  <si>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</si>
  <si>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</si>
  <si>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</si>
  <si>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</si>
  <si>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</si>
  <si>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</si>
  <si>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</si>
  <si>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</si>
  <si>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</si>
  <si>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</si>
  <si>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</si>
  <si>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</si>
  <si>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</si>
  <si>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</si>
  <si>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</si>
  <si>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</si>
  <si>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</si>
  <si>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</si>
  <si>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</si>
  <si>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</si>
  <si>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</si>
  <si>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</si>
  <si>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</si>
  <si>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</si>
  <si>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</si>
  <si>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</si>
  <si>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</si>
  <si>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</si>
  <si>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</si>
  <si>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</si>
  <si>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</si>
  <si>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</si>
  <si>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</si>
  <si>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</si>
  <si>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</si>
  <si>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</si>
  <si>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</si>
  <si>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</si>
  <si>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</si>
  <si>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</si>
  <si>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</si>
  <si>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</si>
  <si>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</si>
  <si>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</si>
  <si>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</si>
  <si>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</si>
  <si>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</si>
  <si>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</si>
  <si>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</si>
  <si>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</si>
  <si>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</si>
  <si>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</si>
  <si>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</si>
  <si>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</si>
  <si>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</si>
  <si>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</si>
  <si>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</si>
  <si>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</si>
  <si>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</si>
  <si>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</si>
  <si>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</si>
  <si>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</si>
  <si>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</si>
  <si>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</si>
  <si>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</si>
  <si>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</si>
  <si>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</si>
  <si>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</si>
  <si>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</si>
  <si>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</si>
  <si>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</si>
  <si>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</si>
  <si>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</si>
  <si>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</si>
  <si>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</si>
  <si>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</si>
  <si>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</si>
  <si>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</si>
  <si>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</si>
  <si>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</si>
  <si>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</si>
  <si>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</si>
  <si>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</si>
  <si>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</si>
  <si>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</si>
  <si>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</si>
  <si>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</si>
  <si>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</si>
  <si>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</si>
  <si>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</si>
  <si>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</si>
  <si>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</si>
  <si>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</si>
  <si>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</si>
  <si>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</si>
  <si>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</si>
  <si>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</si>
  <si>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</si>
  <si>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</si>
  <si>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</si>
  <si>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</si>
  <si>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</si>
  <si>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</si>
  <si>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</si>
  <si>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</si>
  <si>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</si>
  <si>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</si>
  <si>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</si>
  <si>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</si>
  <si>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</si>
  <si>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</si>
  <si>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</si>
  <si>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</si>
  <si>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</si>
  <si>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</si>
  <si>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</si>
  <si>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</si>
  <si>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</si>
  <si>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</si>
  <si>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</si>
  <si>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</si>
  <si>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</si>
  <si>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</si>
  <si>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</si>
  <si>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</si>
  <si>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</si>
  <si>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</si>
  <si>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</si>
  <si>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</si>
  <si>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</si>
  <si>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</si>
  <si>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</si>
  <si>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</si>
  <si>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</si>
  <si>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</si>
  <si>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</si>
  <si>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</si>
  <si>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</si>
  <si>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</si>
  <si>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</si>
  <si>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</si>
  <si>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</si>
  <si>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</si>
  <si>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</si>
  <si>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</si>
  <si>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</si>
  <si>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</si>
  <si>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</si>
  <si>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</si>
  <si>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</si>
  <si>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</si>
  <si>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</si>
  <si>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</si>
  <si>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</si>
  <si>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</si>
  <si>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</si>
  <si>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</si>
  <si>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</si>
  <si>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</si>
  <si>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</si>
  <si>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</si>
  <si>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</si>
  <si>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</si>
  <si>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</si>
  <si>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</si>
  <si>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</si>
  <si>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</si>
  <si>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</si>
  <si>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</si>
  <si>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</si>
  <si>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</si>
  <si>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</si>
  <si>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</si>
  <si>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</si>
  <si>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</si>
  <si>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</si>
  <si>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</si>
  <si>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</si>
  <si>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</si>
  <si>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</si>
  <si>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</si>
  <si>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</si>
  <si>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</si>
  <si>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</si>
  <si>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</si>
  <si>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</si>
  <si>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</si>
  <si>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</si>
  <si>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</si>
  <si>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</si>
  <si>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</si>
  <si>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</si>
  <si>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</si>
  <si>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</si>
  <si>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</si>
  <si>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</si>
  <si>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</si>
  <si>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</si>
  <si>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</si>
  <si>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</si>
  <si>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</si>
  <si>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</si>
  <si>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</si>
  <si>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</si>
  <si>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</si>
  <si>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</si>
  <si>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</si>
  <si>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</si>
  <si>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</si>
  <si>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</si>
  <si>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</si>
  <si>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</si>
  <si>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</si>
  <si>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</si>
  <si>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</si>
  <si>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</si>
  <si>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</si>
  <si>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</si>
  <si>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</si>
  <si>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</si>
  <si>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</si>
  <si>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</si>
  <si>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</si>
  <si>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</si>
  <si>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</si>
  <si>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</si>
  <si>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</si>
  <si>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</si>
  <si>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</si>
  <si>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</si>
  <si>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</si>
  <si>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</si>
  <si>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</si>
  <si>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</si>
  <si>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</si>
  <si>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</si>
  <si>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</si>
  <si>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</si>
  <si>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</si>
  <si>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</si>
  <si>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</si>
  <si>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</si>
  <si>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</si>
  <si>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</si>
  <si>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</si>
  <si>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</si>
  <si>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</si>
  <si>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</si>
  <si>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</si>
  <si>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</si>
  <si>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</si>
  <si>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</si>
  <si>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</si>
  <si>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</si>
  <si>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</si>
  <si>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</si>
  <si>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</si>
  <si>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</si>
  <si>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</si>
  <si>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</si>
  <si>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</si>
  <si>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</si>
  <si>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</si>
  <si>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</si>
  <si>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</si>
  <si>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</si>
  <si>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</si>
  <si>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</si>
  <si>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</si>
  <si>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</si>
  <si>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</si>
  <si>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</si>
  <si>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</si>
  <si>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</si>
  <si>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</si>
  <si>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</si>
  <si>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</si>
  <si>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</si>
  <si>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</si>
  <si>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</si>
  <si>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</si>
  <si>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</si>
  <si>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</si>
  <si>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</si>
  <si>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</si>
  <si>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</si>
  <si>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</si>
  <si>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</si>
  <si>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</si>
  <si>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</si>
  <si>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</si>
  <si>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</si>
  <si>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</si>
  <si>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</si>
  <si>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</si>
  <si>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</si>
  <si>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</si>
  <si>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</si>
  <si>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</si>
  <si>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</si>
  <si>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</si>
  <si>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</si>
  <si>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</si>
  <si>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</si>
  <si>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</si>
  <si>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</si>
  <si>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</si>
  <si>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</si>
  <si>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</si>
  <si>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</si>
  <si>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</si>
  <si>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</si>
  <si>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</si>
  <si>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</si>
  <si>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</si>
  <si>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</si>
  <si>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</si>
  <si>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</si>
  <si>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</si>
  <si>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</si>
  <si>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</si>
  <si>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</si>
  <si>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</si>
  <si>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</si>
  <si>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</si>
  <si>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</si>
  <si>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</si>
  <si>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</si>
  <si>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</si>
  <si>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</si>
  <si>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</si>
  <si>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</si>
  <si>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</si>
  <si>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</si>
  <si>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</si>
  <si>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</si>
  <si>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</si>
  <si>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</si>
  <si>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</si>
  <si>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</si>
  <si>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</si>
  <si>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</si>
  <si>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</si>
  <si>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</si>
  <si>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</si>
  <si>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</si>
  <si>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</si>
  <si>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</si>
  <si>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</si>
  <si>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</si>
  <si>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</si>
  <si>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</si>
  <si>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</si>
  <si>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</si>
  <si>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</si>
  <si>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</si>
  <si>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</si>
  <si>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</si>
  <si>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</si>
  <si>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</si>
  <si>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</si>
  <si>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</si>
  <si>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</si>
  <si>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</si>
  <si>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</si>
  <si>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</si>
  <si>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</si>
  <si>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</si>
  <si>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</si>
  <si>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</si>
  <si>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</si>
  <si>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</si>
  <si>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</si>
  <si>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</si>
  <si>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</si>
  <si>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</si>
  <si>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</si>
  <si>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</si>
  <si>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</si>
  <si>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</si>
  <si>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</si>
  <si>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</si>
  <si>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</si>
  <si>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</si>
  <si>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</si>
  <si>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</si>
  <si>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</si>
  <si>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</si>
  <si>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</si>
  <si>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</si>
  <si>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</si>
  <si>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</si>
  <si>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</si>
  <si>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</si>
  <si>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</si>
  <si>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</si>
  <si>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</si>
  <si>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</si>
  <si>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</si>
  <si>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</si>
  <si>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</si>
  <si>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</si>
  <si>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</si>
  <si>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</si>
  <si>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</si>
  <si>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</si>
  <si>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</si>
  <si>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</si>
  <si>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</si>
  <si>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</si>
  <si>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</si>
  <si>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</si>
  <si>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</si>
  <si>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</si>
  <si>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</si>
  <si>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</si>
  <si>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</si>
  <si>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</si>
  <si>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</si>
  <si>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</si>
  <si>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</si>
  <si>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</si>
  <si>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</si>
  <si>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</si>
  <si>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</si>
  <si>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</si>
  <si>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</si>
  <si>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</si>
  <si>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</si>
  <si>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</si>
  <si>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</si>
  <si>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</si>
  <si>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</si>
  <si>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</si>
  <si>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</si>
  <si>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</si>
  <si>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</si>
  <si>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</si>
  <si>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</si>
  <si>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</si>
  <si>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</si>
  <si>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</si>
  <si>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</si>
  <si>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</si>
  <si>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</si>
  <si>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</si>
  <si>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</si>
  <si>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</si>
  <si>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</si>
  <si>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</si>
  <si>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</si>
  <si>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</si>
  <si>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</si>
  <si>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</si>
  <si>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</si>
  <si>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</si>
  <si>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</si>
  <si>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</si>
  <si>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</si>
  <si>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</si>
  <si>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</si>
  <si>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</si>
  <si>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</si>
  <si>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</si>
  <si>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</si>
  <si>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</si>
  <si>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</si>
  <si>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</si>
  <si>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</si>
  <si>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</si>
  <si>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</si>
  <si>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</si>
  <si>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</si>
  <si>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</si>
  <si>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</si>
  <si>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</si>
  <si>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</si>
  <si>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</si>
  <si>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</si>
  <si>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</si>
  <si>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</si>
  <si>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</si>
  <si>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</si>
  <si>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</si>
  <si>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</si>
  <si>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</si>
  <si>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</si>
  <si>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</si>
  <si>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</si>
  <si>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</si>
  <si>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</si>
  <si>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</si>
  <si>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</si>
  <si>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</si>
  <si>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</si>
  <si>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</si>
  <si>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</si>
  <si>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</si>
  <si>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</si>
  <si>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</si>
  <si>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</si>
  <si>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</si>
  <si>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</si>
  <si>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</si>
  <si>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</si>
  <si>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</si>
  <si>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</si>
  <si>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</si>
  <si>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</si>
  <si>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</si>
  <si>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</si>
  <si>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</si>
  <si>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</si>
  <si>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</si>
  <si>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</si>
  <si>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</si>
  <si>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</si>
  <si>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</si>
  <si>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</si>
  <si>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</si>
  <si>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</si>
  <si>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</si>
  <si>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</si>
  <si>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</si>
  <si>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</si>
  <si>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</si>
  <si>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</si>
  <si>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</si>
  <si>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</si>
  <si>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</si>
  <si>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</si>
  <si>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</si>
  <si>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</si>
  <si>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</si>
  <si>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</si>
  <si>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</si>
  <si>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</si>
  <si>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</si>
  <si>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</si>
  <si>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</si>
  <si>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</si>
  <si>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</si>
  <si>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</si>
  <si>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</si>
  <si>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</si>
  <si>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</si>
  <si>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</si>
  <si>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</si>
  <si>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</si>
  <si>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</si>
  <si>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</si>
  <si>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</si>
  <si>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</si>
  <si>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</si>
  <si>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</si>
  <si>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</si>
  <si>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</si>
  <si>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</si>
  <si>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</si>
  <si>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</si>
  <si>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</si>
  <si>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</si>
  <si>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</si>
  <si>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</si>
  <si>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</si>
  <si>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</si>
  <si>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</si>
  <si>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</si>
  <si>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</si>
  <si>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</si>
  <si>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</si>
  <si>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</si>
  <si>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</si>
  <si>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</si>
  <si>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</si>
  <si>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</si>
  <si>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</si>
  <si>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</si>
  <si>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</si>
  <si>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</si>
  <si>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</si>
  <si>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</si>
  <si>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</si>
  <si>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</si>
  <si>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</si>
  <si>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</si>
  <si>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</si>
  <si>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</si>
  <si>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</si>
  <si>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</si>
  <si>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</si>
  <si>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</si>
  <si>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</si>
  <si>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</si>
  <si>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</si>
  <si>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</si>
  <si>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</si>
  <si>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</si>
  <si>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</si>
  <si>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</si>
  <si>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</si>
  <si>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</si>
  <si>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</si>
  <si>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</si>
  <si>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</si>
  <si>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</si>
  <si>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</si>
  <si>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</si>
  <si>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</si>
  <si>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</si>
  <si>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</si>
  <si>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</si>
  <si>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</si>
  <si>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</si>
  <si>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</si>
  <si>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</si>
  <si>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</si>
  <si>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</si>
  <si>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</si>
  <si>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</si>
  <si>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</si>
  <si>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</si>
  <si>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</si>
  <si>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</si>
  <si>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</si>
  <si>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</si>
  <si>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</si>
  <si>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</si>
  <si>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</si>
  <si>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</si>
  <si>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</si>
  <si>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</si>
  <si>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</si>
  <si>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</si>
  <si>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</si>
  <si>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</si>
  <si>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</si>
  <si>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</si>
  <si>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</si>
  <si>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</si>
  <si>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</si>
  <si>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</si>
  <si>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</si>
  <si>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</si>
  <si>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</si>
  <si>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</si>
  <si>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</si>
  <si>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</si>
  <si>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</si>
  <si>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</si>
  <si>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</si>
  <si>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</si>
  <si>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</si>
  <si>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</si>
  <si>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</si>
  <si>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</si>
  <si>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</si>
  <si>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</si>
  <si>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</si>
  <si>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</si>
  <si>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</si>
  <si>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</si>
  <si>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</si>
  <si>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</si>
  <si>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</si>
  <si>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</si>
  <si>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</si>
  <si>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</si>
  <si>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</si>
  <si>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</si>
  <si>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</si>
  <si>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</si>
  <si>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</si>
  <si>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</si>
  <si>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</si>
  <si>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</si>
  <si>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</si>
  <si>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</si>
  <si>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</si>
  <si>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</si>
  <si>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</si>
  <si>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</si>
  <si>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</si>
  <si>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</si>
  <si>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</si>
  <si>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</si>
  <si>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</si>
  <si>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</si>
  <si>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</si>
  <si>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</si>
  <si>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</si>
  <si>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</si>
  <si>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</si>
  <si>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</si>
  <si>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</si>
  <si>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</si>
  <si>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</si>
  <si>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</si>
  <si>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</si>
  <si>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</si>
  <si>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</si>
  <si>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</si>
  <si>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</si>
  <si>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</si>
  <si>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</si>
  <si>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</si>
  <si>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</si>
  <si>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</si>
  <si>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</si>
  <si>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</si>
  <si>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</si>
  <si>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</si>
  <si>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</si>
  <si>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</si>
  <si>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</si>
  <si>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</si>
  <si>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</si>
  <si>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</si>
  <si>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</si>
  <si>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</si>
  <si>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</si>
  <si>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</si>
  <si>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</si>
  <si>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</si>
  <si>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</si>
  <si>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</si>
  <si>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</si>
  <si>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</si>
  <si>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</si>
  <si>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</si>
  <si>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</si>
  <si>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</si>
  <si>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</si>
  <si>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</si>
  <si>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</si>
  <si>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</si>
  <si>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</si>
  <si>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</si>
  <si>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</si>
  <si>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</si>
  <si>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</si>
  <si>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</si>
  <si>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</si>
  <si>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</si>
  <si>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</si>
  <si>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</si>
  <si>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</si>
  <si>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</si>
  <si>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</si>
  <si>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</si>
  <si>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</si>
  <si>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</si>
  <si>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</si>
  <si>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</si>
  <si>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</si>
  <si>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</si>
  <si>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</si>
  <si>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</si>
  <si>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</si>
  <si>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</si>
  <si>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</si>
  <si>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</si>
  <si>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</si>
  <si>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</si>
  <si>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</si>
  <si>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</si>
  <si>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</si>
  <si>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</si>
  <si>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</si>
  <si>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</si>
  <si>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</si>
  <si>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</si>
  <si>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</si>
  <si>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</si>
  <si>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</si>
  <si>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</si>
  <si>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</si>
  <si>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</si>
  <si>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</si>
  <si>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</si>
  <si>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</si>
  <si>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</si>
  <si>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</si>
  <si>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</si>
  <si>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</si>
  <si>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</si>
  <si>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</si>
  <si>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</si>
  <si>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</si>
  <si>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</si>
  <si>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</si>
  <si>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</si>
  <si>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</si>
  <si>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</si>
  <si>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</si>
  <si>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</si>
  <si>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</si>
  <si>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</si>
  <si>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</si>
  <si>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</si>
  <si>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</si>
  <si>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</si>
  <si>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</si>
  <si>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</si>
  <si>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</si>
  <si>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</si>
  <si>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</si>
  <si>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</si>
  <si>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</si>
  <si>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</si>
  <si>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</si>
  <si>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</si>
  <si>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</si>
  <si>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</si>
  <si>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</si>
  <si>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</si>
  <si>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</si>
  <si>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</si>
  <si>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</si>
  <si>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</si>
  <si>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</si>
  <si>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</si>
  <si>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</si>
  <si>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</si>
  <si>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</si>
  <si>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</si>
  <si>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</si>
  <si>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</si>
  <si>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</si>
  <si>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</si>
  <si>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</si>
  <si>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</si>
  <si>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</si>
  <si>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</si>
  <si>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</si>
  <si>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</si>
  <si>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</si>
  <si>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</si>
  <si>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</si>
  <si>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</si>
  <si>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</si>
  <si>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</si>
  <si>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</si>
  <si>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</si>
  <si>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</si>
  <si>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</si>
  <si>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</si>
  <si>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</si>
  <si>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</si>
  <si>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</si>
  <si>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</si>
  <si>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</si>
  <si>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</si>
  <si>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</si>
  <si>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</si>
  <si>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</si>
  <si>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</si>
  <si>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</si>
  <si>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</si>
  <si>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</si>
  <si>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</si>
  <si>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</si>
  <si>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</si>
  <si>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</si>
  <si>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</si>
  <si>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</si>
  <si>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</si>
  <si>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</si>
  <si>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</si>
  <si>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</si>
  <si>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</si>
  <si>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</si>
  <si>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</si>
  <si>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</si>
  <si>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</si>
  <si>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</si>
  <si>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</si>
  <si>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</si>
  <si>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</si>
  <si>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</si>
  <si>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</si>
  <si>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</si>
  <si>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</si>
  <si>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</si>
  <si>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</si>
  <si>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</si>
  <si>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</si>
  <si>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</si>
  <si>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</si>
  <si>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</si>
  <si>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</si>
  <si>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</si>
  <si>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</si>
  <si>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</si>
  <si>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</si>
  <si>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</si>
  <si>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</si>
  <si>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</si>
  <si>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</si>
  <si>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</si>
  <si>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</si>
  <si>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</si>
  <si>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</si>
  <si>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</si>
  <si>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</si>
  <si>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</si>
  <si>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</si>
  <si>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</si>
  <si>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</si>
  <si>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</si>
  <si>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</si>
  <si>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</si>
  <si>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</si>
  <si>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</si>
  <si>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</si>
  <si>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</si>
  <si>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</si>
  <si>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</si>
  <si>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</si>
  <si>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</si>
  <si>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</si>
  <si>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</si>
  <si>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</si>
  <si>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</si>
  <si>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</si>
  <si>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</si>
  <si>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</si>
  <si>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</si>
  <si>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</si>
  <si>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</si>
  <si>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</si>
  <si>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</si>
  <si>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</si>
  <si>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</si>
  <si>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</si>
  <si>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</si>
  <si>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</si>
  <si>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</si>
  <si>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</si>
  <si>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</si>
  <si>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</si>
  <si>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</si>
  <si>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</si>
  <si>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</si>
  <si>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</si>
  <si>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</si>
  <si>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</si>
  <si>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</si>
  <si>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</si>
  <si>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</si>
  <si>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</si>
  <si>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</si>
  <si>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</si>
  <si>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</si>
  <si>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</si>
  <si>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</si>
  <si>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</si>
  <si>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</si>
  <si>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</si>
  <si>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</si>
  <si>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</si>
  <si>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</si>
  <si>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</si>
  <si>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</si>
  <si>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</si>
  <si>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</si>
  <si>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</si>
  <si>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</si>
  <si>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</si>
  <si>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</si>
  <si>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</si>
  <si>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</si>
  <si>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</si>
  <si>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</si>
  <si>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</si>
  <si>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</si>
  <si>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</si>
  <si>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</si>
  <si>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</si>
  <si>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</si>
  <si>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</si>
  <si>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</si>
  <si>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</si>
  <si>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</si>
  <si>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</si>
  <si>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</si>
  <si>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</si>
  <si>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</si>
  <si>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</si>
  <si>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</si>
  <si>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</si>
  <si>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</si>
  <si>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</si>
  <si>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</si>
  <si>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</si>
  <si>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</si>
  <si>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</si>
  <si>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</si>
  <si>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</si>
  <si>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</si>
  <si>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</si>
  <si>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</si>
  <si>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</si>
  <si>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</si>
  <si>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</si>
  <si>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</si>
  <si>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</si>
  <si>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</si>
  <si>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</si>
  <si>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</si>
  <si>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</si>
  <si>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</si>
  <si>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</si>
  <si>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</si>
  <si>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</si>
  <si>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</si>
  <si>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</si>
  <si>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</si>
  <si>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</si>
  <si>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</si>
  <si>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</si>
  <si>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</si>
  <si>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</si>
  <si>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</si>
  <si>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</si>
  <si>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</si>
  <si>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</si>
  <si>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</si>
  <si>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</si>
  <si>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</si>
  <si>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</si>
  <si>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</si>
  <si>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</si>
  <si>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</si>
  <si>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</si>
  <si>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</si>
  <si>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</si>
  <si>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</si>
  <si>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</si>
  <si>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</si>
  <si>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</si>
  <si>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</si>
  <si>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</si>
  <si>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</si>
  <si>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</si>
  <si>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</si>
  <si>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</si>
  <si>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</si>
  <si>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</si>
  <si>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</si>
  <si>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</si>
  <si>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</si>
  <si>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</si>
  <si>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</si>
  <si>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</si>
  <si>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</si>
  <si>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</si>
  <si>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</si>
  <si>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</si>
  <si>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</si>
  <si>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</si>
  <si>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</si>
  <si>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</si>
  <si>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</si>
  <si>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</si>
  <si>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</si>
  <si>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</si>
  <si>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</si>
  <si>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</si>
  <si>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</si>
  <si>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</si>
  <si>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</si>
  <si>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</si>
  <si>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</si>
  <si>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</si>
  <si>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</si>
  <si>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</si>
  <si>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</si>
  <si>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</si>
  <si>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</si>
  <si>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</si>
  <si>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</si>
  <si>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</si>
  <si>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</si>
  <si>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</si>
  <si>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</si>
  <si>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</si>
  <si>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</si>
  <si>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</si>
  <si>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</si>
  <si>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</si>
  <si>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</si>
  <si>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</si>
  <si>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</si>
  <si>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</si>
  <si>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</si>
  <si>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</si>
  <si>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</si>
  <si>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</si>
  <si>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</si>
  <si>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</si>
  <si>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</si>
  <si>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</si>
  <si>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</si>
  <si>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</si>
  <si>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</si>
  <si>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</si>
  <si>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</si>
  <si>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</si>
  <si>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</si>
  <si>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</si>
  <si>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</si>
  <si>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</si>
  <si>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</si>
  <si>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</si>
  <si>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</si>
  <si>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</si>
  <si>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</si>
  <si>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</si>
  <si>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</si>
  <si>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</si>
  <si>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</si>
  <si>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</si>
  <si>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</si>
  <si>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</si>
  <si>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</si>
  <si>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</si>
  <si>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</si>
  <si>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</si>
  <si>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</si>
  <si>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</si>
  <si>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</si>
  <si>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</si>
  <si>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</si>
  <si>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</si>
  <si>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</si>
  <si>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</si>
  <si>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</si>
  <si>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</si>
  <si>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</si>
  <si>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</si>
  <si>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</si>
  <si>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</si>
  <si>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</si>
  <si>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</si>
  <si>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</si>
  <si>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</si>
  <si>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</si>
  <si>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</si>
  <si>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</si>
  <si>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</si>
  <si>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</si>
  <si>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</si>
  <si>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</si>
  <si>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</si>
  <si>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</si>
  <si>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</si>
  <si>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</si>
  <si>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</si>
  <si>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</si>
  <si>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</si>
  <si>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</si>
  <si>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</si>
  <si>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</si>
  <si>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</si>
  <si>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</si>
  <si>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</si>
  <si>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</si>
  <si>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</si>
  <si>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</si>
  <si>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</si>
  <si>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</si>
  <si>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</si>
  <si>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</si>
  <si>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</si>
  <si>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</si>
  <si>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</si>
  <si>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</si>
  <si>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</si>
  <si>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</si>
  <si>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</si>
  <si>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</si>
  <si>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</si>
  <si>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</si>
  <si>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</si>
  <si>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</si>
  <si>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</si>
  <si>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</si>
  <si>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</si>
  <si>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</si>
  <si>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</si>
  <si>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</si>
  <si>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</si>
  <si>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</si>
  <si>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</si>
  <si>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</si>
  <si>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</si>
  <si>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</si>
  <si>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</si>
  <si>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</si>
  <si>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</si>
  <si>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</si>
  <si>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</si>
  <si>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</si>
  <si>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</si>
  <si>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</si>
  <si>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</si>
  <si>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</si>
  <si>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</si>
  <si>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</si>
  <si>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</si>
  <si>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</si>
  <si>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</si>
  <si>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</si>
  <si>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</si>
  <si>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</si>
  <si>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</si>
  <si>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</si>
  <si>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</si>
  <si>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</si>
  <si>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</si>
  <si>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</si>
  <si>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</si>
  <si>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</si>
  <si>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</si>
  <si>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</si>
  <si>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</si>
  <si>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</si>
  <si>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</si>
  <si>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</si>
  <si>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</si>
  <si>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</si>
  <si>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</si>
  <si>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</si>
  <si>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</si>
  <si>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</si>
  <si>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</si>
  <si>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</si>
  <si>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</si>
  <si>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</si>
  <si>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</si>
  <si>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</si>
  <si>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</si>
  <si>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</si>
  <si>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</si>
  <si>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</si>
  <si>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</si>
  <si>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</si>
  <si>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</si>
  <si>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</si>
  <si>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</si>
  <si>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</si>
  <si>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</si>
  <si>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</si>
  <si>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</si>
  <si>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</si>
  <si>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</si>
  <si>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</si>
  <si>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</si>
  <si>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</si>
  <si>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</si>
  <si>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</si>
  <si>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</si>
  <si>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</si>
  <si>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</si>
  <si>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</si>
  <si>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</si>
  <si>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</si>
  <si>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</si>
  <si>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</si>
  <si>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</si>
  <si>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</si>
  <si>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</si>
  <si>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</si>
  <si>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</si>
  <si>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</si>
  <si>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</si>
  <si>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</si>
  <si>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</si>
  <si>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</si>
  <si>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</si>
  <si>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</si>
  <si>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</si>
  <si>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</si>
  <si>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</si>
  <si>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</si>
  <si>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</si>
  <si>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</si>
  <si>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</si>
  <si>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</si>
  <si>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</si>
  <si>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</si>
  <si>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</si>
  <si>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</si>
  <si>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</si>
  <si>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</si>
  <si>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</si>
  <si>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</si>
  <si>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</si>
  <si>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</si>
  <si>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</si>
  <si>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</si>
  <si>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</si>
  <si>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</si>
  <si>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</si>
  <si>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</si>
  <si>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</si>
  <si>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</si>
  <si>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</si>
  <si>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</si>
  <si>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</si>
  <si>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</si>
  <si>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</si>
  <si>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</si>
  <si>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</si>
  <si>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</si>
  <si>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</si>
  <si>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</si>
  <si>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</si>
  <si>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</si>
  <si>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</si>
  <si>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</si>
  <si>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</si>
  <si>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</si>
  <si>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</si>
  <si>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</si>
  <si>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</si>
  <si>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</si>
  <si>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</si>
  <si>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</si>
  <si>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</si>
  <si>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</si>
  <si>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</si>
  <si>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</si>
  <si>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</si>
  <si>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</si>
  <si>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</si>
  <si>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</si>
  <si>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</si>
  <si>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</si>
  <si>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</si>
  <si>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</si>
  <si>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</si>
  <si>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</si>
  <si>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</si>
  <si>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</si>
  <si>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</si>
  <si>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</si>
  <si>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</si>
  <si>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</si>
  <si>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</si>
  <si>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</si>
  <si>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</si>
  <si>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</si>
  <si>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</si>
  <si>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</si>
  <si>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</si>
  <si>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</si>
  <si>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</si>
  <si>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</si>
  <si>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</si>
  <si>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</si>
  <si>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</si>
  <si>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</si>
  <si>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</si>
  <si>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</si>
  <si>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</si>
  <si>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</si>
  <si>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</si>
  <si>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</si>
  <si>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</si>
  <si>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</si>
  <si>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</si>
  <si>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</si>
  <si>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</si>
  <si>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</si>
  <si>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</si>
  <si>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</si>
  <si>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</si>
  <si>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</si>
  <si>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</si>
  <si>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</si>
  <si>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</si>
  <si>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</si>
  <si>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</si>
  <si>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</si>
  <si>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</si>
  <si>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</si>
  <si>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</si>
  <si>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</si>
  <si>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</si>
  <si>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</si>
  <si>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</si>
  <si>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</si>
  <si>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</si>
  <si>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</si>
  <si>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</si>
  <si>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</si>
  <si>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</si>
  <si>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</si>
  <si>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</si>
  <si>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</si>
  <si>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</si>
  <si>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</si>
  <si>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</si>
  <si>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</si>
  <si>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</si>
  <si>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</si>
  <si>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</si>
  <si>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</si>
  <si>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</si>
  <si>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</si>
  <si>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</si>
  <si>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</si>
  <si>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</si>
  <si>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</si>
  <si>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</si>
  <si>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</si>
  <si>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</si>
  <si>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</si>
  <si>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</si>
  <si>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</si>
  <si>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</si>
  <si>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</si>
  <si>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</si>
  <si>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</si>
  <si>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</si>
  <si>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</si>
  <si>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</si>
  <si>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</si>
  <si>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</si>
  <si>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</si>
  <si>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</si>
  <si>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</si>
  <si>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</si>
  <si>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</si>
  <si>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</si>
  <si>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</si>
  <si>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</si>
  <si>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</si>
  <si>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</si>
  <si>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</si>
  <si>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</si>
  <si>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</si>
  <si>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</si>
  <si>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</si>
  <si>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</si>
  <si>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</si>
  <si>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</si>
  <si>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</si>
  <si>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</si>
  <si>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</si>
  <si>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</si>
  <si>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</si>
  <si>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</si>
  <si>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</si>
  <si>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</si>
  <si>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</si>
  <si>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</si>
  <si>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</si>
  <si>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</si>
  <si>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</si>
  <si>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</si>
  <si>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</si>
  <si>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</si>
  <si>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</si>
  <si>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</si>
  <si>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</si>
  <si>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</si>
  <si>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</si>
  <si>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</si>
  <si>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</si>
  <si>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</si>
  <si>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</si>
  <si>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</si>
  <si>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</si>
  <si>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</si>
  <si>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</si>
  <si>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</si>
  <si>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</si>
  <si>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</si>
  <si>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</si>
  <si>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</si>
  <si>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</si>
  <si>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</si>
  <si>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</si>
  <si>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</si>
  <si>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</si>
  <si>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</si>
  <si>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</si>
  <si>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</si>
  <si>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</si>
  <si>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</si>
  <si>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</si>
  <si>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</si>
  <si>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</si>
  <si>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</si>
  <si>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</si>
  <si>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</si>
  <si>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</si>
  <si>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</si>
  <si>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</si>
  <si>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</si>
  <si>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</si>
  <si>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</si>
  <si>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</si>
  <si>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</si>
  <si>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</si>
  <si>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</si>
  <si>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</si>
  <si>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</si>
  <si>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</si>
  <si>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</si>
  <si>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</si>
  <si>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</si>
  <si>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</si>
  <si>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</si>
  <si>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</si>
  <si>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</si>
  <si>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</si>
  <si>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</si>
  <si>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</si>
  <si>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</si>
  <si>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</si>
  <si>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</si>
  <si>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</si>
  <si>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</si>
  <si>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</si>
  <si>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</si>
  <si>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</si>
  <si>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</si>
  <si>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</si>
  <si>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</si>
  <si>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</si>
  <si>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</si>
  <si>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</si>
  <si>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</si>
  <si>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</si>
  <si>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</si>
  <si>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</si>
  <si>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</si>
  <si>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</si>
  <si>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</si>
  <si>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</si>
  <si>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</si>
  <si>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</si>
  <si>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</si>
  <si>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</si>
  <si>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</si>
  <si>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</si>
  <si>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</si>
  <si>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</si>
  <si>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</si>
  <si>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</si>
  <si>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</si>
  <si>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</si>
  <si>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</si>
  <si>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</si>
  <si>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</si>
  <si>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</si>
  <si>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</si>
  <si>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</si>
  <si>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</si>
  <si>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</si>
  <si>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</si>
  <si>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</si>
  <si>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</si>
  <si>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</si>
  <si>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</si>
  <si>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</si>
  <si>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</si>
  <si>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</si>
  <si>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</si>
  <si>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</si>
  <si>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</si>
  <si>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</si>
  <si>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</si>
  <si>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</si>
  <si>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</si>
  <si>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</si>
  <si>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</si>
  <si>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</si>
  <si>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</si>
  <si>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</si>
  <si>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</si>
  <si>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</si>
  <si>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</si>
  <si>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</si>
  <si>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</si>
  <si>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</si>
  <si>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</si>
  <si>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</si>
  <si>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</si>
  <si>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</si>
  <si>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</si>
  <si>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</si>
  <si>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</si>
  <si>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</si>
  <si>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</si>
  <si>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</si>
  <si>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</si>
  <si>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</si>
  <si>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</si>
  <si>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</si>
  <si>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</si>
  <si>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</si>
  <si>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</si>
  <si>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</si>
  <si>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</si>
  <si>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</si>
  <si>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</si>
  <si>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</si>
  <si>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</si>
  <si>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</si>
  <si>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</si>
  <si>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</si>
  <si>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</si>
  <si>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</si>
  <si>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</si>
  <si>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</si>
  <si>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</si>
  <si>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</si>
  <si>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</si>
  <si>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</si>
  <si>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</si>
  <si>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</si>
  <si>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</si>
  <si>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</si>
  <si>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</si>
  <si>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</si>
  <si>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</si>
  <si>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</si>
  <si>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</si>
  <si>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</si>
  <si>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</si>
  <si>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</si>
  <si>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</si>
  <si>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</si>
  <si>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</si>
  <si>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</si>
  <si>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</si>
  <si>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</si>
  <si>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</si>
  <si>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</si>
  <si>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</si>
  <si>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</si>
  <si>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</si>
  <si>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</si>
  <si>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</si>
  <si>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</si>
  <si>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</si>
  <si>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</si>
  <si>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</si>
  <si>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</si>
  <si>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</si>
  <si>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</si>
  <si>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</si>
  <si>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</si>
  <si>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</si>
  <si>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</si>
  <si>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</si>
  <si>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</si>
  <si>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</si>
  <si>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</si>
  <si>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</si>
  <si>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</si>
  <si>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</si>
  <si>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</si>
  <si>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</si>
  <si>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</si>
  <si>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</si>
  <si>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</si>
  <si>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</si>
  <si>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</si>
  <si>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</si>
  <si>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</si>
  <si>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</si>
  <si>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</si>
  <si>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</si>
  <si>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</si>
  <si>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</si>
  <si>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</si>
  <si>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</si>
  <si>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</si>
  <si>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</si>
  <si>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</si>
  <si>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</si>
  <si>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</si>
  <si>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</si>
  <si>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</si>
  <si>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</si>
  <si>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</si>
  <si>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</si>
  <si>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</si>
  <si>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</si>
  <si>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</si>
  <si>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</si>
  <si>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</si>
  <si>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</si>
  <si>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</si>
  <si>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</si>
  <si>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</si>
  <si>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</si>
  <si>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</si>
  <si>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</si>
  <si>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</si>
  <si>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</si>
  <si>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</si>
  <si>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</si>
  <si>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</si>
  <si>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</si>
  <si>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</si>
  <si>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</si>
  <si>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</si>
  <si>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</si>
  <si>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</si>
  <si>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</si>
  <si>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</si>
  <si>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</si>
  <si>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</si>
  <si>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</si>
  <si>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</si>
  <si>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</si>
  <si>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</si>
  <si>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</si>
  <si>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</si>
  <si>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</si>
  <si>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</si>
  <si>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</si>
  <si>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</si>
  <si>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</si>
  <si>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</si>
  <si>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</si>
  <si>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</si>
  <si>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</si>
  <si>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</si>
  <si>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</si>
  <si>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</si>
  <si>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</si>
  <si>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</si>
  <si>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</si>
  <si>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</si>
  <si>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</si>
  <si>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</si>
  <si>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</si>
  <si>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</si>
  <si>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</si>
  <si>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</si>
  <si>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</si>
  <si>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</si>
  <si>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</si>
  <si>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</si>
  <si>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</si>
  <si>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</si>
  <si>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</si>
  <si>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</si>
  <si>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</si>
  <si>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</si>
  <si>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</si>
  <si>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</si>
  <si>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</si>
  <si>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</si>
  <si>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</si>
  <si>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</si>
  <si>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</si>
  <si>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</si>
  <si>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</si>
  <si>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</si>
  <si>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</si>
  <si>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</si>
  <si>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</si>
  <si>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</si>
  <si>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</si>
  <si>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</si>
  <si>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</si>
  <si>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</si>
  <si>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</si>
  <si>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</si>
  <si>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</si>
  <si>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</si>
  <si>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</si>
  <si>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</si>
  <si>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</si>
  <si>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</si>
  <si>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</si>
  <si>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</si>
  <si>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</si>
  <si>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</si>
  <si>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</si>
  <si>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</si>
  <si>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</si>
  <si>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</si>
  <si>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</si>
  <si>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</si>
  <si>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</si>
  <si>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</si>
  <si>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</si>
  <si>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</si>
  <si>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</si>
  <si>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</si>
  <si>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</si>
  <si>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</si>
  <si>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</si>
  <si>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</si>
  <si>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</si>
  <si>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</si>
  <si>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</si>
  <si>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</si>
  <si>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</si>
  <si>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</si>
  <si>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</si>
  <si>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</si>
  <si>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</si>
  <si>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</si>
  <si>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</si>
  <si>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</si>
  <si>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</si>
  <si>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</si>
  <si>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</si>
  <si>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</si>
  <si>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</si>
  <si>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</si>
  <si>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</si>
  <si>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</si>
  <si>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</si>
  <si>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</si>
  <si>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</si>
  <si>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</si>
  <si>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</si>
  <si>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</si>
  <si>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</si>
  <si>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</si>
  <si>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</si>
  <si>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</si>
  <si>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</si>
  <si>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</si>
  <si>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</si>
  <si>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</si>
  <si>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</si>
  <si>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</si>
  <si>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</si>
  <si>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</si>
  <si>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</si>
  <si>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</si>
  <si>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</si>
  <si>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</si>
  <si>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</si>
  <si>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</si>
  <si>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</si>
  <si>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</si>
  <si>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</si>
  <si>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</si>
  <si>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</si>
  <si>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</si>
  <si>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</si>
  <si>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</si>
  <si>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</si>
  <si>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</si>
  <si>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</si>
  <si>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</si>
  <si>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</si>
  <si>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</si>
  <si>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</si>
  <si>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</si>
  <si>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</si>
  <si>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</si>
  <si>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</si>
  <si>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</si>
  <si>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</si>
  <si>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</si>
  <si>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</si>
  <si>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</si>
  <si>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</si>
  <si>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</si>
  <si>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</si>
  <si>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</si>
  <si>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</si>
  <si>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</si>
  <si>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</si>
  <si>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</si>
  <si>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</si>
  <si>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</si>
  <si>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</si>
  <si>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</si>
  <si>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</si>
  <si>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</si>
  <si>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</si>
  <si>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</si>
  <si>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</si>
  <si>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</si>
  <si>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</si>
  <si>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</si>
  <si>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</si>
  <si>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</si>
  <si>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</si>
  <si>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</si>
  <si>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</si>
  <si>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</si>
  <si>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</si>
  <si>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</si>
  <si>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</si>
  <si>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</si>
  <si>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</si>
  <si>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</si>
  <si>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</si>
  <si>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</si>
  <si>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</si>
  <si>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</si>
  <si>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</si>
  <si>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</si>
  <si>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</si>
  <si>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</si>
  <si>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</si>
  <si>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</si>
  <si>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</si>
  <si>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</si>
  <si>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</si>
  <si>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</si>
  <si>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</si>
  <si>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</si>
  <si>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</si>
  <si>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</si>
  <si>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</si>
  <si>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</si>
  <si>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</si>
  <si>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</si>
  <si>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</si>
  <si>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</si>
  <si>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</si>
  <si>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</si>
  <si>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</si>
  <si>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</si>
  <si>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</si>
  <si>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</si>
  <si>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</si>
  <si>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</si>
  <si>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</si>
  <si>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</si>
  <si>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</si>
  <si>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</si>
  <si>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</si>
  <si>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</si>
  <si>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</si>
  <si>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</si>
  <si>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</si>
  <si>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</si>
  <si>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</si>
  <si>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</si>
  <si>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</si>
  <si>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</si>
  <si>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</si>
  <si>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</si>
  <si>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</si>
  <si>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</si>
  <si>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</si>
  <si>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</si>
  <si>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</si>
  <si>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</si>
  <si>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</si>
  <si>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</si>
  <si>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</si>
  <si>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</si>
  <si>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</si>
  <si>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</si>
  <si>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</si>
  <si>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ガス事業者名を選択</t>
    <rPh sb="2" eb="5">
      <t>ジギョウシャ</t>
    </rPh>
    <rPh sb="5" eb="6">
      <t>メイ</t>
    </rPh>
    <rPh sb="7" eb="9">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</si>
  <si>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</si>
  <si>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</si>
  <si>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</si>
  <si>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</si>
  <si>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</si>
  <si>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</si>
  <si>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</si>
  <si>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</si>
  <si>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</si>
  <si>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</si>
  <si>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</si>
  <si>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</si>
  <si>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</si>
  <si>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</si>
  <si>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</si>
  <si>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</si>
  <si>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</si>
  <si>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</si>
  <si>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</si>
  <si>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</si>
  <si>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</si>
  <si>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</si>
  <si>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</si>
  <si>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</si>
  <si>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</si>
  <si>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</si>
  <si>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</si>
  <si>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</si>
  <si>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</si>
  <si>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</si>
  <si>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</si>
  <si>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</si>
  <si>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</si>
  <si>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</si>
  <si>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</si>
  <si>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</si>
  <si>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</si>
  <si>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</si>
  <si>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</si>
  <si>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</si>
  <si>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</si>
  <si>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</si>
  <si>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</si>
  <si>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</si>
  <si>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</si>
  <si>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</si>
  <si>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</si>
  <si>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</si>
  <si>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</si>
  <si>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</si>
  <si>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</si>
  <si>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</si>
  <si>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</si>
  <si>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</si>
  <si>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</si>
  <si>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</si>
  <si>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</si>
  <si>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</si>
  <si>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</si>
  <si>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</si>
  <si>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</si>
  <si>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</si>
  <si>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</si>
  <si>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</si>
  <si>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</si>
  <si>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</si>
  <si>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</si>
  <si>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</si>
  <si>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</si>
  <si>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</si>
  <si>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</si>
  <si>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</si>
  <si>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</si>
  <si>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</si>
  <si>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</si>
  <si>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</si>
  <si>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</si>
  <si>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</si>
  <si>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</si>
  <si>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</si>
  <si>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</si>
  <si>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</si>
  <si>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</si>
  <si>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</si>
  <si>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</si>
  <si>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</si>
  <si>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</si>
  <si>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</si>
  <si>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</si>
  <si>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</si>
  <si>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</si>
  <si>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</si>
  <si>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</si>
  <si>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</si>
  <si>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</si>
  <si>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</si>
  <si>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</si>
  <si>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</si>
  <si>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</si>
  <si>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</si>
  <si>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</si>
  <si>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</si>
  <si>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</si>
  <si>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</si>
  <si>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</si>
  <si>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</si>
  <si>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</si>
  <si>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</si>
  <si>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</si>
  <si>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</si>
  <si>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</si>
  <si>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</si>
  <si>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</si>
  <si>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</si>
  <si>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</si>
  <si>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</si>
  <si>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</si>
  <si>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</si>
  <si>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</si>
  <si>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</si>
  <si>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</si>
  <si>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</si>
  <si>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</si>
  <si>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</si>
  <si>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</si>
  <si>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</si>
  <si>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</si>
  <si>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</si>
  <si>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</si>
  <si>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</si>
  <si>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</si>
  <si>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</si>
  <si>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</si>
  <si>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</si>
  <si>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</si>
  <si>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</si>
  <si>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</si>
  <si>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</si>
  <si>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</si>
  <si>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</si>
  <si>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</si>
  <si>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</si>
  <si>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</si>
  <si>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</si>
  <si>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</si>
  <si>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</si>
  <si>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</si>
  <si>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</si>
  <si>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</si>
  <si>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</si>
  <si>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</si>
  <si>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</si>
  <si>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</si>
  <si>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</si>
  <si>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</si>
  <si>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</si>
  <si>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</si>
  <si>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</si>
  <si>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</si>
  <si>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</si>
  <si>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</si>
  <si>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</si>
  <si>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</si>
  <si>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</si>
  <si>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</si>
  <si>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</si>
  <si>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</si>
  <si>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</si>
  <si>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</si>
  <si>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</si>
  <si>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</si>
  <si>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</si>
  <si>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</si>
  <si>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</si>
  <si>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</si>
  <si>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</si>
  <si>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</si>
  <si>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</si>
  <si>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</si>
  <si>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</si>
  <si>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</si>
  <si>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</si>
  <si>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</si>
  <si>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</si>
  <si>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</si>
  <si>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</si>
  <si>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</si>
  <si>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</si>
  <si>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</si>
  <si>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</si>
  <si>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</si>
  <si>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</si>
  <si>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</si>
  <si>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</si>
  <si>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</si>
  <si>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</si>
  <si>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</si>
  <si>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</si>
  <si>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</si>
  <si>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</si>
  <si>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</si>
  <si>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</si>
  <si>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</si>
  <si>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</si>
  <si>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</si>
  <si>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</si>
  <si>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</si>
  <si>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</si>
  <si>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</si>
  <si>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</si>
  <si>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</si>
  <si>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</si>
  <si>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</si>
  <si>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</si>
  <si>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</si>
  <si>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</si>
  <si>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</si>
  <si>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</si>
  <si>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</si>
  <si>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</si>
  <si>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</si>
  <si>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</si>
  <si>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</si>
  <si>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</si>
  <si>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</si>
  <si>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</si>
  <si>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</si>
  <si>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</si>
  <si>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</si>
  <si>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</si>
  <si>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</si>
  <si>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</si>
  <si>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</si>
  <si>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</si>
  <si>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</si>
  <si>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</si>
  <si>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</si>
  <si>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</si>
  <si>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</si>
  <si>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</si>
  <si>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</si>
  <si>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</si>
  <si>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</si>
  <si>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</si>
  <si>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</si>
  <si>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</si>
  <si>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</si>
  <si>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</si>
  <si>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</si>
  <si>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</si>
  <si>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</si>
  <si>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</si>
  <si>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</si>
  <si>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</si>
  <si>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</si>
  <si>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</si>
  <si>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</si>
  <si>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</si>
  <si>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</si>
  <si>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</si>
  <si>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</si>
  <si>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</si>
  <si>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</si>
  <si>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</si>
  <si>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</si>
  <si>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</si>
  <si>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</si>
  <si>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</si>
  <si>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</si>
  <si>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</si>
  <si>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</si>
  <si>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</si>
  <si>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</si>
  <si>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</si>
  <si>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</si>
  <si>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</si>
  <si>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</si>
  <si>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</si>
  <si>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</si>
  <si>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</si>
  <si>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</si>
  <si>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</si>
  <si>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</si>
  <si>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</si>
  <si>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</si>
  <si>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</si>
  <si>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</si>
  <si>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</si>
  <si>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</si>
  <si>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</si>
  <si>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</si>
  <si>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</si>
  <si>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</si>
  <si>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</si>
  <si>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</si>
  <si>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</si>
  <si>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</si>
  <si>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</si>
  <si>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</si>
  <si>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</si>
  <si>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</si>
  <si>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</si>
  <si>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</si>
  <si>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</si>
  <si>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</si>
  <si>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</si>
  <si>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</si>
  <si>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</si>
  <si>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</si>
  <si>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</si>
  <si>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</si>
  <si>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</si>
  <si>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</si>
  <si>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</si>
  <si>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</si>
  <si>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</si>
  <si>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</si>
  <si>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</si>
  <si>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</si>
  <si>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</si>
  <si>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</si>
  <si>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</si>
  <si>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</si>
  <si>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</si>
  <si>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</si>
  <si>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</si>
  <si>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</si>
  <si>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</si>
  <si>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</si>
  <si>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</si>
  <si>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</si>
  <si>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</si>
  <si>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</si>
  <si>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</si>
  <si>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</si>
  <si>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</si>
  <si>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</si>
  <si>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</si>
  <si>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</si>
  <si>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</si>
  <si>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</si>
  <si>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</si>
  <si>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</si>
  <si>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</si>
  <si>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</si>
  <si>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</si>
  <si>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</si>
  <si>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</si>
  <si>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</si>
  <si>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</si>
  <si>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</si>
  <si>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</si>
  <si>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</si>
  <si>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</si>
  <si>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</si>
  <si>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</si>
  <si>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</si>
  <si>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</si>
  <si>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</si>
  <si>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</si>
  <si>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</si>
  <si>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</si>
  <si>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</si>
  <si>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</si>
  <si>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</si>
  <si>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</si>
  <si>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</si>
  <si>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</si>
  <si>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</si>
  <si>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</si>
  <si>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</si>
  <si>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</si>
  <si>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</si>
  <si>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</si>
  <si>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</si>
  <si>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</si>
  <si>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</si>
  <si>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</si>
  <si>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</si>
  <si>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</si>
  <si>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</si>
  <si>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</si>
  <si>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</si>
  <si>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</si>
  <si>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</si>
  <si>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</si>
  <si>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</si>
  <si>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</si>
  <si>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</si>
  <si>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</si>
  <si>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</si>
  <si>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</si>
  <si>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</si>
  <si>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</si>
  <si>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</si>
  <si>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</si>
  <si>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</si>
  <si>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</si>
  <si>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</si>
  <si>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</si>
  <si>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</si>
  <si>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</si>
  <si>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</si>
  <si>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</si>
  <si>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</si>
  <si>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</si>
  <si>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</si>
  <si>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</si>
  <si>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</si>
  <si>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</si>
  <si>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</si>
  <si>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</si>
  <si>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</si>
  <si>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</si>
  <si>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</si>
  <si>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</si>
  <si>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</si>
  <si>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</si>
  <si>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</si>
  <si>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</si>
  <si>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</si>
  <si>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</si>
  <si>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</si>
  <si>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</si>
  <si>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</si>
  <si>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</si>
  <si>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</si>
  <si>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</si>
  <si>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</si>
  <si>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</si>
  <si>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</si>
  <si>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</si>
  <si>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</si>
  <si>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</si>
  <si>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</si>
  <si>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</si>
  <si>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</si>
  <si>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</si>
  <si>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</si>
  <si>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</si>
  <si>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</si>
  <si>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</si>
  <si>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</si>
  <si>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</si>
  <si>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</si>
  <si>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</si>
  <si>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</si>
  <si>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</si>
  <si>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</si>
  <si>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</si>
  <si>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</si>
  <si>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</si>
  <si>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</si>
  <si>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</si>
  <si>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</si>
  <si>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</si>
  <si>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</si>
  <si>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</si>
  <si>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</si>
  <si>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</si>
  <si>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</si>
  <si>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</si>
  <si>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</si>
  <si>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</si>
  <si>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</si>
  <si>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</si>
  <si>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</si>
  <si>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</si>
  <si>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</si>
  <si>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</si>
  <si>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</si>
  <si>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</si>
  <si>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</si>
  <si>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</si>
  <si>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</si>
  <si>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</si>
  <si>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</si>
  <si>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</si>
  <si>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</si>
  <si>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</si>
  <si>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</si>
  <si>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</si>
  <si>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</si>
  <si>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</si>
  <si>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</si>
  <si>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</si>
  <si>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</si>
  <si>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</si>
  <si>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</si>
  <si>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</si>
  <si>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</si>
  <si>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</si>
  <si>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</si>
  <si>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</si>
  <si>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</si>
  <si>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</si>
  <si>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</si>
  <si>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</si>
  <si>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</si>
  <si>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</si>
  <si>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</si>
  <si>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</si>
  <si>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</si>
  <si>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</si>
  <si>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</si>
  <si>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</si>
  <si>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</si>
  <si>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</si>
  <si>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</si>
  <si>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</si>
  <si>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</si>
  <si>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</si>
  <si>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</si>
  <si>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</si>
  <si>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</si>
  <si>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</si>
  <si>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</si>
  <si>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</si>
  <si>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</si>
  <si>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</si>
  <si>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</si>
  <si>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</si>
  <si>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</si>
  <si>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</si>
  <si>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</si>
  <si>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</si>
  <si>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</si>
  <si>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</si>
  <si>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</si>
  <si>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</si>
  <si>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</si>
  <si>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</si>
  <si>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</si>
  <si>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</si>
  <si>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</si>
  <si>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</si>
  <si>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</si>
  <si>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</si>
  <si>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</si>
  <si>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</si>
  <si>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</si>
  <si>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</si>
  <si>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</si>
  <si>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</si>
  <si>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</si>
  <si>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</si>
  <si>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</si>
  <si>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</si>
  <si>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</si>
  <si>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</si>
  <si>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</si>
  <si>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</si>
  <si>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</si>
  <si>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</si>
  <si>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</si>
  <si>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</si>
  <si>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</si>
  <si>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</si>
  <si>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</si>
  <si>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</si>
  <si>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</si>
  <si>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</si>
  <si>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</si>
  <si>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</si>
  <si>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</si>
  <si>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</si>
  <si>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</si>
  <si>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</si>
  <si>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</si>
  <si>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</si>
  <si>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</si>
  <si>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</si>
  <si>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</si>
  <si>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</si>
  <si>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</si>
  <si>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</si>
  <si>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</si>
  <si>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</si>
  <si>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</si>
  <si>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</si>
  <si>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</si>
  <si>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</si>
  <si>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</si>
  <si>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</si>
  <si>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</si>
  <si>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</si>
  <si>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</si>
  <si>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</si>
  <si>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</si>
  <si>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</si>
  <si>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</si>
  <si>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</si>
  <si>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</si>
  <si>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</si>
  <si>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</si>
  <si>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</si>
  <si>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</si>
  <si>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</si>
  <si>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</si>
  <si>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</si>
  <si>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</si>
  <si>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</si>
  <si>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</si>
  <si>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</si>
  <si>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</si>
  <si>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</si>
  <si>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</si>
  <si>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</si>
  <si>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</si>
  <si>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</si>
  <si>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</si>
  <si>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</si>
  <si>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</si>
  <si>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</si>
  <si>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</si>
  <si>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</si>
  <si>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</si>
  <si>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</si>
  <si>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</si>
  <si>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</si>
  <si>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</si>
  <si>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</si>
  <si>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</si>
  <si>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</si>
  <si>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</si>
  <si>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</si>
  <si>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</si>
  <si>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</si>
  <si>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</si>
  <si>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</si>
  <si>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</si>
  <si>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</si>
  <si>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</si>
  <si>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</si>
  <si>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</si>
  <si>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</si>
  <si>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</si>
  <si>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</si>
  <si>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</si>
  <si>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</si>
  <si>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</si>
  <si>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</si>
  <si>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</si>
  <si>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</si>
  <si>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</si>
  <si>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</si>
  <si>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</si>
  <si>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</si>
  <si>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</si>
  <si>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</si>
  <si>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</si>
  <si>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</si>
  <si>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</si>
  <si>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</si>
  <si>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</si>
  <si>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</si>
  <si>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</si>
  <si>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</si>
  <si>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</si>
  <si>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</si>
  <si>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</si>
  <si>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</si>
  <si>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</si>
  <si>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</si>
  <si>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</si>
  <si>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</si>
  <si>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</si>
  <si>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</si>
  <si>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</si>
  <si>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</si>
  <si>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</si>
  <si>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</si>
  <si>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</si>
  <si>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</si>
  <si>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</si>
  <si>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</si>
  <si>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</si>
  <si>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</si>
  <si>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</si>
  <si>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</si>
  <si>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</si>
  <si>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</si>
  <si>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</si>
  <si>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</si>
  <si>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</si>
  <si>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</si>
  <si>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</si>
  <si>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</si>
  <si>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</si>
  <si>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</si>
  <si>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</si>
  <si>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</si>
  <si>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</si>
  <si>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</si>
  <si>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</si>
  <si>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</si>
  <si>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</si>
  <si>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</si>
  <si>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</si>
  <si>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</si>
  <si>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</si>
  <si>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</si>
  <si>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</si>
  <si>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</si>
  <si>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</si>
  <si>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</si>
  <si>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</si>
  <si>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</si>
  <si>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</si>
  <si>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</si>
  <si>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</si>
  <si>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</si>
  <si>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</si>
  <si>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</si>
  <si>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</si>
  <si>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</si>
  <si>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</si>
  <si>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</si>
  <si>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</si>
  <si>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</si>
  <si>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</si>
  <si>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</si>
  <si>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</si>
  <si>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</si>
  <si>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</si>
  <si>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</si>
  <si>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</si>
  <si>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</si>
  <si>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</si>
  <si>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</si>
  <si>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</si>
  <si>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</si>
  <si>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</si>
  <si>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</si>
  <si>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</si>
  <si>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</si>
  <si>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</si>
  <si>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</si>
  <si>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</si>
  <si>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</si>
  <si>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</si>
  <si>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</si>
  <si>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</si>
  <si>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</si>
  <si>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</si>
  <si>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</si>
  <si>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</si>
  <si>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</si>
  <si>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</si>
  <si>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</si>
  <si>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</si>
  <si>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</si>
  <si>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</si>
  <si>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</si>
  <si>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</si>
  <si>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</si>
  <si>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</si>
  <si>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</si>
  <si>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</si>
  <si>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</si>
  <si>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</si>
  <si>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</si>
  <si>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</si>
  <si>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</si>
  <si>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</si>
  <si>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</si>
  <si>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</si>
  <si>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</si>
  <si>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</si>
  <si>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</si>
  <si>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</si>
  <si>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</si>
  <si>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</si>
  <si>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</si>
  <si>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</si>
  <si>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</si>
  <si>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</si>
  <si>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</si>
  <si>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</si>
  <si>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</si>
  <si>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</si>
  <si>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</si>
  <si>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</si>
  <si>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</si>
  <si>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</si>
  <si>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</si>
  <si>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</si>
  <si>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</si>
  <si>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</si>
  <si>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</si>
  <si>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</si>
  <si>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</si>
  <si>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</si>
  <si>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</si>
  <si>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</si>
  <si>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</si>
  <si>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</si>
  <si>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</si>
  <si>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</si>
  <si>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</si>
  <si>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</si>
  <si>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</si>
  <si>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</si>
  <si>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</si>
  <si>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</si>
  <si>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</si>
  <si>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</si>
  <si>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</si>
  <si>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</si>
  <si>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</si>
  <si>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</si>
  <si>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</si>
  <si>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</si>
  <si>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</si>
  <si>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</si>
  <si>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</si>
  <si>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</si>
  <si>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</si>
  <si>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</si>
  <si>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</si>
  <si>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</si>
  <si>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</si>
  <si>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</si>
  <si>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</si>
  <si>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</si>
  <si>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</si>
  <si>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</si>
  <si>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</si>
  <si>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</si>
  <si>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</si>
  <si>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</si>
  <si>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</si>
  <si>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</si>
  <si>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</si>
  <si>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</si>
  <si>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</si>
  <si>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</si>
  <si>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</si>
  <si>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</si>
  <si>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</si>
  <si>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</si>
  <si>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</si>
  <si>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</si>
  <si>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</si>
  <si>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</si>
  <si>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</si>
  <si>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</si>
  <si>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</si>
  <si>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</si>
  <si>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</si>
  <si>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</si>
  <si>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</si>
  <si>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</si>
  <si>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</si>
  <si>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</si>
  <si>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</si>
  <si>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</si>
  <si>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</si>
  <si>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</si>
  <si>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</si>
  <si>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</si>
  <si>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</si>
  <si>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</si>
  <si>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</si>
  <si>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</si>
  <si>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</si>
  <si>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</si>
  <si>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</si>
  <si>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</si>
  <si>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</si>
  <si>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</si>
  <si>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</si>
  <si>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</si>
  <si>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</si>
  <si>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</si>
  <si>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</si>
  <si>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</si>
  <si>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</si>
  <si>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</si>
  <si>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</si>
  <si>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</si>
  <si>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</si>
  <si>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</si>
  <si>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</si>
  <si>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</si>
  <si>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</si>
  <si>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</si>
  <si>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</si>
  <si>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</si>
  <si>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</si>
  <si>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</si>
  <si>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</si>
  <si>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</si>
  <si>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</si>
  <si>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</si>
  <si>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</si>
  <si>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</si>
  <si>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</si>
  <si>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</si>
  <si>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</si>
  <si>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</si>
  <si>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</si>
  <si>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</si>
  <si>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</si>
  <si>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</si>
  <si>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</si>
  <si>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</si>
  <si>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</si>
  <si>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</si>
  <si>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</si>
  <si>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</si>
  <si>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</si>
  <si>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</si>
  <si>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</si>
  <si>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</si>
  <si>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</si>
  <si>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</si>
  <si>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</si>
  <si>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</si>
  <si>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</si>
  <si>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</si>
  <si>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</si>
  <si>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</si>
  <si>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</si>
  <si>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</si>
  <si>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</si>
  <si>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</si>
  <si>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</si>
  <si>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</si>
  <si>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</si>
  <si>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</si>
  <si>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</si>
  <si>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</si>
  <si>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</si>
  <si>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</si>
  <si>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</si>
  <si>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</si>
  <si>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</si>
  <si>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</si>
  <si>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</si>
  <si>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</si>
  <si>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</si>
  <si>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</si>
  <si>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</si>
  <si>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</si>
  <si>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</si>
  <si>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</si>
  <si>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</si>
  <si>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</si>
  <si>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</si>
  <si>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</si>
  <si>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</si>
  <si>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</si>
  <si>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</si>
  <si>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</si>
  <si>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</si>
  <si>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</si>
  <si>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</si>
  <si>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</si>
  <si>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</si>
  <si>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</si>
  <si>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</si>
  <si>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</si>
  <si>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</si>
  <si>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</si>
  <si>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</si>
  <si>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</si>
  <si>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</si>
  <si>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</si>
  <si>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</si>
  <si>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</si>
  <si>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</si>
  <si>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</si>
  <si>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</si>
  <si>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</si>
  <si>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</si>
  <si>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</si>
  <si>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</si>
  <si>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</si>
  <si>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</si>
  <si>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</si>
  <si>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</si>
  <si>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</si>
  <si>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</si>
  <si>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</si>
  <si>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</si>
  <si>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</si>
  <si>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</si>
  <si>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</si>
  <si>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</si>
  <si>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</si>
  <si>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</si>
  <si>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</si>
  <si>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</si>
  <si>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</si>
  <si>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</si>
  <si>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</si>
  <si>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</si>
  <si>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</si>
  <si>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</si>
  <si>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</si>
  <si>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</si>
  <si>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</si>
  <si>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</si>
  <si>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</si>
  <si>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</si>
  <si>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</si>
  <si>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</si>
  <si>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</si>
  <si>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</si>
  <si>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</si>
  <si>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</si>
  <si>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</si>
  <si>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</si>
  <si>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</si>
  <si>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</si>
  <si>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</si>
  <si>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</si>
  <si>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</si>
  <si>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</si>
  <si>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</si>
  <si>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</si>
  <si>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</si>
  <si>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</si>
  <si>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</si>
  <si>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</si>
  <si>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</si>
  <si>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</si>
  <si>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</si>
  <si>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</si>
  <si>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</si>
  <si>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</si>
  <si>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</si>
  <si>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</si>
  <si>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</si>
  <si>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</si>
  <si>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</si>
  <si>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</si>
  <si>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</si>
  <si>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</si>
  <si>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</si>
  <si>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</si>
  <si>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</si>
  <si>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</si>
  <si>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</si>
  <si>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</si>
  <si>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</si>
  <si>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</si>
  <si>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</si>
  <si>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</si>
  <si>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</si>
  <si>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</si>
  <si>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</si>
  <si>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</si>
  <si>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</si>
  <si>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</si>
  <si>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</si>
  <si>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</si>
  <si>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</si>
  <si>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</si>
  <si>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</si>
  <si>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</si>
  <si>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</si>
  <si>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</si>
  <si>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</si>
  <si>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</si>
  <si>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</si>
  <si>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</si>
  <si>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</si>
  <si>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</si>
  <si>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</si>
  <si>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</si>
  <si>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</si>
  <si>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</si>
  <si>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</si>
  <si>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</si>
  <si>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</si>
  <si>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</si>
  <si>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</si>
  <si>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</si>
  <si>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</si>
  <si>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</si>
  <si>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</si>
  <si>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</si>
  <si>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</si>
  <si>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</si>
  <si>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</si>
  <si>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</si>
  <si>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</si>
  <si>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</si>
  <si>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</si>
  <si>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</si>
  <si>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</si>
  <si>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</si>
  <si>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</si>
  <si>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</si>
  <si>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</si>
  <si>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</si>
  <si>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</si>
  <si>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</si>
  <si>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</si>
  <si>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</si>
  <si>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</si>
  <si>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</si>
  <si>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</si>
  <si>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</si>
  <si>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</si>
  <si>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</si>
  <si>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</si>
  <si>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</si>
  <si>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</si>
  <si>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</si>
  <si>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</si>
  <si>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</si>
  <si>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</si>
  <si>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</si>
  <si>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</si>
  <si>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</si>
  <si>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</si>
  <si>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</si>
  <si>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</si>
  <si>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</si>
  <si>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</si>
  <si>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</si>
  <si>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</si>
  <si>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</si>
  <si>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</si>
  <si>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</si>
  <si>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</si>
  <si>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</si>
  <si>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</si>
  <si>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</si>
  <si>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</si>
  <si>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</si>
  <si>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</si>
  <si>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</si>
  <si>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</si>
  <si>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</si>
  <si>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</si>
  <si>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</si>
  <si>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</si>
  <si>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</si>
  <si>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</si>
  <si>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</si>
  <si>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</si>
  <si>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</si>
  <si>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</si>
  <si>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</si>
  <si>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</si>
  <si>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</si>
  <si>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</si>
  <si>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</si>
  <si>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</si>
  <si>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</si>
  <si>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</si>
  <si>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</si>
  <si>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</si>
  <si>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</si>
  <si>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</si>
  <si>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</si>
  <si>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</si>
  <si>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</si>
  <si>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</si>
  <si>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</si>
  <si>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</si>
  <si>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</si>
  <si>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</si>
  <si>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</si>
  <si>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</si>
  <si>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</si>
  <si>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</si>
  <si>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</si>
  <si>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</si>
  <si>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</si>
  <si>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</si>
  <si>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</si>
  <si>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</si>
  <si>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</si>
  <si>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</si>
  <si>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</si>
  <si>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</si>
  <si>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</si>
  <si>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</si>
  <si>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</si>
  <si>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</si>
  <si>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</si>
  <si>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</si>
  <si>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</si>
  <si>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</si>
  <si>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</si>
  <si>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</si>
  <si>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</si>
  <si>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</si>
  <si>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</si>
  <si>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</si>
  <si>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</si>
  <si>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</si>
  <si>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</si>
  <si>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</si>
  <si>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</si>
  <si>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</si>
  <si>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</si>
  <si>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</si>
  <si>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</si>
  <si>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</si>
  <si>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</si>
  <si>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</si>
  <si>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</si>
  <si>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</si>
  <si>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</si>
  <si>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</si>
  <si>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</si>
  <si>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</si>
  <si>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</si>
  <si>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</si>
  <si>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</si>
  <si>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</si>
  <si>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</si>
  <si>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</si>
  <si>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</si>
  <si>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</si>
  <si>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</si>
  <si>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</si>
  <si>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</si>
  <si>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</si>
  <si>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</si>
  <si>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</si>
  <si>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</si>
  <si>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</si>
  <si>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</si>
  <si>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</si>
  <si>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</si>
  <si>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</si>
  <si>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</si>
  <si>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</si>
  <si>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</si>
  <si>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</si>
  <si>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</si>
  <si>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</si>
  <si>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</si>
  <si>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</si>
  <si>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</si>
  <si>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</si>
  <si>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</si>
  <si>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</si>
  <si>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</si>
  <si>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</si>
  <si>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</si>
  <si>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</si>
  <si>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</si>
  <si>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</si>
  <si>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</si>
  <si>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</si>
  <si>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</si>
  <si>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</si>
  <si>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</si>
  <si>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</si>
  <si>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</si>
  <si>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</si>
  <si>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</si>
  <si>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</si>
  <si>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</si>
  <si>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</si>
  <si>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</si>
  <si>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</si>
  <si>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</si>
  <si>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</si>
  <si>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</si>
  <si>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</si>
  <si>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</si>
  <si>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</si>
  <si>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</si>
  <si>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</si>
  <si>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</si>
  <si>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</si>
  <si>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</si>
  <si>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</si>
  <si>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</si>
  <si>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</si>
  <si>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</si>
  <si>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</si>
  <si>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</si>
  <si>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</si>
  <si>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</si>
  <si>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</si>
  <si>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</si>
  <si>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</si>
  <si>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</si>
  <si>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</si>
  <si>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</si>
  <si>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</si>
  <si>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</si>
  <si>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</si>
  <si>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</si>
  <si>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</si>
  <si>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</si>
  <si>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</si>
  <si>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</si>
  <si>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</si>
  <si>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</si>
  <si>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</si>
  <si>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</si>
  <si>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</si>
  <si>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</si>
  <si>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</si>
  <si>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</si>
  <si>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</si>
  <si>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</si>
  <si>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</si>
  <si>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</si>
  <si>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</si>
  <si>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</si>
  <si>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</si>
  <si>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</si>
  <si>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</si>
  <si>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</si>
  <si>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</si>
  <si>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</si>
  <si>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</si>
  <si>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</si>
  <si>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</si>
  <si>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</si>
  <si>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</si>
  <si>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</si>
  <si>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</si>
  <si>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</si>
  <si>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</si>
  <si>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</si>
  <si>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</si>
  <si>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</si>
  <si>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</si>
  <si>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</si>
  <si>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</si>
  <si>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</si>
  <si>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</si>
  <si>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</si>
  <si>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</si>
  <si>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</si>
  <si>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</si>
  <si>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</si>
  <si>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</si>
  <si>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</si>
  <si>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</si>
  <si>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</si>
  <si>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</si>
  <si>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</si>
  <si>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</si>
  <si>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</si>
  <si>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</si>
  <si>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</si>
  <si>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</si>
  <si>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</si>
  <si>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</si>
  <si>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</si>
  <si>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</si>
  <si>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</si>
  <si>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</si>
  <si>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</si>
  <si>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</si>
  <si>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</si>
  <si>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</si>
  <si>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</si>
  <si>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</si>
  <si>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</si>
  <si>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</si>
  <si>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</si>
  <si>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</si>
  <si>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</si>
  <si>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</si>
  <si>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</si>
  <si>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</si>
  <si>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</si>
  <si>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</si>
  <si>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</si>
  <si>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</si>
  <si>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</si>
  <si>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</si>
  <si>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</si>
  <si>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</si>
  <si>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</si>
  <si>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</si>
  <si>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</si>
  <si>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</si>
  <si>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</si>
  <si>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</si>
  <si>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</si>
  <si>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</si>
  <si>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</si>
  <si>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</si>
  <si>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</si>
  <si>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</si>
  <si>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</si>
  <si>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</si>
  <si>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</si>
  <si>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</si>
  <si>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</si>
  <si>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</si>
  <si>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</si>
  <si>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</si>
  <si>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</si>
  <si>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</si>
  <si>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</si>
  <si>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</si>
  <si>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</si>
  <si>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</si>
  <si>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</si>
  <si>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</si>
  <si>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</si>
  <si>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</si>
  <si>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</si>
  <si>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</si>
  <si>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</si>
  <si>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</si>
  <si>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</si>
  <si>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</si>
  <si>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</si>
  <si>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</si>
  <si>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</si>
  <si>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</si>
  <si>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</si>
  <si>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</si>
  <si>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</si>
  <si>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</si>
  <si>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</si>
  <si>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</si>
  <si>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</si>
  <si>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</si>
  <si>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</si>
  <si>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</si>
  <si>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</si>
  <si>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</si>
  <si>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</si>
  <si>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</si>
  <si>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</si>
  <si>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</si>
  <si>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</si>
  <si>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</si>
  <si>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</si>
  <si>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</si>
  <si>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</si>
  <si>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</si>
  <si>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</si>
  <si>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</si>
  <si>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</si>
  <si>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</si>
  <si>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</si>
  <si>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</si>
  <si>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</si>
  <si>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</si>
  <si>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</si>
  <si>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</si>
  <si>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</si>
  <si>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</si>
  <si>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</si>
  <si>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</si>
  <si>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</si>
  <si>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</si>
  <si>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</si>
  <si>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</si>
  <si>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</si>
  <si>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</si>
  <si>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</si>
  <si>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</si>
  <si>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</si>
  <si>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</si>
  <si>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</si>
  <si>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</si>
  <si>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</si>
  <si>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</si>
  <si>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</si>
  <si>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</si>
  <si>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</si>
  <si>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</si>
  <si>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</si>
  <si>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</si>
  <si>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</si>
  <si>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</si>
  <si>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</si>
  <si>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</si>
  <si>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</si>
  <si>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</si>
  <si>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</si>
  <si>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</si>
  <si>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</si>
  <si>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</si>
  <si>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</si>
  <si>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</si>
  <si>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</si>
  <si>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</si>
  <si>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</si>
  <si>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</si>
  <si>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</si>
  <si>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</si>
  <si>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</si>
  <si>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</si>
  <si>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</si>
  <si>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</si>
  <si>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</si>
  <si>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</si>
  <si>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</si>
  <si>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</si>
  <si>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</si>
  <si>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</si>
  <si>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</si>
  <si>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</si>
  <si>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</si>
  <si>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</si>
  <si>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</si>
  <si>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</si>
  <si>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</si>
  <si>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</si>
  <si>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</si>
  <si>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</si>
  <si>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</si>
  <si>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</si>
  <si>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</si>
  <si>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</si>
  <si>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</si>
  <si>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</si>
  <si>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</si>
  <si>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</si>
  <si>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</si>
  <si>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</si>
  <si>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</si>
  <si>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</si>
  <si>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</si>
  <si>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</si>
  <si>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</si>
  <si>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</si>
  <si>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</si>
  <si>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</si>
  <si>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</si>
  <si>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</si>
  <si>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</si>
  <si>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</si>
  <si>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</si>
  <si>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</si>
  <si>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</si>
  <si>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</si>
  <si>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</si>
  <si>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</si>
  <si>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</si>
  <si>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</si>
  <si>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</si>
  <si>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</si>
  <si>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</si>
  <si>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</si>
  <si>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</si>
  <si>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</si>
  <si>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</si>
  <si>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</si>
  <si>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</si>
  <si>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</si>
  <si>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</si>
  <si>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</si>
  <si>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</si>
  <si>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</si>
  <si>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</si>
  <si>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</si>
  <si>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</si>
  <si>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</si>
  <si>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</si>
  <si>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</si>
  <si>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</si>
  <si>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</si>
  <si>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</si>
  <si>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</si>
  <si>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</si>
  <si>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</si>
  <si>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</si>
  <si>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</si>
  <si>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</si>
  <si>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</si>
  <si>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</si>
  <si>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</si>
  <si>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</si>
  <si>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</si>
  <si>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</si>
  <si>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</si>
  <si>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</si>
  <si>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</si>
  <si>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</si>
  <si>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</si>
  <si>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</si>
  <si>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</si>
  <si>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</si>
  <si>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</si>
  <si>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</si>
  <si>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</si>
  <si>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</si>
  <si>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</si>
  <si>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</si>
  <si>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</si>
  <si>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</si>
  <si>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</si>
  <si>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</si>
  <si>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</si>
  <si>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</si>
  <si>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</si>
  <si>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</si>
  <si>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</si>
  <si>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</si>
  <si>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</si>
  <si>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</si>
  <si>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</si>
  <si>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</si>
  <si>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</si>
  <si>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</si>
  <si>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</si>
  <si>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</si>
  <si>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</si>
  <si>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</si>
  <si>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</si>
  <si>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</si>
  <si>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</si>
  <si>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</si>
  <si>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</si>
  <si>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</si>
  <si>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</si>
  <si>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</si>
  <si>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</si>
  <si>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</si>
  <si>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</si>
  <si>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</si>
  <si>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</si>
  <si>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</si>
  <si>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</si>
  <si>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</si>
  <si>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</si>
  <si>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</si>
  <si>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</si>
  <si>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</si>
  <si>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</si>
  <si>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</si>
  <si>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</si>
  <si>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</si>
  <si>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</si>
  <si>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</si>
  <si>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</si>
  <si>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</si>
  <si>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</si>
  <si>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</si>
  <si>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</si>
  <si>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</si>
  <si>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</si>
  <si>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</si>
  <si>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</si>
  <si>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</si>
  <si>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</si>
  <si>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</si>
  <si>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</si>
  <si>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</si>
  <si>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</si>
  <si>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</si>
  <si>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</si>
  <si>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</si>
  <si>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</si>
  <si>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</si>
  <si>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</si>
  <si>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</si>
  <si>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</si>
  <si>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</si>
  <si>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</si>
  <si>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</si>
  <si>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</si>
  <si>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</si>
  <si>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</si>
  <si>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</si>
  <si>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</si>
  <si>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</si>
  <si>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</si>
  <si>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</si>
  <si>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</si>
  <si>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</si>
  <si>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</si>
  <si>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</si>
  <si>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</si>
  <si>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</si>
  <si>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</si>
  <si>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</si>
  <si>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</si>
  <si>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</si>
  <si>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</si>
  <si>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</si>
  <si>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</si>
  <si>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</si>
  <si>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</si>
  <si>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</si>
  <si>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</si>
  <si>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</si>
  <si>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</si>
  <si>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</si>
  <si>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</si>
  <si>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</si>
  <si>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</si>
  <si>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</si>
  <si>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</si>
  <si>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</si>
  <si>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</si>
  <si>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</si>
  <si>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</si>
  <si>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</si>
  <si>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</si>
  <si>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</si>
  <si>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</si>
  <si>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</si>
  <si>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</si>
  <si>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</si>
  <si>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</si>
  <si>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</si>
  <si>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</si>
  <si>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</si>
  <si>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</si>
  <si>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</si>
  <si>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</si>
  <si>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</si>
  <si>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</si>
  <si>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</si>
  <si>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</si>
  <si>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</si>
  <si>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</si>
  <si>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</si>
  <si>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</si>
  <si>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</si>
  <si>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</si>
  <si>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</si>
  <si>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</si>
  <si>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</si>
  <si>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</si>
  <si>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</si>
  <si>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</si>
  <si>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</si>
  <si>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</si>
  <si>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</si>
  <si>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</si>
  <si>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</si>
  <si>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</si>
  <si>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</si>
  <si>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</si>
  <si>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</si>
  <si>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</si>
  <si>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</si>
  <si>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</si>
  <si>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</si>
  <si>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</si>
  <si>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</si>
  <si>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</si>
  <si>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</si>
  <si>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</si>
  <si>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</si>
  <si>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</si>
  <si>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</si>
  <si>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</si>
  <si>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</si>
  <si>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</si>
  <si>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</si>
  <si>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</si>
  <si>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</si>
  <si>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</si>
  <si>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</si>
  <si>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</si>
  <si>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</si>
  <si>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</si>
  <si>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</si>
  <si>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</si>
  <si>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</si>
  <si>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</si>
  <si>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</si>
  <si>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</si>
  <si>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</si>
  <si>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</si>
  <si>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</si>
  <si>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</si>
  <si>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</si>
  <si>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</si>
  <si>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</si>
  <si>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</si>
  <si>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</si>
  <si>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</si>
  <si>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</si>
  <si>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</si>
  <si>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</si>
  <si>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</si>
  <si>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</si>
  <si>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</si>
  <si>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</si>
  <si>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</si>
  <si>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</si>
  <si>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</si>
  <si>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</si>
  <si>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</si>
  <si>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</si>
  <si>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</si>
  <si>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</si>
  <si>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</si>
  <si>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</si>
  <si>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</si>
  <si>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</si>
  <si>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</si>
  <si>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</si>
  <si>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</si>
  <si>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</si>
  <si>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</si>
  <si>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</si>
  <si>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</si>
  <si>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</si>
  <si>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</si>
  <si>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</si>
  <si>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</si>
  <si>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</si>
  <si>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</si>
  <si>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</si>
  <si>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</si>
  <si>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</si>
  <si>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</si>
  <si>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</si>
  <si>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</si>
  <si>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</si>
  <si>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</si>
  <si>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</si>
  <si>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</si>
  <si>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</si>
  <si>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</si>
  <si>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</si>
  <si>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</si>
  <si>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</si>
  <si>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</si>
  <si>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</si>
  <si>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</si>
  <si>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</si>
  <si>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</si>
  <si>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</si>
  <si>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</si>
  <si>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</si>
  <si>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</si>
  <si>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</si>
  <si>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</si>
  <si>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</si>
  <si>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</si>
  <si>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</si>
  <si>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</si>
  <si>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</si>
  <si>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</si>
  <si>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</si>
  <si>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</si>
  <si>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</si>
  <si>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</si>
  <si>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</si>
  <si>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</si>
  <si>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</si>
  <si>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</si>
  <si>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</si>
  <si>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</si>
  <si>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</si>
  <si>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</si>
  <si>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</si>
  <si>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</si>
  <si>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</si>
  <si>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</si>
  <si>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</si>
  <si>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</si>
  <si>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</si>
  <si>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</si>
  <si>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</si>
  <si>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</si>
  <si>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</si>
  <si>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</si>
  <si>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</si>
  <si>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</si>
  <si>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</si>
  <si>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</si>
  <si>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</si>
  <si>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</si>
  <si>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</si>
  <si>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</si>
  <si>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</si>
  <si>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</si>
  <si>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</si>
  <si>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</si>
  <si>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</si>
  <si>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</si>
  <si>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</si>
  <si>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</si>
  <si>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</si>
  <si>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</si>
  <si>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</si>
  <si>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</si>
  <si>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</si>
  <si>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</si>
  <si>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</si>
  <si>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</si>
  <si>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</si>
  <si>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</si>
  <si>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</si>
  <si>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</si>
  <si>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</si>
  <si>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</si>
  <si>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</si>
  <si>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</si>
  <si>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</si>
  <si>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</si>
  <si>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</si>
  <si>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</si>
  <si>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</si>
  <si>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</si>
  <si>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</si>
  <si>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</si>
  <si>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</si>
  <si>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</si>
  <si>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</si>
  <si>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</si>
  <si>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</si>
  <si>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</si>
  <si>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</si>
  <si>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</si>
  <si>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</si>
  <si>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</si>
  <si>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</si>
  <si>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</si>
  <si>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</si>
  <si>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</si>
  <si>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</si>
  <si>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</si>
  <si>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</si>
  <si>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</si>
  <si>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</si>
  <si>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</si>
  <si>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</si>
  <si>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</si>
  <si>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</si>
  <si>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</si>
  <si>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</si>
  <si>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</si>
  <si>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</si>
  <si>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</si>
  <si>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</si>
  <si>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</si>
  <si>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</si>
  <si>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</si>
  <si>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</si>
  <si>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</si>
  <si>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</si>
  <si>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</si>
  <si>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</si>
  <si>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</si>
  <si>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</si>
  <si>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</si>
  <si>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</si>
  <si>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</si>
  <si>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</si>
  <si>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</si>
  <si>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</si>
  <si>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</si>
  <si>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</si>
  <si>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</si>
  <si>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</si>
  <si>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</si>
  <si>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</si>
  <si>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</si>
  <si>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</si>
  <si>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</si>
  <si>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</si>
  <si>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</si>
  <si>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</si>
  <si>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</si>
  <si>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</si>
  <si>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</si>
  <si>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</si>
  <si>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</si>
  <si>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</si>
  <si>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</si>
  <si>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</si>
  <si>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</si>
  <si>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</si>
  <si>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</si>
  <si>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</si>
  <si>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</si>
  <si>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</si>
  <si>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</si>
  <si>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</si>
  <si>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</si>
  <si>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</si>
  <si>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</si>
  <si>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</si>
  <si>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</si>
  <si>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</si>
  <si>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</si>
  <si>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</si>
  <si>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</si>
  <si>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</si>
  <si>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</si>
  <si>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</si>
  <si>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</si>
  <si>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</si>
  <si>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</si>
  <si>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</si>
  <si>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</si>
  <si>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</si>
  <si>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</si>
  <si>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</si>
  <si>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</si>
  <si>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</si>
  <si>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</si>
  <si>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</si>
  <si>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</si>
  <si>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</si>
  <si>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</si>
  <si>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</si>
  <si>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</si>
  <si>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</si>
  <si>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</si>
  <si>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</si>
  <si>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</si>
  <si>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</si>
  <si>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</si>
  <si>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</si>
  <si>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</si>
  <si>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</si>
  <si>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</si>
  <si>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</si>
  <si>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</si>
  <si>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</si>
  <si>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</si>
  <si>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</si>
  <si>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</si>
  <si>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</si>
  <si>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</si>
  <si>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</si>
  <si>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</si>
  <si>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</si>
  <si>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</si>
  <si>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</si>
  <si>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</si>
  <si>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</si>
  <si>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</si>
  <si>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</si>
  <si>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</si>
  <si>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</si>
  <si>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</si>
  <si>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</si>
  <si>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</si>
  <si>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</si>
  <si>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</si>
  <si>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</si>
  <si>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</si>
  <si>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</si>
  <si>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</si>
  <si>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A0002_東京電力エナジーパートナー株式会社</t>
  </si>
  <si>
    <t>A0020_東京瓦斯株式会社</t>
  </si>
  <si>
    <t>メニューB(残差)</t>
    <phoneticPr fontId="68"/>
  </si>
  <si>
    <t>A0025_東邦ガス株式会社</t>
  </si>
  <si>
    <t>D0028_東海ガス株式会社</t>
  </si>
  <si>
    <t>99999_代替値</t>
  </si>
  <si>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</si>
  <si>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</si>
  <si>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</si>
  <si>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</si>
  <si>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</si>
  <si>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</si>
  <si>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</si>
  <si>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</si>
  <si>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</si>
  <si>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</si>
  <si>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</si>
  <si>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</si>
  <si>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</si>
  <si>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</si>
  <si>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</si>
  <si>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</si>
  <si>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</si>
  <si>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</si>
  <si>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</si>
  <si>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</si>
  <si>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</si>
  <si>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</si>
  <si>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</si>
  <si>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</si>
  <si>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</si>
  <si>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</si>
  <si>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</si>
  <si>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</si>
  <si>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</si>
  <si>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</si>
  <si>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</si>
  <si>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</si>
  <si>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</si>
  <si>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</si>
  <si>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</si>
  <si>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</si>
  <si>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</si>
  <si>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</si>
  <si>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</si>
  <si>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</si>
  <si>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</si>
  <si>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</si>
  <si>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</si>
  <si>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</si>
  <si>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</si>
  <si>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</si>
  <si>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</si>
  <si>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</si>
  <si>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</si>
  <si>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</si>
  <si>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</si>
  <si>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</si>
  <si>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</si>
  <si>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</si>
  <si>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</si>
  <si>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</si>
  <si>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</si>
  <si>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</si>
  <si>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</si>
  <si>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</si>
  <si>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</si>
  <si>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</si>
  <si>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</si>
  <si>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</si>
  <si>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</si>
  <si>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</si>
  <si>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</si>
  <si>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</si>
  <si>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</si>
  <si>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</si>
  <si>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</si>
  <si>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</si>
  <si>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</si>
  <si>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</si>
  <si>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</si>
  <si>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</si>
  <si>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</si>
  <si>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</si>
  <si>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</si>
  <si>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</si>
  <si>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</si>
  <si>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</si>
  <si>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</si>
  <si>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</si>
  <si>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</si>
  <si>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</si>
  <si>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</si>
  <si>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</si>
  <si>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</si>
  <si>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</si>
  <si>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</si>
  <si>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</si>
  <si>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</si>
  <si>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</si>
  <si>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</si>
  <si>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</si>
  <si>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</si>
  <si>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</si>
  <si>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</si>
  <si>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</si>
  <si>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</si>
  <si>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</si>
  <si>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</si>
  <si>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</si>
  <si>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</si>
  <si>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</si>
  <si>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</si>
  <si>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</si>
  <si>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</si>
  <si>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</si>
  <si>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</si>
  <si>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</si>
  <si>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</si>
  <si>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</si>
  <si>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</si>
  <si>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</si>
  <si>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</si>
  <si>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</si>
  <si>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</si>
  <si>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</si>
  <si>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</si>
  <si>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</si>
  <si>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</si>
  <si>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</si>
  <si>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</si>
  <si>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</si>
  <si>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</si>
  <si>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</si>
  <si>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</si>
  <si>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</si>
  <si>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</si>
  <si>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</si>
  <si>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</si>
  <si>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</si>
  <si>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</si>
  <si>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</si>
  <si>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</si>
  <si>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</si>
  <si>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</si>
  <si>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</si>
  <si>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</si>
  <si>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</si>
  <si>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</si>
  <si>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</si>
  <si>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</si>
  <si>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</si>
  <si>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</si>
  <si>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</si>
  <si>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</si>
  <si>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</si>
  <si>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</si>
  <si>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</si>
  <si>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</si>
  <si>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</si>
  <si>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</si>
  <si>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</si>
  <si>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</si>
  <si>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</si>
  <si>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</si>
  <si>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</si>
  <si>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</si>
  <si>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</si>
  <si>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</si>
  <si>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</si>
  <si>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</si>
  <si>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</si>
  <si>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</si>
  <si>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</si>
  <si>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</si>
  <si>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</si>
  <si>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</si>
  <si>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</si>
  <si>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</si>
  <si>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</si>
  <si>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</si>
  <si>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</si>
  <si>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</si>
  <si>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</si>
  <si>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</si>
  <si>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</si>
  <si>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</si>
  <si>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</si>
  <si>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</si>
  <si>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</si>
  <si>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</si>
  <si>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</si>
  <si>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</si>
  <si>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</si>
  <si>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</si>
  <si>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</si>
  <si>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</si>
  <si>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</si>
  <si>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</si>
  <si>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</si>
  <si>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</si>
  <si>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</si>
  <si>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</si>
  <si>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</si>
  <si>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</si>
  <si>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</si>
  <si>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</si>
  <si>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</si>
  <si>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</si>
  <si>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</si>
  <si>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</si>
  <si>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</si>
  <si>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</si>
  <si>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</si>
  <si>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</si>
  <si>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</si>
  <si>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</si>
  <si>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</si>
  <si>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</si>
  <si>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</si>
  <si>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</si>
  <si>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</si>
  <si>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</si>
  <si>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</si>
  <si>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</si>
  <si>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</si>
  <si>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</si>
  <si>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</si>
  <si>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</si>
  <si>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</si>
  <si>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</si>
  <si>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</si>
  <si>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</si>
  <si>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</si>
  <si>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</si>
  <si>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</si>
  <si>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</si>
  <si>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</si>
  <si>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</si>
  <si>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</si>
  <si>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</si>
  <si>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</si>
  <si>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</si>
  <si>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</si>
  <si>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</si>
  <si>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</si>
  <si>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</si>
  <si>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</si>
  <si>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</si>
  <si>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</si>
  <si>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</si>
  <si>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</si>
  <si>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</si>
  <si>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</si>
  <si>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</si>
  <si>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</si>
  <si>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</si>
  <si>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</si>
  <si>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</si>
  <si>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</si>
  <si>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</si>
  <si>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</si>
  <si>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</si>
  <si>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</si>
  <si>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</si>
  <si>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</si>
  <si>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</si>
  <si>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</si>
  <si>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</si>
  <si>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</si>
  <si>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</si>
  <si>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</si>
  <si>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</si>
  <si>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</si>
  <si>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</si>
  <si>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</si>
  <si>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</si>
  <si>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</si>
  <si>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</si>
  <si>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</si>
  <si>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</si>
  <si>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</si>
  <si>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</si>
  <si>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</si>
  <si>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</si>
  <si>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</si>
  <si>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</si>
  <si>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</si>
  <si>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</si>
  <si>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</si>
  <si>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</si>
  <si>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</si>
  <si>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</si>
  <si>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</si>
  <si>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</si>
  <si>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</si>
  <si>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</si>
  <si>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</si>
  <si>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</si>
  <si>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</si>
  <si>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</si>
  <si>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</si>
  <si>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</si>
  <si>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</si>
  <si>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</si>
  <si>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</si>
  <si>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</si>
  <si>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</si>
  <si>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</si>
  <si>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</si>
  <si>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</si>
  <si>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</si>
  <si>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</si>
  <si>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</si>
  <si>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</si>
  <si>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</si>
  <si>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</si>
  <si>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</si>
  <si>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</si>
  <si>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</si>
  <si>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</si>
  <si>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</si>
  <si>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</si>
  <si>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</si>
  <si>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</si>
  <si>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</si>
  <si>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</si>
  <si>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</si>
  <si>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</si>
  <si>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</si>
  <si>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</si>
  <si>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</si>
  <si>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</si>
  <si>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</si>
  <si>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</si>
  <si>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</si>
  <si>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</si>
  <si>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</si>
  <si>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</si>
  <si>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</si>
  <si>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</si>
  <si>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</si>
  <si>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</si>
  <si>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</si>
  <si>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</si>
  <si>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</si>
  <si>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</si>
  <si>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</si>
  <si>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</si>
  <si>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</si>
  <si>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</si>
  <si>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</si>
  <si>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</si>
  <si>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</si>
  <si>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</si>
  <si>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</si>
  <si>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</si>
  <si>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</si>
  <si>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</si>
  <si>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</si>
  <si>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</si>
  <si>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</si>
  <si>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</si>
  <si>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</si>
  <si>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</si>
  <si>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</si>
  <si>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</si>
  <si>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</si>
  <si>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</si>
  <si>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</si>
  <si>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</si>
  <si>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</si>
  <si>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</si>
  <si>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</si>
  <si>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</si>
  <si>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</si>
  <si>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</si>
  <si>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</si>
  <si>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</si>
  <si>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</si>
  <si>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</si>
  <si>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</si>
  <si>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</si>
  <si>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</si>
  <si>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</si>
  <si>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</si>
  <si>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</si>
  <si>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</si>
  <si>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</si>
  <si>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</si>
  <si>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</si>
  <si>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</si>
  <si>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</si>
  <si>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</si>
  <si>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</si>
  <si>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</si>
  <si>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</si>
  <si>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</si>
  <si>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</si>
  <si>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</si>
  <si>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</si>
  <si>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</si>
  <si>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</si>
  <si>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</si>
  <si>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</si>
  <si>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</si>
  <si>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</si>
  <si>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</si>
  <si>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</si>
  <si>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</si>
  <si>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</si>
  <si>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</si>
  <si>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</si>
  <si>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</si>
  <si>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</si>
  <si>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</si>
  <si>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</si>
  <si>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</si>
  <si>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</si>
  <si>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</si>
  <si>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</si>
  <si>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</si>
  <si>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</si>
  <si>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</si>
  <si>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</si>
  <si>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</si>
  <si>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</si>
  <si>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</si>
  <si>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</si>
  <si>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</si>
  <si>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</si>
  <si>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</si>
  <si>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</si>
  <si>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</si>
  <si>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</si>
  <si>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</si>
  <si>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</si>
  <si>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</si>
  <si>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</si>
  <si>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</si>
  <si>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</si>
  <si>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</si>
  <si>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</si>
  <si>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</si>
  <si>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</si>
  <si>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</si>
  <si>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</si>
  <si>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</si>
  <si>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</si>
  <si>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</si>
  <si>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</si>
  <si>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</si>
  <si>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</si>
  <si>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</si>
  <si>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</si>
  <si>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</si>
  <si>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</si>
  <si>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</si>
  <si>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</si>
  <si>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</si>
  <si>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</si>
  <si>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</si>
  <si>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</si>
  <si>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</si>
  <si>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</si>
  <si>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</si>
  <si>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</si>
  <si>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</si>
  <si>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</si>
  <si>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</si>
  <si>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</si>
  <si>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</si>
  <si>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</si>
  <si>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</si>
  <si>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</si>
  <si>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</si>
  <si>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</si>
  <si>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</si>
  <si>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</si>
  <si>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</si>
  <si>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</si>
  <si>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</si>
  <si>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</si>
  <si>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</si>
  <si>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</si>
  <si>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</si>
  <si>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</si>
  <si>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</si>
  <si>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</si>
  <si>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</si>
  <si>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</si>
  <si>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</si>
  <si>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</si>
  <si>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</si>
  <si>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</si>
  <si>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</si>
  <si>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</si>
  <si>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</si>
  <si>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</si>
  <si>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</si>
  <si>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</si>
  <si>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</si>
  <si>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</si>
  <si>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</si>
  <si>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</si>
  <si>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</si>
  <si>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</si>
  <si>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</si>
  <si>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</si>
  <si>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</si>
  <si>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</si>
  <si>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</si>
  <si>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</si>
  <si>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</si>
  <si>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</si>
  <si>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</si>
  <si>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</si>
  <si>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</si>
  <si>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</si>
  <si>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</si>
  <si>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</si>
  <si>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</si>
  <si>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</si>
  <si>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</si>
  <si>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</si>
  <si>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</si>
  <si>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</si>
  <si>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</si>
  <si>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</si>
  <si>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</si>
  <si>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</si>
  <si>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</si>
  <si>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</si>
  <si>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</si>
  <si>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</si>
  <si>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</si>
  <si>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</si>
  <si>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</si>
  <si>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</si>
  <si>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</si>
  <si>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</si>
  <si>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</si>
  <si>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</si>
  <si>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</si>
  <si>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</si>
  <si>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</si>
  <si>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</si>
  <si>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</si>
  <si>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</si>
  <si>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</si>
  <si>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</si>
  <si>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</si>
  <si>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</si>
  <si>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</si>
  <si>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</si>
  <si>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</si>
  <si>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</si>
  <si>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</si>
  <si>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</si>
  <si>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</si>
  <si>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</si>
  <si>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</si>
  <si>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</si>
  <si>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</si>
  <si>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</si>
  <si>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</si>
  <si>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</si>
  <si>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</si>
  <si>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</si>
  <si>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</si>
  <si>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</si>
  <si>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</si>
  <si>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</si>
  <si>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</si>
  <si>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</si>
  <si>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</si>
  <si>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</si>
  <si>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</si>
  <si>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</si>
  <si>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</si>
  <si>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</si>
  <si>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</si>
  <si>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</si>
  <si>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</si>
  <si>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</si>
  <si>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</si>
  <si>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</si>
  <si>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</si>
  <si>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</si>
  <si>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</si>
  <si>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</si>
  <si>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</si>
  <si>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</si>
  <si>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</si>
  <si>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</si>
  <si>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</si>
  <si>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</si>
  <si>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</si>
  <si>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</si>
  <si>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</si>
  <si>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</si>
  <si>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</si>
  <si>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</si>
  <si>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</si>
  <si>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</si>
  <si>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</si>
  <si>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</si>
  <si>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</si>
  <si>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</si>
  <si>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</si>
  <si>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</si>
  <si>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</si>
  <si>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</si>
  <si>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</si>
  <si>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</si>
  <si>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</si>
  <si>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</si>
  <si>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</si>
  <si>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</si>
  <si>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</si>
  <si>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</si>
  <si>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</si>
  <si>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</si>
  <si>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</si>
  <si>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</si>
  <si>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</si>
  <si>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</si>
  <si>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</si>
  <si>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</si>
  <si>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</si>
  <si>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</si>
  <si>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</si>
  <si>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</si>
  <si>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</si>
  <si>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</si>
  <si>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</si>
  <si>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</si>
  <si>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</si>
  <si>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</si>
  <si>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</si>
  <si>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</si>
  <si>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</si>
  <si>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</si>
  <si>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</si>
  <si>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</si>
  <si>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</si>
  <si>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</si>
  <si>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</si>
  <si>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</si>
  <si>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</si>
  <si>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</si>
  <si>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</si>
  <si>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</si>
  <si>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</si>
  <si>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</si>
  <si>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</si>
  <si>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</si>
  <si>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</si>
  <si>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</si>
  <si>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</si>
  <si>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</si>
  <si>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</si>
  <si>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</si>
  <si>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</si>
  <si>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</si>
  <si>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</si>
  <si>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</si>
  <si>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</si>
  <si>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</si>
  <si>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</si>
  <si>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</si>
  <si>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</si>
  <si>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</si>
  <si>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</si>
  <si>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</si>
  <si>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</si>
  <si>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</si>
  <si>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</si>
  <si>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</si>
  <si>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</si>
  <si>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</si>
  <si>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</si>
  <si>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</si>
  <si>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</si>
  <si>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</si>
  <si>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</si>
  <si>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</si>
  <si>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</si>
  <si>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</si>
  <si>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</si>
  <si>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</si>
  <si>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</si>
  <si>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</si>
  <si>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</si>
  <si>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</si>
  <si>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</si>
  <si>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</si>
  <si>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</si>
  <si>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</si>
  <si>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</si>
  <si>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</si>
  <si>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</si>
  <si>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</si>
  <si>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</si>
  <si>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</si>
  <si>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</si>
  <si>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</si>
  <si>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</si>
  <si>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</si>
  <si>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</si>
  <si>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</si>
  <si>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</si>
  <si>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</si>
  <si>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</si>
  <si>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</si>
  <si>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</si>
  <si>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</si>
  <si>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</si>
  <si>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</si>
  <si>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</si>
  <si>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</si>
  <si>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</si>
  <si>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</si>
  <si>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</si>
  <si>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</si>
  <si>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</si>
  <si>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</si>
  <si>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</si>
  <si>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</si>
  <si>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</si>
  <si>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</si>
  <si>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</si>
  <si>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</si>
  <si>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</si>
  <si>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</si>
  <si>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</si>
  <si>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</si>
  <si>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</si>
  <si>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</si>
  <si>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</si>
  <si>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</si>
  <si>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</si>
  <si>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</si>
  <si>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</si>
  <si>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</si>
  <si>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</si>
  <si>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</si>
  <si>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</si>
  <si>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</si>
  <si>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</si>
  <si>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</si>
  <si>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</si>
  <si>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</si>
  <si>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</si>
  <si>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</si>
  <si>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</si>
  <si>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</si>
  <si>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</si>
  <si>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</si>
  <si>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</si>
  <si>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</si>
  <si>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</si>
  <si>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</si>
  <si>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</si>
  <si>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</si>
  <si>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</si>
  <si>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</si>
  <si>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</si>
  <si>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</si>
  <si>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</si>
  <si>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</si>
  <si>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</si>
  <si>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</si>
  <si>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</si>
  <si>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</si>
  <si>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</si>
  <si>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</si>
  <si>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</si>
  <si>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</si>
  <si>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</si>
  <si>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</si>
  <si>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</si>
  <si>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</si>
  <si>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</si>
  <si>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</si>
  <si>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</si>
  <si>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</si>
  <si>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</si>
  <si>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</si>
  <si>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</si>
  <si>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</si>
  <si>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</si>
  <si>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</si>
  <si>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</si>
  <si>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</si>
  <si>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</si>
  <si>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</si>
  <si>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</si>
  <si>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</si>
  <si>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</si>
  <si>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</si>
  <si>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</si>
  <si>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</si>
  <si>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</si>
  <si>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</si>
  <si>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</si>
  <si>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</si>
  <si>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</si>
  <si>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</si>
  <si>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</si>
  <si>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</si>
  <si>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</si>
  <si>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</si>
  <si>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</si>
  <si>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</si>
  <si>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</si>
  <si>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</si>
  <si>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</si>
  <si>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</si>
  <si>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</si>
  <si>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</si>
  <si>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</si>
  <si>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</si>
  <si>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</si>
  <si>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</si>
  <si>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</si>
  <si>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</si>
  <si>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</si>
  <si>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</si>
  <si>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</si>
  <si>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</si>
  <si>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</si>
  <si>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</si>
  <si>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</si>
  <si>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</si>
  <si>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</si>
  <si>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</si>
  <si>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</si>
  <si>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</si>
  <si>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</si>
  <si>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</si>
  <si>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</si>
  <si>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</si>
  <si>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</si>
  <si>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</si>
  <si>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</si>
  <si>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</si>
  <si>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</si>
  <si>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</si>
  <si>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</si>
  <si>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</si>
  <si>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</si>
  <si>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</si>
  <si>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</si>
  <si>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</si>
  <si>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</si>
  <si>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</si>
  <si>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</si>
  <si>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</si>
  <si>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</si>
  <si>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</si>
  <si>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</si>
  <si>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</si>
  <si>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</si>
  <si>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</si>
  <si>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</si>
  <si>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</si>
  <si>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</si>
  <si>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</si>
  <si>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</si>
  <si>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</si>
  <si>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</si>
  <si>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</si>
  <si>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</si>
  <si>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</si>
  <si>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</si>
  <si>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</si>
  <si>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</si>
  <si>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</si>
  <si>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</si>
  <si>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</si>
  <si>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</si>
  <si>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</si>
  <si>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</si>
  <si>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</si>
  <si>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</si>
  <si>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</si>
  <si>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</si>
  <si>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</si>
  <si>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</si>
  <si>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</si>
  <si>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</si>
  <si>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</si>
  <si>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</si>
  <si>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</si>
  <si>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</si>
  <si>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</si>
  <si>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</si>
  <si>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</si>
  <si>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</si>
  <si>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</si>
  <si>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</si>
  <si>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</si>
  <si>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</si>
  <si>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</si>
  <si>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</si>
  <si>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</si>
  <si>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</si>
  <si>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</si>
  <si>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</si>
  <si>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</si>
  <si>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</si>
  <si>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</si>
  <si>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</si>
  <si>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</si>
  <si>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</si>
  <si>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</si>
  <si>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</si>
  <si>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</si>
  <si>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</si>
  <si>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</si>
  <si>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</si>
  <si>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</si>
  <si>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</si>
  <si>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</si>
  <si>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</si>
  <si>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</si>
  <si>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</si>
  <si>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</si>
  <si>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</si>
  <si>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</si>
  <si>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</si>
  <si>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</si>
  <si>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</si>
  <si>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</si>
  <si>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</si>
  <si>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</si>
  <si>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</si>
  <si>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</si>
  <si>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</si>
  <si>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</si>
  <si>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</si>
  <si>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</si>
  <si>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</si>
  <si>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</si>
  <si>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</si>
  <si>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</si>
  <si>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</si>
  <si>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</si>
  <si>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</si>
  <si>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</si>
  <si>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</si>
  <si>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</si>
  <si>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</si>
  <si>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</si>
  <si>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</si>
  <si>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</si>
  <si>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</si>
  <si>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</si>
  <si>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</si>
  <si>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</si>
  <si>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</si>
  <si>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</si>
  <si>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</si>
  <si>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</si>
  <si>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</si>
  <si>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</si>
  <si>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</si>
  <si>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</si>
  <si>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</si>
  <si>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</si>
  <si>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</si>
  <si>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</si>
  <si>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</si>
  <si>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</si>
  <si>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</si>
  <si>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</si>
  <si>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</si>
  <si>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</si>
  <si>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</si>
  <si>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</si>
  <si>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</si>
  <si>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</si>
  <si>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</si>
  <si>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</si>
  <si>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</si>
  <si>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</si>
  <si>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</si>
  <si>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</si>
  <si>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</si>
  <si>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</si>
  <si>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</si>
  <si>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</si>
  <si>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</si>
  <si>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</si>
  <si>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</si>
  <si>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</si>
  <si>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キャタピラー・インターナショナル・インベストメンツ社　職務執行者　塚本　恵</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</si>
  <si>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</si>
  <si>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</si>
  <si>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</si>
  <si>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</si>
  <si>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</si>
  <si>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</si>
  <si>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</si>
  <si>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</si>
  <si>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</si>
  <si>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</si>
  <si>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</si>
  <si>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</si>
  <si>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</si>
  <si>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</si>
  <si>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</si>
  <si>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</si>
  <si>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</si>
  <si>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</si>
  <si>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</si>
  <si>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</si>
  <si>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</si>
  <si>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</si>
  <si>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</si>
  <si>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</si>
  <si>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</si>
  <si>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</si>
  <si>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</si>
  <si>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</si>
  <si>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</si>
  <si>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</si>
  <si>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</si>
  <si>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</si>
  <si>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</si>
  <si>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</si>
  <si>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</si>
  <si>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</si>
  <si>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</si>
  <si>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</si>
  <si>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</si>
  <si>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</si>
  <si>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</si>
  <si>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</si>
  <si>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</si>
  <si>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</si>
  <si>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</si>
  <si>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</si>
  <si>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</si>
  <si>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</si>
  <si>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</si>
  <si>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</si>
  <si>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</si>
  <si>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</si>
  <si>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</si>
  <si>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</si>
  <si>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</si>
  <si>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</si>
  <si>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</si>
  <si>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</si>
  <si>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</si>
  <si>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</si>
  <si>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</si>
  <si>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</si>
  <si>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</si>
  <si>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</si>
  <si>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</si>
  <si>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</si>
  <si>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</si>
  <si>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</si>
  <si>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</si>
  <si>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</si>
  <si>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</si>
  <si>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</si>
  <si>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</si>
  <si>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</si>
  <si>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</si>
  <si>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</si>
  <si>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</si>
  <si>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</si>
  <si>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</si>
  <si>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</si>
  <si>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</si>
  <si>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</si>
  <si>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</si>
  <si>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</si>
  <si>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</si>
  <si>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</si>
  <si>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</si>
  <si>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</si>
  <si>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</si>
  <si>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</si>
  <si>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</si>
  <si>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</si>
  <si>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</si>
  <si>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</si>
  <si>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</si>
  <si>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</si>
  <si>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</si>
  <si>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</si>
  <si>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</si>
  <si>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</si>
  <si>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</si>
  <si>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</si>
  <si>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</si>
  <si>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</si>
  <si>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</si>
  <si>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</si>
  <si>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</si>
  <si>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</si>
  <si>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</si>
  <si>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</si>
  <si>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</si>
  <si>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</si>
  <si>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</si>
  <si>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</si>
  <si>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</si>
  <si>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</si>
  <si>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</si>
  <si>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</si>
  <si>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</si>
  <si>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</si>
  <si>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</si>
  <si>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</si>
  <si>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</si>
  <si>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</si>
  <si>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</si>
  <si>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</si>
  <si>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</si>
  <si>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</si>
  <si>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</si>
  <si>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</si>
  <si>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</si>
  <si>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</si>
  <si>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</si>
  <si>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</si>
  <si>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</si>
  <si>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</si>
  <si>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</si>
  <si>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</si>
  <si>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</si>
  <si>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</si>
  <si>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</si>
  <si>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</si>
  <si>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</si>
  <si>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</si>
  <si>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</si>
  <si>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</si>
  <si>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</si>
  <si>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</si>
  <si>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</si>
  <si>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</si>
  <si>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</si>
  <si>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</si>
  <si>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</si>
  <si>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</si>
  <si>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</si>
  <si>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</si>
  <si>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</si>
  <si>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</si>
  <si>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</si>
  <si>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</si>
  <si>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</si>
  <si>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</si>
  <si>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</si>
  <si>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</si>
  <si>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</si>
  <si>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</si>
  <si>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</si>
  <si>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</si>
  <si>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</si>
  <si>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</si>
  <si>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</si>
  <si>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</si>
  <si>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</si>
  <si>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</si>
  <si>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</si>
  <si>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</si>
  <si>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</si>
  <si>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</si>
  <si>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</si>
  <si>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</si>
  <si>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</si>
  <si>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</si>
  <si>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</si>
  <si>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</si>
  <si>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</si>
  <si>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</si>
  <si>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</si>
  <si>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</si>
  <si>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</si>
  <si>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</si>
  <si>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</si>
  <si>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</si>
  <si>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</si>
  <si>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</si>
  <si>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</si>
  <si>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</si>
  <si>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</si>
  <si>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</si>
  <si>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</si>
  <si>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</si>
  <si>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</si>
  <si>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</si>
  <si>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</si>
  <si>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</si>
  <si>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</si>
  <si>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</si>
  <si>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</si>
  <si>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</si>
  <si>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</si>
  <si>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</si>
  <si>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</si>
  <si>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</si>
  <si>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</si>
  <si>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</si>
  <si>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</si>
  <si>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</si>
  <si>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</si>
  <si>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</si>
  <si>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</si>
  <si>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</si>
  <si>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</si>
  <si>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</si>
  <si>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</si>
  <si>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</si>
  <si>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</si>
  <si>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</si>
  <si>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</si>
  <si>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</si>
  <si>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</si>
  <si>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</si>
  <si>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</si>
  <si>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</si>
  <si>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</si>
  <si>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</si>
  <si>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</si>
  <si>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</si>
  <si>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</si>
  <si>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</si>
  <si>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</si>
  <si>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</si>
  <si>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</si>
  <si>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</si>
  <si>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</si>
  <si>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</si>
  <si>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</si>
  <si>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</si>
  <si>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</si>
  <si>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</si>
  <si>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</si>
  <si>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</si>
  <si>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</si>
  <si>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</si>
  <si>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</si>
  <si>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</si>
  <si>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</si>
  <si>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</si>
  <si>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</si>
  <si>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</si>
  <si>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</si>
  <si>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</si>
  <si>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</si>
  <si>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</si>
  <si>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</si>
  <si>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</si>
  <si>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</si>
  <si>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</si>
  <si>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</si>
  <si>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</si>
  <si>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</si>
  <si>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</si>
  <si>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</si>
  <si>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</si>
  <si>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</si>
  <si>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</si>
  <si>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</si>
  <si>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</si>
  <si>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</si>
  <si>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</si>
  <si>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</si>
  <si>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</si>
  <si>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</si>
  <si>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</si>
  <si>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</si>
  <si>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</si>
  <si>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</si>
  <si>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</si>
  <si>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</si>
  <si>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</si>
  <si>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</si>
  <si>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</si>
  <si>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</si>
  <si>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</si>
  <si>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</si>
  <si>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</si>
  <si>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</si>
  <si>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</si>
  <si>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</si>
  <si>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</si>
  <si>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</si>
  <si>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</si>
  <si>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</si>
  <si>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</si>
  <si>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</si>
  <si>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</si>
  <si>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</si>
  <si>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</si>
  <si>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</si>
  <si>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</si>
  <si>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</si>
  <si>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</si>
  <si>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</si>
  <si>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</si>
  <si>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</si>
  <si>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</si>
  <si>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</si>
  <si>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</si>
  <si>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</si>
  <si>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</si>
  <si>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</si>
  <si>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</si>
  <si>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</si>
  <si>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</si>
  <si>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</si>
  <si>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</si>
  <si>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</si>
  <si>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</si>
  <si>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</si>
  <si>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</si>
  <si>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</si>
  <si>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</si>
  <si>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</si>
  <si>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</si>
  <si>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</si>
  <si>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</si>
  <si>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</si>
  <si>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</si>
  <si>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</si>
  <si>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</si>
  <si>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</si>
  <si>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</si>
  <si>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</si>
  <si>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</si>
  <si>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</si>
  <si>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</si>
  <si>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</si>
  <si>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</si>
  <si>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</si>
  <si>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</si>
  <si>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</si>
  <si>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</si>
  <si>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</si>
  <si>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</si>
  <si>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</si>
  <si>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</si>
  <si>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</si>
  <si>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</si>
  <si>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</si>
  <si>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</si>
  <si>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</si>
  <si>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</si>
  <si>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</si>
  <si>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</si>
  <si>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</si>
  <si>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</si>
  <si>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</si>
  <si>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</si>
  <si>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</si>
  <si>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</si>
  <si>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</si>
  <si>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</si>
  <si>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</si>
  <si>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</si>
  <si>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</si>
  <si>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</si>
  <si>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</si>
  <si>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</si>
  <si>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</si>
  <si>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</si>
  <si>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</si>
  <si>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</si>
  <si>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</si>
  <si>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</si>
  <si>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</si>
  <si>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</si>
  <si>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</si>
  <si>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</si>
  <si>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</si>
  <si>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</si>
  <si>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</si>
  <si>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</si>
  <si>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</si>
  <si>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</si>
  <si>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</si>
  <si>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</si>
  <si>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</si>
  <si>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</si>
  <si>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</si>
  <si>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</si>
  <si>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</si>
  <si>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</si>
  <si>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</si>
  <si>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</si>
  <si>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</si>
  <si>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</si>
  <si>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</si>
  <si>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</si>
  <si>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</si>
  <si>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</si>
  <si>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</si>
  <si>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</si>
  <si>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</si>
  <si>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</si>
  <si>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</si>
  <si>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</si>
  <si>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</si>
  <si>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</si>
  <si>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</si>
  <si>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</si>
  <si>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</si>
  <si>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</si>
  <si>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</si>
  <si>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</si>
  <si>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</si>
  <si>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</si>
  <si>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</si>
  <si>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</si>
  <si>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</si>
  <si>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</si>
  <si>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</si>
  <si>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</si>
  <si>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</si>
  <si>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</si>
  <si>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</si>
  <si>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</si>
  <si>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</si>
  <si>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</si>
  <si>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</si>
  <si>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</si>
  <si>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</si>
  <si>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</si>
  <si>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</si>
  <si>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</si>
  <si>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</si>
  <si>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</si>
  <si>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</si>
  <si>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</si>
  <si>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</si>
  <si>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</si>
  <si>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</si>
  <si>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</si>
  <si>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</si>
  <si>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</si>
  <si>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</si>
  <si>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</si>
  <si>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</si>
  <si>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</si>
  <si>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</si>
  <si>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</si>
  <si>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</si>
  <si>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</si>
  <si>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</si>
  <si>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</si>
  <si>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</si>
  <si>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</si>
  <si>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</si>
  <si>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</si>
  <si>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</si>
  <si>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</si>
  <si>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</si>
  <si>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</si>
  <si>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※旧制度様式についてもこのファイルにデータ入力して排出状況報告書を作成します。
※この様式は、毎年度更新しますので、最新の様式を毎年度県ホームページからダウンロードしてください。</t>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</si>
  <si>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</si>
  <si>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</si>
  <si>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</si>
  <si>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</si>
  <si>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</si>
  <si>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</si>
  <si>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</si>
  <si>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</si>
  <si>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</si>
  <si>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</si>
  <si>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</si>
  <si>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</si>
  <si>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</si>
  <si>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</si>
  <si>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</si>
  <si>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</si>
  <si>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</si>
  <si>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</si>
  <si>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</si>
  <si>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</si>
  <si>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</si>
  <si>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</si>
  <si>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</si>
  <si>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</si>
  <si>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</si>
  <si>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</si>
  <si>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</si>
  <si>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</si>
  <si>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</si>
  <si>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</si>
  <si>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</si>
  <si>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</si>
  <si>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</si>
  <si>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</si>
  <si>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</si>
  <si>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</si>
  <si>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</si>
  <si>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</si>
  <si>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</si>
  <si>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</si>
  <si>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</si>
  <si>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</si>
  <si>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</si>
  <si>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</si>
  <si>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</si>
  <si>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</si>
  <si>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</si>
  <si>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</si>
  <si>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</si>
  <si>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</si>
  <si>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</si>
  <si>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</si>
  <si>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</si>
  <si>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</si>
  <si>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</si>
  <si>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</si>
  <si>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</si>
  <si>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</si>
  <si>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</si>
  <si>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</si>
  <si>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</si>
  <si>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</si>
  <si>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</si>
  <si>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</si>
  <si>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</si>
  <si>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</si>
  <si>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</si>
  <si>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</si>
  <si>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</si>
  <si>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</si>
  <si>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</si>
  <si>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</si>
  <si>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</si>
  <si>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</si>
  <si>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</si>
  <si>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</si>
  <si>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</si>
  <si>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</si>
  <si>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</si>
  <si>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</si>
  <si>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</si>
  <si>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</si>
  <si>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</si>
  <si>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</si>
  <si>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</si>
  <si>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</si>
  <si>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</si>
  <si>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</si>
  <si>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</si>
  <si>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</si>
  <si>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</si>
  <si>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</si>
  <si>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</si>
  <si>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</si>
  <si>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</si>
  <si>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</si>
  <si>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</si>
  <si>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</si>
  <si>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</si>
  <si>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</si>
  <si>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</si>
  <si>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</si>
  <si>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</si>
  <si>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</si>
  <si>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</si>
  <si>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</si>
  <si>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</si>
  <si>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</si>
  <si>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</si>
  <si>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</si>
  <si>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</si>
  <si>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</si>
  <si>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</si>
  <si>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</si>
  <si>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</si>
  <si>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</si>
  <si>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</si>
  <si>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</si>
  <si>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</si>
  <si>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</si>
  <si>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</si>
  <si>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</si>
  <si>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</si>
  <si>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</si>
  <si>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</si>
  <si>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</si>
  <si>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</si>
  <si>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</si>
  <si>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</si>
  <si>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</si>
  <si>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</si>
  <si>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</si>
  <si>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</si>
  <si>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</si>
  <si>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</si>
  <si>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</si>
  <si>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</si>
  <si>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</si>
  <si>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</si>
  <si>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</si>
  <si>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</si>
  <si>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</si>
  <si>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</si>
  <si>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</si>
  <si>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</si>
  <si>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</si>
  <si>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</si>
  <si>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</si>
  <si>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</si>
  <si>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</si>
  <si>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</si>
  <si>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</si>
  <si>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</si>
  <si>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</si>
  <si>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執行役社長　漆間　啓</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</si>
  <si>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</si>
  <si>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</si>
  <si>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</si>
  <si>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</si>
  <si>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</si>
  <si>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代表執行役社長兼最高経営責任者 内田　</t>
  </si>
  <si>
    <t>誠</t>
  </si>
  <si>
    <t>神奈川県横浜市神奈川区金港町１番地７　横浜ダイヤビルディング１８階</t>
  </si>
  <si>
    <t>東京都世田谷区新町2-19-2</t>
  </si>
  <si>
    <t>神奈川県厚木市田村町9番32号</t>
  </si>
  <si>
    <t>東京都千代田区丸の内２丁目７番３号　東京ビル</t>
  </si>
  <si>
    <t>犬飼　</t>
  </si>
  <si>
    <t>伸治</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</si>
  <si>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</si>
  <si>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</si>
  <si>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</si>
  <si>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</si>
  <si>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</si>
  <si>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</si>
  <si>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</si>
  <si>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</si>
  <si>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</si>
  <si>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</si>
  <si>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</si>
  <si>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</si>
  <si>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</si>
  <si>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</si>
  <si>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</si>
  <si>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</si>
  <si>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</si>
  <si>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</si>
  <si>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</si>
  <si>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</si>
  <si>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</si>
  <si>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</si>
  <si>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</si>
  <si>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</si>
  <si>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</si>
  <si>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横浜市水道事業管理者　</t>
  </si>
  <si>
    <t>水道局長　山岡　秀一</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</si>
  <si>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</si>
  <si>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</si>
  <si>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</si>
  <si>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</si>
  <si>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</si>
  <si>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社長執行役員　最高執行責任者　三上　高弘</t>
  </si>
  <si>
    <t>社長執行役員　長谷部　佳宏</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</si>
  <si>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</si>
  <si>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</si>
  <si>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</si>
  <si>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</si>
  <si>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</si>
  <si>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</si>
  <si>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</si>
  <si>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</si>
  <si>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</si>
  <si>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</si>
  <si>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</si>
  <si>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</si>
  <si>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</si>
  <si>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</si>
  <si>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神奈川県公営企業管理者　</t>
  </si>
  <si>
    <t>企業庁長　髙澤　幸夫</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</si>
  <si>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</si>
  <si>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</si>
  <si>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</si>
  <si>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</si>
  <si>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</si>
  <si>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</si>
  <si>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</si>
  <si>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</si>
  <si>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</si>
  <si>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</si>
  <si>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</si>
  <si>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</si>
  <si>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</si>
  <si>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</si>
  <si>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</si>
  <si>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</si>
  <si>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</si>
  <si>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</si>
  <si>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</si>
  <si>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</si>
  <si>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</si>
  <si>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</si>
  <si>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</si>
  <si>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</si>
  <si>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</si>
  <si>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</si>
  <si>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</si>
  <si>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</si>
  <si>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</si>
  <si>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</si>
  <si>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</si>
  <si>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</si>
  <si>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</si>
  <si>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</si>
  <si>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</si>
  <si>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</si>
  <si>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</si>
  <si>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</si>
  <si>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</si>
  <si>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</si>
  <si>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</si>
  <si>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</si>
  <si>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</si>
  <si>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</si>
  <si>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</si>
  <si>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</si>
  <si>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</si>
  <si>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</si>
  <si>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</si>
  <si>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社長執行役員　松本　元春</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</si>
  <si>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</si>
  <si>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</si>
  <si>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</si>
  <si>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</si>
  <si>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</si>
  <si>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</si>
  <si>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</si>
  <si>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</si>
  <si>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</si>
  <si>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</si>
  <si>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</si>
  <si>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</si>
  <si>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</si>
  <si>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</si>
  <si>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</si>
  <si>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</si>
  <si>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</si>
  <si>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</si>
  <si>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</si>
  <si>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</si>
  <si>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</si>
  <si>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</si>
  <si>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</si>
  <si>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</si>
  <si>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</si>
  <si>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</si>
  <si>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</si>
  <si>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</si>
  <si>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</si>
  <si>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</si>
  <si>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</si>
  <si>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</si>
  <si>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</si>
  <si>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</si>
  <si>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</si>
  <si>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</si>
  <si>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</si>
  <si>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</si>
  <si>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</si>
  <si>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</si>
  <si>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</si>
  <si>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</si>
  <si>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</si>
  <si>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</si>
  <si>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</si>
  <si>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</si>
  <si>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</si>
  <si>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</si>
  <si>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</si>
  <si>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</si>
  <si>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</si>
  <si>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</si>
  <si>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</si>
  <si>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</si>
  <si>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</si>
  <si>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</si>
  <si>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</si>
  <si>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</si>
  <si>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</si>
  <si>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</si>
  <si>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</si>
  <si>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</si>
  <si>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</si>
  <si>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</si>
  <si>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</si>
  <si>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</si>
  <si>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</si>
  <si>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</si>
  <si>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</si>
  <si>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</si>
  <si>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</si>
  <si>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</si>
  <si>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</si>
  <si>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</si>
  <si>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</si>
  <si>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</si>
  <si>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</si>
  <si>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</si>
  <si>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</si>
  <si>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</si>
  <si>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</si>
  <si>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</si>
  <si>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</si>
  <si>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</si>
  <si>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</si>
  <si>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</si>
  <si>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</si>
  <si>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</si>
  <si>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</si>
  <si>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</si>
  <si>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</si>
  <si>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</si>
  <si>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</si>
  <si>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</si>
  <si>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</si>
  <si>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</si>
  <si>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</si>
  <si>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</si>
  <si>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</si>
  <si>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</si>
  <si>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</si>
  <si>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</si>
  <si>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</si>
  <si>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</si>
  <si>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</si>
  <si>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</si>
  <si>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</si>
  <si>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</si>
  <si>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</si>
  <si>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</si>
  <si>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</si>
  <si>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</si>
  <si>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</si>
  <si>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</si>
  <si>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</si>
  <si>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</si>
  <si>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</si>
  <si>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</si>
  <si>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</si>
  <si>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</si>
  <si>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</si>
  <si>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</si>
  <si>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</si>
  <si>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</si>
  <si>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</si>
  <si>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</si>
  <si>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</si>
  <si>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代表　</t>
  </si>
  <si>
    <t>株式会社ガイアートT・K　関東支店　執行役員 支店長　中村　昇</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</si>
  <si>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</si>
  <si>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</si>
  <si>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</si>
  <si>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</si>
  <si>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</si>
  <si>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</si>
  <si>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</si>
  <si>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</si>
  <si>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</si>
  <si>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</si>
  <si>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</si>
  <si>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</si>
  <si>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</si>
  <si>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</si>
  <si>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</si>
  <si>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</si>
  <si>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</si>
  <si>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</si>
  <si>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</si>
  <si>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</si>
  <si>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</si>
  <si>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</si>
  <si>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</si>
  <si>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</si>
  <si>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</si>
  <si>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</si>
  <si>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</si>
  <si>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</si>
  <si>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</si>
  <si>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</si>
  <si>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</si>
  <si>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</si>
  <si>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</si>
  <si>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</si>
  <si>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</si>
  <si>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</si>
  <si>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</si>
  <si>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</si>
  <si>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</si>
  <si>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</si>
  <si>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</si>
  <si>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</si>
  <si>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</si>
  <si>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</si>
  <si>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</si>
  <si>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</si>
  <si>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</si>
  <si>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</si>
  <si>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</si>
  <si>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</si>
  <si>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</si>
  <si>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</si>
  <si>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</si>
  <si>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</si>
  <si>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</si>
  <si>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</si>
  <si>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</si>
  <si>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</si>
  <si>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</si>
  <si>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</si>
  <si>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</si>
  <si>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</si>
  <si>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</si>
  <si>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</si>
  <si>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</si>
  <si>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</si>
  <si>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</si>
  <si>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</si>
  <si>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</si>
  <si>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</si>
  <si>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</si>
  <si>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</si>
  <si>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</si>
  <si>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</si>
  <si>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</si>
  <si>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</si>
  <si>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</si>
  <si>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</si>
  <si>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</si>
  <si>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</si>
  <si>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</si>
  <si>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</si>
  <si>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</si>
  <si>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</si>
  <si>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</si>
  <si>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</si>
  <si>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</si>
  <si>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</si>
  <si>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</si>
  <si>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</si>
  <si>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</si>
  <si>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</si>
  <si>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</si>
  <si>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</si>
  <si>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</si>
  <si>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</si>
  <si>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</si>
  <si>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</si>
  <si>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</si>
  <si>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</si>
  <si>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</si>
  <si>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</si>
  <si>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</si>
  <si>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</si>
  <si>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</si>
  <si>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</si>
  <si>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</si>
  <si>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</si>
  <si>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</si>
  <si>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</si>
  <si>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</si>
  <si>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</si>
  <si>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</si>
  <si>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</si>
  <si>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</si>
  <si>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</si>
  <si>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</si>
  <si>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</si>
  <si>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</si>
  <si>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</si>
  <si>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</si>
  <si>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</si>
  <si>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</si>
  <si>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</si>
  <si>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</si>
  <si>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</si>
  <si>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</si>
  <si>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</si>
  <si>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</si>
  <si>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</si>
  <si>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</si>
  <si>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</si>
  <si>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</si>
  <si>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0001</t>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</si>
  <si>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</si>
  <si>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</si>
  <si>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GJ</t>
    <phoneticPr fontId="3"/>
  </si>
  <si>
    <t>GJ</t>
    <phoneticPr fontId="3"/>
  </si>
  <si>
    <t>基礎排出係数(t-CO2/千m3)</t>
    <rPh sb="0" eb="2">
      <t>キソ</t>
    </rPh>
    <rPh sb="2" eb="4">
      <t>ハイシュツ</t>
    </rPh>
    <rPh sb="4" eb="6">
      <t>ケイスウ</t>
    </rPh>
    <rPh sb="13" eb="14">
      <t>セン</t>
    </rPh>
    <phoneticPr fontId="13"/>
  </si>
  <si>
    <t>調整後排出係数(t-CO2/千m3)</t>
    <rPh sb="14" eb="15">
      <t>セン</t>
    </rPh>
    <phoneticPr fontId="68"/>
  </si>
  <si>
    <t>基礎排出係数(t-CO2/GJ)</t>
    <rPh sb="0" eb="2">
      <t>キソ</t>
    </rPh>
    <rPh sb="2" eb="4">
      <t>ハイシュツ</t>
    </rPh>
    <rPh sb="4" eb="6">
      <t>ケイスウ</t>
    </rPh>
    <phoneticPr fontId="13"/>
  </si>
  <si>
    <t>調整後排出係数(t-CO2/GJ)</t>
    <phoneticPr fontId="68"/>
  </si>
  <si>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</si>
  <si>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</si>
  <si>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</si>
  <si>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</si>
  <si>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</si>
  <si>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</si>
  <si>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</si>
  <si>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</si>
  <si>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</si>
  <si>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</si>
  <si>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</si>
  <si>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</si>
  <si>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</si>
  <si>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</si>
  <si>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</si>
  <si>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</si>
  <si>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</si>
  <si>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</si>
  <si>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</si>
  <si>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</si>
  <si>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</si>
  <si>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</si>
  <si>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</si>
  <si>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</si>
  <si>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</si>
  <si>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</si>
  <si>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</si>
  <si>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</si>
  <si>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</si>
  <si>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</si>
  <si>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</si>
  <si>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</si>
  <si>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</si>
  <si>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</si>
  <si>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</si>
  <si>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</si>
  <si>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</si>
  <si>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</si>
  <si>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</si>
  <si>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</si>
  <si>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</si>
  <si>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</si>
  <si>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</si>
  <si>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</si>
  <si>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</si>
  <si>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</si>
  <si>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</si>
  <si>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</si>
  <si>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</si>
  <si>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</si>
  <si>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</si>
  <si>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</si>
  <si>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</si>
  <si>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</si>
  <si>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</si>
  <si>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</si>
  <si>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</si>
  <si>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</si>
  <si>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</si>
  <si>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</si>
  <si>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</si>
  <si>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</si>
  <si>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</si>
  <si>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</si>
  <si>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</si>
  <si>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</si>
  <si>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</si>
  <si>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</si>
  <si>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</si>
  <si>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</si>
  <si>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</si>
  <si>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</si>
  <si>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</si>
  <si>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</si>
  <si>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</si>
  <si>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</si>
  <si>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</si>
  <si>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</si>
  <si>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</si>
  <si>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</si>
  <si>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</si>
  <si>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</si>
  <si>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</si>
  <si>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</si>
  <si>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</si>
  <si>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</si>
  <si>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</si>
  <si>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</si>
  <si>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</si>
  <si>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</si>
  <si>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</si>
  <si>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</si>
  <si>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</si>
  <si>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</si>
  <si>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</si>
  <si>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</si>
  <si>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</si>
  <si>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</si>
  <si>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</si>
  <si>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</si>
  <si>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</si>
  <si>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</si>
  <si>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</si>
  <si>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</si>
  <si>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</si>
  <si>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</si>
  <si>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</si>
  <si>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</si>
  <si>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</si>
  <si>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</si>
  <si>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</si>
  <si>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</si>
  <si>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</si>
  <si>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</si>
  <si>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</si>
  <si>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</si>
  <si>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</si>
  <si>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</si>
  <si>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</si>
  <si>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</si>
  <si>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</si>
  <si>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</si>
  <si>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熱供給事業者名を選択</t>
  </si>
  <si>
    <t>ver.6</t>
    <phoneticPr fontId="3"/>
  </si>
  <si>
    <t>（横浜・川崎市内に使用の本拠の位置を有する車両）</t>
    <rPh sb="6" eb="8">
      <t>シナイ</t>
    </rPh>
    <rPh sb="9" eb="11">
      <t>シヨウ</t>
    </rPh>
    <rPh sb="12" eb="14">
      <t>ホンキョ</t>
    </rPh>
    <rPh sb="15" eb="17">
      <t>イチ</t>
    </rPh>
    <rPh sb="18" eb="19">
      <t>ユウ</t>
    </rPh>
    <rPh sb="21" eb="23">
      <t>シャリョウ</t>
    </rPh>
    <phoneticPr fontId="3"/>
  </si>
  <si>
    <t>（県域に使用の本拠の位置を有する車両）</t>
    <rPh sb="1" eb="3">
      <t>ケンイキ</t>
    </rPh>
    <rPh sb="4" eb="6">
      <t>シヨウ</t>
    </rPh>
    <rPh sb="7" eb="9">
      <t>ホンキョ</t>
    </rPh>
    <rPh sb="10" eb="12">
      <t>イチ</t>
    </rPh>
    <rPh sb="13" eb="14">
      <t>ユウ</t>
    </rPh>
    <rPh sb="16" eb="18">
      <t>シャリョウ</t>
    </rPh>
    <phoneticPr fontId="3"/>
  </si>
  <si>
    <t>（横浜・川崎市内に使用の本拠の位置を有する車両）</t>
    <phoneticPr fontId="3"/>
  </si>
  <si>
    <t>（県域に使用の本拠の位置を有する車両）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</si>
</sst>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
    <numFmt numFmtId="197" formatCode="0.000_ "/>
    <numFmt numFmtId="198" formatCode="0.000"/>
  </numFmts>
  <fonts count="83">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
      <b/>
      <u/>
      <sz val="11"/>
      <name val="游ゴシック"/>
      <family val="3"/>
      <charset val="128"/>
      <scheme val="minor"/>
    </font>
    <font>
      <b/>
      <sz val="8"/>
      <color theme="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36">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27" fillId="2" borderId="0" xfId="0" applyFont="1" applyFill="1" applyAlignment="1" applyProtection="1">
      <alignment vertical="center" shrinkToFit="1"/>
    </xf>
    <xf numFmtId="0" fontId="7" fillId="0" borderId="8" xfId="0" applyFont="1" applyBorder="1" applyAlignment="1" applyProtection="1">
      <alignment horizontal="left" vertical="center"/>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6" fontId="7" fillId="0" borderId="16" xfId="0" applyNumberFormat="1" applyFont="1" applyFill="1" applyBorder="1" applyAlignment="1" applyProtection="1">
      <alignment vertical="center" shrinkToFit="1"/>
    </xf>
    <xf numFmtId="196" fontId="7" fillId="8" borderId="16" xfId="0" applyNumberFormat="1" applyFont="1" applyFill="1" applyBorder="1" applyAlignment="1" applyProtection="1">
      <alignment vertical="center" shrinkToFit="1"/>
      <protection locked="0"/>
    </xf>
    <xf numFmtId="196"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7" fontId="7" fillId="15" borderId="13" xfId="0" applyNumberFormat="1" applyFont="1" applyFill="1" applyBorder="1" applyAlignment="1">
      <alignment horizontal="left" vertical="center"/>
    </xf>
    <xf numFmtId="197" fontId="7" fillId="15" borderId="1" xfId="0" applyNumberFormat="1" applyFont="1" applyFill="1" applyBorder="1" applyAlignment="1">
      <alignment horizontal="left" vertical="center"/>
    </xf>
    <xf numFmtId="197" fontId="7" fillId="15" borderId="29" xfId="0" applyNumberFormat="1" applyFont="1" applyFill="1" applyBorder="1" applyAlignment="1">
      <alignment horizontal="left" vertical="center"/>
    </xf>
    <xf numFmtId="197" fontId="7" fillId="15" borderId="30" xfId="0" applyNumberFormat="1" applyFont="1" applyFill="1" applyBorder="1" applyAlignment="1">
      <alignment horizontal="left" vertical="center"/>
    </xf>
    <xf numFmtId="197" fontId="7" fillId="15" borderId="17" xfId="0" applyNumberFormat="1" applyFont="1" applyFill="1" applyBorder="1" applyAlignment="1">
      <alignment horizontal="left" vertical="center"/>
    </xf>
    <xf numFmtId="197" fontId="7" fillId="15" borderId="94" xfId="0" applyNumberFormat="1" applyFont="1" applyFill="1" applyBorder="1" applyAlignment="1">
      <alignment horizontal="left" vertical="center"/>
    </xf>
    <xf numFmtId="197" fontId="7" fillId="15" borderId="95" xfId="0" applyNumberFormat="1" applyFont="1" applyFill="1" applyBorder="1" applyAlignment="1">
      <alignment horizontal="left" vertical="center"/>
    </xf>
    <xf numFmtId="197"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8" fontId="7" fillId="15" borderId="16" xfId="0" applyNumberFormat="1" applyFont="1" applyFill="1" applyBorder="1" applyAlignment="1">
      <alignment vertical="center" shrinkToFit="1"/>
    </xf>
    <xf numFmtId="198" fontId="7" fillId="15" borderId="38" xfId="0" applyNumberFormat="1" applyFont="1" applyFill="1" applyBorder="1" applyAlignment="1">
      <alignment vertical="center" shrinkToFit="1"/>
    </xf>
    <xf numFmtId="198" fontId="7" fillId="15" borderId="49" xfId="0" applyNumberFormat="1" applyFont="1" applyFill="1" applyBorder="1" applyAlignment="1">
      <alignment vertical="center" shrinkToFit="1"/>
    </xf>
    <xf numFmtId="198"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9" borderId="1" xfId="0" applyFont="1" applyFill="1" applyBorder="1" applyAlignment="1" applyProtection="1">
      <alignment vertical="top"/>
    </xf>
    <xf numFmtId="0" fontId="7" fillId="9" borderId="0" xfId="0" applyFont="1" applyFill="1" applyBorder="1" applyProtection="1">
      <alignment vertical="center"/>
    </xf>
    <xf numFmtId="0" fontId="7" fillId="9" borderId="0" xfId="0" applyFont="1" applyFill="1" applyProtection="1">
      <alignment vertical="center"/>
    </xf>
    <xf numFmtId="0" fontId="7" fillId="9" borderId="4" xfId="0" applyFont="1" applyFill="1" applyBorder="1" applyProtection="1">
      <alignment vertical="center"/>
    </xf>
    <xf numFmtId="0" fontId="26" fillId="9" borderId="4" xfId="0" applyFont="1" applyFill="1" applyBorder="1" applyAlignment="1" applyProtection="1">
      <alignment vertical="center"/>
    </xf>
    <xf numFmtId="0" fontId="7" fillId="9" borderId="4" xfId="0" applyFont="1" applyFill="1" applyBorder="1" applyAlignment="1" applyProtection="1">
      <alignment horizontal="right" vertical="center"/>
    </xf>
    <xf numFmtId="0" fontId="7" fillId="9" borderId="5" xfId="0" applyFont="1" applyFill="1" applyBorder="1" applyAlignment="1" applyProtection="1">
      <alignment horizontal="center" vertical="center"/>
    </xf>
    <xf numFmtId="184" fontId="11" fillId="9" borderId="16" xfId="0" applyNumberFormat="1" applyFont="1" applyFill="1" applyBorder="1" applyProtection="1">
      <alignment vertical="center"/>
    </xf>
    <xf numFmtId="184" fontId="11" fillId="9" borderId="16" xfId="0" applyNumberFormat="1" applyFont="1" applyFill="1" applyBorder="1" applyProtection="1">
      <alignment vertical="center"/>
      <protection locked="0"/>
    </xf>
    <xf numFmtId="0" fontId="7" fillId="9" borderId="12" xfId="0" applyFont="1" applyFill="1" applyBorder="1" applyAlignment="1" applyProtection="1">
      <alignment vertical="center"/>
    </xf>
    <xf numFmtId="0" fontId="7" fillId="9" borderId="4" xfId="0" applyFont="1" applyFill="1" applyBorder="1" applyAlignment="1" applyProtection="1">
      <alignment vertical="center"/>
    </xf>
    <xf numFmtId="185" fontId="7" fillId="9" borderId="16" xfId="0" applyNumberFormat="1" applyFont="1" applyFill="1" applyBorder="1" applyProtection="1">
      <alignment vertical="center"/>
    </xf>
    <xf numFmtId="185" fontId="7" fillId="9" borderId="16" xfId="0" applyNumberFormat="1" applyFont="1" applyFill="1" applyBorder="1" applyProtection="1">
      <alignment vertical="center"/>
      <protection locked="0"/>
    </xf>
    <xf numFmtId="0" fontId="11" fillId="9" borderId="2" xfId="0" applyFont="1" applyFill="1" applyBorder="1" applyAlignment="1" applyProtection="1">
      <alignment vertical="top"/>
    </xf>
    <xf numFmtId="0" fontId="7" fillId="9" borderId="2" xfId="0" applyFont="1" applyFill="1" applyBorder="1" applyProtection="1">
      <alignment vertical="center"/>
    </xf>
    <xf numFmtId="0" fontId="11" fillId="9" borderId="10" xfId="0" applyFont="1" applyFill="1" applyBorder="1" applyAlignment="1" applyProtection="1">
      <alignment vertical="top"/>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xf numFmtId="192" fontId="7" fillId="0" borderId="16" xfId="0" applyNumberFormat="1" applyFont="1" applyBorder="1" applyAlignment="1">
      <alignment horizontal="center" vertical="center"/>
    </xf>
    <xf numFmtId="192" fontId="7" fillId="0" borderId="16" xfId="0" applyNumberFormat="1" applyFont="1" applyFill="1" applyBorder="1" applyAlignment="1">
      <alignment horizontal="center" vertical="center"/>
    </xf>
    <xf numFmtId="0" fontId="7" fillId="0" borderId="16" xfId="0" applyFont="1" applyBorder="1" applyAlignment="1">
      <alignment vertical="center" shrinkToFit="1"/>
    </xf>
    <xf numFmtId="191" fontId="7" fillId="0" borderId="16" xfId="0" applyNumberFormat="1" applyFont="1" applyBorder="1" applyAlignment="1">
      <alignment horizontal="center" vertical="center"/>
    </xf>
    <xf numFmtId="191" fontId="7" fillId="0" borderId="16" xfId="0" applyNumberFormat="1" applyFont="1" applyFill="1" applyBorder="1" applyAlignment="1">
      <alignment horizontal="center" vertical="center"/>
    </xf>
    <xf numFmtId="191" fontId="69" fillId="0" borderId="16" xfId="0" applyNumberFormat="1" applyFont="1" applyBorder="1" applyAlignment="1">
      <alignment horizontal="center" vertical="center"/>
    </xf>
    <xf numFmtId="181" fontId="69" fillId="0" borderId="16" xfId="0" applyNumberFormat="1" applyFont="1" applyFill="1" applyBorder="1" applyAlignment="1" applyProtection="1">
      <alignment horizontal="center" vertical="center"/>
    </xf>
    <xf numFmtId="0" fontId="7" fillId="0" borderId="16" xfId="0" applyFont="1" applyBorder="1" applyAlignment="1">
      <alignment horizontal="lef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55" fillId="0" borderId="0" xfId="0" applyFont="1" applyAlignment="1" applyProtection="1">
      <alignment wrapText="1"/>
    </xf>
    <xf numFmtId="0" fontId="0" fillId="0" borderId="0" xfId="0" applyAlignment="1">
      <alignment vertical="center"/>
    </xf>
    <xf numFmtId="0" fontId="33" fillId="0" borderId="0" xfId="0" applyFont="1" applyAlignment="1" applyProtection="1">
      <alignment horizontal="left" vertical="top" wrapText="1"/>
    </xf>
    <xf numFmtId="0" fontId="11" fillId="0" borderId="16" xfId="0" applyFont="1" applyBorder="1" applyAlignment="1" applyProtection="1">
      <alignment horizontal="left"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0" fontId="11" fillId="14" borderId="0" xfId="0" applyFont="1" applyFill="1" applyBorder="1" applyAlignment="1" applyProtection="1">
      <alignment horizontal="left" vertical="top"/>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4" xfId="0" applyFont="1" applyFill="1" applyBorder="1" applyAlignment="1" applyProtection="1">
      <alignment horizontal="left" vertical="top"/>
    </xf>
    <xf numFmtId="0" fontId="11" fillId="14" borderId="5" xfId="0" applyFont="1" applyFill="1" applyBorder="1" applyAlignment="1" applyProtection="1">
      <alignment horizontal="left" vertical="top"/>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9" borderId="6" xfId="0" applyFont="1" applyFill="1" applyBorder="1" applyAlignment="1" applyProtection="1">
      <alignment horizontal="left" wrapText="1"/>
    </xf>
    <xf numFmtId="0" fontId="12" fillId="9" borderId="7" xfId="0" applyFont="1" applyFill="1" applyBorder="1" applyAlignment="1" applyProtection="1">
      <alignment horizontal="left" wrapText="1"/>
    </xf>
    <xf numFmtId="0" fontId="12" fillId="9" borderId="9" xfId="0" applyFont="1" applyFill="1" applyBorder="1" applyAlignment="1" applyProtection="1">
      <alignment horizontal="left" wrapText="1"/>
    </xf>
    <xf numFmtId="0" fontId="12" fillId="9" borderId="11" xfId="0" applyFont="1" applyFill="1" applyBorder="1" applyAlignment="1" applyProtection="1">
      <alignment horizontal="left" wrapText="1"/>
    </xf>
    <xf numFmtId="0" fontId="12" fillId="9" borderId="0" xfId="0" applyFont="1" applyFill="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81" fontId="69" fillId="0" borderId="115" xfId="0" applyNumberFormat="1" applyFont="1" applyBorder="1" applyAlignment="1">
      <alignment horizontal="center" vertical="center" wrapText="1" shrinkToFi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4" xfId="0" applyNumberFormat="1" applyFont="1" applyBorder="1" applyAlignment="1">
      <alignment horizontal="center" vertical="center" wrapText="1"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12"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1" fontId="69" fillId="0" borderId="171"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182" fontId="69" fillId="0" borderId="115" xfId="0" applyNumberFormat="1" applyFont="1" applyBorder="1" applyAlignment="1">
      <alignment horizontal="center"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71" fillId="0" borderId="115" xfId="0" applyNumberFormat="1" applyFont="1" applyBorder="1" applyAlignment="1">
      <alignment horizontal="left" vertical="center" wrapText="1"/>
    </xf>
    <xf numFmtId="181"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0" fontId="82" fillId="4" borderId="8" xfId="0" applyFont="1" applyFill="1" applyBorder="1" applyAlignment="1" applyProtection="1">
      <alignment horizontal="center" vertical="center" wrapText="1" shrinkToFit="1"/>
    </xf>
    <xf numFmtId="0" fontId="82" fillId="4" borderId="14" xfId="0" applyFont="1" applyFill="1" applyBorder="1" applyAlignment="1" applyProtection="1">
      <alignment horizontal="center" vertical="center" wrapText="1" shrinkToFit="1"/>
    </xf>
    <xf numFmtId="0" fontId="82" fillId="4" borderId="8" xfId="0" applyFont="1" applyFill="1" applyBorder="1" applyAlignment="1" applyProtection="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1395</v>
      </c>
      <c r="B1" s="56" t="s">
        <v>1641</v>
      </c>
      <c r="C1" s="55" t="s">
        <v>1642</v>
      </c>
      <c r="D1" s="55" t="s">
        <v>1396</v>
      </c>
      <c r="E1" s="57" t="s">
        <v>1643</v>
      </c>
      <c r="F1" s="57" t="s">
        <v>1644</v>
      </c>
      <c r="G1" s="58">
        <v>1</v>
      </c>
    </row>
    <row r="2" spans="1:7" ht="39.6">
      <c r="A2" s="59">
        <f t="shared" ref="A2:A63" si="0">ROW()-$G$1</f>
        <v>1</v>
      </c>
      <c r="B2" s="60">
        <v>45693</v>
      </c>
      <c r="C2" s="61" t="s">
        <v>2266</v>
      </c>
      <c r="D2" s="62" t="s">
        <v>2267</v>
      </c>
      <c r="E2" s="62"/>
      <c r="F2" s="63" t="s">
        <v>2272</v>
      </c>
      <c r="G2" s="28"/>
    </row>
    <row r="3" spans="1:7">
      <c r="A3" s="59">
        <f t="shared" si="0"/>
        <v>2</v>
      </c>
      <c r="B3" s="60">
        <v>45707</v>
      </c>
      <c r="C3" s="61" t="s">
        <v>2266</v>
      </c>
      <c r="D3" s="61" t="s">
        <v>820</v>
      </c>
      <c r="E3" s="62" t="s">
        <v>2273</v>
      </c>
      <c r="F3" s="63" t="s">
        <v>2274</v>
      </c>
      <c r="G3" s="28"/>
    </row>
    <row r="4" spans="1:7">
      <c r="A4" s="59">
        <f t="shared" si="0"/>
        <v>3</v>
      </c>
      <c r="B4" s="60">
        <v>45707</v>
      </c>
      <c r="C4" s="61" t="s">
        <v>2266</v>
      </c>
      <c r="D4" s="61" t="s">
        <v>820</v>
      </c>
      <c r="E4" s="62" t="s">
        <v>2275</v>
      </c>
      <c r="F4" s="63" t="s">
        <v>2276</v>
      </c>
      <c r="G4" s="28"/>
    </row>
    <row r="5" spans="1:7">
      <c r="A5" s="59">
        <f t="shared" si="0"/>
        <v>4</v>
      </c>
      <c r="B5" s="60">
        <v>45707</v>
      </c>
      <c r="C5" s="61" t="s">
        <v>2266</v>
      </c>
      <c r="D5" s="61" t="s">
        <v>820</v>
      </c>
      <c r="E5" s="62" t="s">
        <v>2267</v>
      </c>
      <c r="F5" s="63" t="s">
        <v>2277</v>
      </c>
      <c r="G5" s="28"/>
    </row>
    <row r="6" spans="1:7" ht="39.6">
      <c r="A6" s="59">
        <f t="shared" si="0"/>
        <v>5</v>
      </c>
      <c r="B6" s="60">
        <v>45722</v>
      </c>
      <c r="C6" s="61" t="s">
        <v>2266</v>
      </c>
      <c r="D6" s="61" t="s">
        <v>2283</v>
      </c>
      <c r="E6" s="62" t="s">
        <v>2284</v>
      </c>
      <c r="F6" s="63" t="s">
        <v>2285</v>
      </c>
      <c r="G6" s="28"/>
    </row>
    <row r="7" spans="1:7" ht="39.6">
      <c r="A7" s="59">
        <f t="shared" si="0"/>
        <v>6</v>
      </c>
      <c r="B7" s="60">
        <v>45722</v>
      </c>
      <c r="C7" s="61" t="s">
        <v>2266</v>
      </c>
      <c r="D7" s="61" t="s">
        <v>2286</v>
      </c>
      <c r="E7" s="62" t="s">
        <v>2287</v>
      </c>
      <c r="F7" s="63" t="s">
        <v>2285</v>
      </c>
      <c r="G7" s="28"/>
    </row>
    <row r="8" spans="1:7">
      <c r="A8" s="59">
        <f t="shared" si="0"/>
        <v>7</v>
      </c>
      <c r="B8" s="60">
        <v>45722</v>
      </c>
      <c r="C8" s="61" t="s">
        <v>2266</v>
      </c>
      <c r="D8" s="61" t="s">
        <v>2290</v>
      </c>
      <c r="E8" s="62" t="s">
        <v>2291</v>
      </c>
      <c r="F8" s="63" t="s">
        <v>2292</v>
      </c>
      <c r="G8" s="28"/>
    </row>
    <row r="9" spans="1:7">
      <c r="A9" s="59">
        <f t="shared" si="0"/>
        <v>8</v>
      </c>
      <c r="B9" s="60">
        <v>45722</v>
      </c>
      <c r="C9" s="61" t="s">
        <v>2266</v>
      </c>
      <c r="D9" s="61" t="s">
        <v>2296</v>
      </c>
      <c r="E9" s="62" t="s">
        <v>2297</v>
      </c>
      <c r="F9" s="63" t="s">
        <v>2298</v>
      </c>
      <c r="G9" s="28"/>
    </row>
    <row r="10" spans="1:7">
      <c r="A10" s="59">
        <f t="shared" si="0"/>
        <v>9</v>
      </c>
      <c r="B10" s="60">
        <v>45722</v>
      </c>
      <c r="C10" s="61" t="s">
        <v>2266</v>
      </c>
      <c r="D10" s="61" t="s">
        <v>2299</v>
      </c>
      <c r="E10" s="62" t="s">
        <v>2300</v>
      </c>
      <c r="F10" s="63" t="s">
        <v>2298</v>
      </c>
      <c r="G10" s="28"/>
    </row>
    <row r="11" spans="1:7">
      <c r="A11" s="59">
        <f t="shared" si="0"/>
        <v>10</v>
      </c>
      <c r="B11" s="60">
        <v>45722</v>
      </c>
      <c r="C11" s="61" t="s">
        <v>2266</v>
      </c>
      <c r="D11" s="61" t="s">
        <v>2310</v>
      </c>
      <c r="E11" s="62" t="s">
        <v>2311</v>
      </c>
      <c r="F11" s="63" t="s">
        <v>2312</v>
      </c>
      <c r="G11" s="28"/>
    </row>
    <row r="12" spans="1:7">
      <c r="A12" s="59">
        <f t="shared" si="0"/>
        <v>11</v>
      </c>
      <c r="B12" s="60">
        <v>45723</v>
      </c>
      <c r="C12" s="61" t="s">
        <v>2266</v>
      </c>
      <c r="D12" s="61" t="s">
        <v>2310</v>
      </c>
      <c r="E12" s="62" t="s">
        <v>2320</v>
      </c>
      <c r="F12" s="63" t="s">
        <v>2318</v>
      </c>
      <c r="G12" s="28"/>
    </row>
    <row r="13" spans="1:7" ht="39.6">
      <c r="A13" s="59">
        <f t="shared" si="0"/>
        <v>12</v>
      </c>
      <c r="B13" s="60">
        <v>45723</v>
      </c>
      <c r="C13" s="61" t="s">
        <v>2266</v>
      </c>
      <c r="D13" s="61" t="s">
        <v>2310</v>
      </c>
      <c r="E13" s="62" t="s">
        <v>2317</v>
      </c>
      <c r="F13" s="63" t="s">
        <v>2319</v>
      </c>
      <c r="G13" s="28"/>
    </row>
    <row r="14" spans="1:7">
      <c r="A14" s="59">
        <f t="shared" si="0"/>
        <v>13</v>
      </c>
      <c r="B14" s="60">
        <v>45723</v>
      </c>
      <c r="C14" s="61" t="s">
        <v>2266</v>
      </c>
      <c r="D14" s="61" t="s">
        <v>2321</v>
      </c>
      <c r="E14" s="62" t="s">
        <v>2322</v>
      </c>
      <c r="F14" s="63" t="s">
        <v>2323</v>
      </c>
      <c r="G14" s="28"/>
    </row>
    <row r="15" spans="1:7">
      <c r="A15" s="59">
        <f t="shared" si="0"/>
        <v>14</v>
      </c>
      <c r="B15" s="60">
        <v>45723</v>
      </c>
      <c r="C15" s="61" t="s">
        <v>2266</v>
      </c>
      <c r="D15" s="61" t="s">
        <v>2321</v>
      </c>
      <c r="E15" s="62" t="s">
        <v>2324</v>
      </c>
      <c r="F15" s="63" t="s">
        <v>2318</v>
      </c>
      <c r="G15" s="28"/>
    </row>
    <row r="16" spans="1:7" ht="39.6">
      <c r="A16" s="59">
        <f t="shared" si="0"/>
        <v>15</v>
      </c>
      <c r="B16" s="60">
        <v>45723</v>
      </c>
      <c r="C16" s="61" t="s">
        <v>2266</v>
      </c>
      <c r="D16" s="61" t="s">
        <v>2326</v>
      </c>
      <c r="E16" s="62" t="s">
        <v>2327</v>
      </c>
      <c r="F16" s="63" t="s">
        <v>2328</v>
      </c>
      <c r="G16" s="28"/>
    </row>
    <row r="17" spans="1:7">
      <c r="A17" s="59">
        <f t="shared" si="0"/>
        <v>16</v>
      </c>
      <c r="B17" s="60">
        <v>45734</v>
      </c>
      <c r="C17" s="61" t="s">
        <v>2266</v>
      </c>
      <c r="D17" s="61" t="s">
        <v>2329</v>
      </c>
      <c r="E17" s="62"/>
      <c r="F17" s="63" t="s">
        <v>2330</v>
      </c>
      <c r="G17" s="28"/>
    </row>
    <row r="18" spans="1:7">
      <c r="A18" s="59">
        <f t="shared" si="0"/>
        <v>17</v>
      </c>
      <c r="B18" s="60">
        <v>45734</v>
      </c>
      <c r="C18" s="61" t="s">
        <v>2266</v>
      </c>
      <c r="D18" s="61" t="s">
        <v>2329</v>
      </c>
      <c r="E18" s="62" t="s">
        <v>2331</v>
      </c>
      <c r="F18" s="63" t="s">
        <v>2332</v>
      </c>
      <c r="G18" s="28"/>
    </row>
    <row r="19" spans="1:7">
      <c r="A19" s="59">
        <f t="shared" si="0"/>
        <v>18</v>
      </c>
      <c r="B19" s="60">
        <v>45734</v>
      </c>
      <c r="C19" s="61" t="s">
        <v>2266</v>
      </c>
      <c r="D19" s="61" t="s">
        <v>2329</v>
      </c>
      <c r="E19" s="62" t="s">
        <v>2333</v>
      </c>
      <c r="F19" s="63" t="s">
        <v>2334</v>
      </c>
      <c r="G19" s="28"/>
    </row>
    <row r="20" spans="1:7">
      <c r="A20" s="59">
        <f t="shared" si="0"/>
        <v>19</v>
      </c>
      <c r="B20" s="60">
        <v>45734</v>
      </c>
      <c r="C20" s="61" t="s">
        <v>2266</v>
      </c>
      <c r="D20" s="61" t="s">
        <v>2310</v>
      </c>
      <c r="E20" s="62" t="s">
        <v>4176</v>
      </c>
      <c r="F20" s="63" t="s">
        <v>4177</v>
      </c>
      <c r="G20" s="28"/>
    </row>
    <row r="21" spans="1:7">
      <c r="A21" s="59">
        <f t="shared" si="0"/>
        <v>20</v>
      </c>
      <c r="B21" s="60">
        <v>45734</v>
      </c>
      <c r="C21" s="61" t="s">
        <v>4216</v>
      </c>
      <c r="D21" s="61" t="s">
        <v>1586</v>
      </c>
      <c r="E21" s="62" t="s">
        <v>4217</v>
      </c>
      <c r="F21" s="63" t="s">
        <v>4218</v>
      </c>
      <c r="G21" s="28"/>
    </row>
    <row r="22" spans="1:7">
      <c r="A22" s="59">
        <f t="shared" si="0"/>
        <v>21</v>
      </c>
      <c r="B22" s="60">
        <v>45734</v>
      </c>
      <c r="C22" s="61" t="s">
        <v>4216</v>
      </c>
      <c r="D22" s="61" t="s">
        <v>1586</v>
      </c>
      <c r="E22" s="62" t="s">
        <v>4219</v>
      </c>
      <c r="F22" s="63" t="s">
        <v>4220</v>
      </c>
      <c r="G22" s="28"/>
    </row>
    <row r="23" spans="1:7">
      <c r="A23" s="59">
        <f t="shared" si="0"/>
        <v>22</v>
      </c>
      <c r="B23" s="60">
        <v>45734</v>
      </c>
      <c r="C23" s="61" t="s">
        <v>4216</v>
      </c>
      <c r="D23" s="61" t="s">
        <v>1586</v>
      </c>
      <c r="E23" s="62" t="s">
        <v>4221</v>
      </c>
      <c r="F23" s="63" t="s">
        <v>4222</v>
      </c>
      <c r="G23" s="28"/>
    </row>
    <row r="24" spans="1:7" ht="39.6">
      <c r="A24" s="59">
        <f t="shared" si="0"/>
        <v>23</v>
      </c>
      <c r="B24" s="60">
        <v>45734</v>
      </c>
      <c r="C24" s="61" t="s">
        <v>4216</v>
      </c>
      <c r="D24" s="61" t="s">
        <v>1586</v>
      </c>
      <c r="E24" s="62"/>
      <c r="F24" s="63" t="s">
        <v>4223</v>
      </c>
      <c r="G24" s="28"/>
    </row>
    <row r="25" spans="1:7" ht="39.6">
      <c r="A25" s="59">
        <f t="shared" si="0"/>
        <v>24</v>
      </c>
      <c r="B25" s="60">
        <v>45734</v>
      </c>
      <c r="C25" s="61" t="s">
        <v>4216</v>
      </c>
      <c r="D25" s="61" t="s">
        <v>1586</v>
      </c>
      <c r="E25" s="62"/>
      <c r="F25" s="63" t="s">
        <v>4224</v>
      </c>
      <c r="G25" s="28"/>
    </row>
    <row r="26" spans="1:7">
      <c r="A26" s="59">
        <f t="shared" si="0"/>
        <v>25</v>
      </c>
      <c r="B26" s="60">
        <v>45734</v>
      </c>
      <c r="C26" s="61" t="s">
        <v>4216</v>
      </c>
      <c r="D26" s="61" t="s">
        <v>4236</v>
      </c>
      <c r="E26" s="62" t="s">
        <v>2291</v>
      </c>
      <c r="F26" s="63" t="s">
        <v>4237</v>
      </c>
      <c r="G26" s="28"/>
    </row>
    <row r="27" spans="1:7">
      <c r="A27" s="59">
        <f t="shared" si="0"/>
        <v>26</v>
      </c>
      <c r="B27" s="60">
        <v>45734</v>
      </c>
      <c r="C27" s="61" t="s">
        <v>2266</v>
      </c>
      <c r="D27" s="61" t="s">
        <v>4243</v>
      </c>
      <c r="E27" s="62" t="s">
        <v>4244</v>
      </c>
      <c r="F27" s="63" t="s">
        <v>4245</v>
      </c>
      <c r="G27" s="28"/>
    </row>
    <row r="28" spans="1:7">
      <c r="A28" s="59">
        <f t="shared" si="0"/>
        <v>27</v>
      </c>
      <c r="B28" s="60">
        <v>45734</v>
      </c>
      <c r="C28" s="61" t="s">
        <v>2266</v>
      </c>
      <c r="D28" s="61" t="s">
        <v>4243</v>
      </c>
      <c r="E28" s="62" t="s">
        <v>4246</v>
      </c>
      <c r="F28" s="63" t="s">
        <v>4247</v>
      </c>
      <c r="G28" s="28"/>
    </row>
    <row r="29" spans="1:7">
      <c r="A29" s="59">
        <f t="shared" si="0"/>
        <v>28</v>
      </c>
      <c r="B29" s="60">
        <v>45734</v>
      </c>
      <c r="C29" s="61" t="s">
        <v>2266</v>
      </c>
      <c r="D29" s="61" t="s">
        <v>4249</v>
      </c>
      <c r="E29" s="62" t="s">
        <v>4244</v>
      </c>
      <c r="F29" s="63" t="s">
        <v>4245</v>
      </c>
      <c r="G29" s="28"/>
    </row>
    <row r="30" spans="1:7">
      <c r="A30" s="59">
        <f t="shared" si="0"/>
        <v>29</v>
      </c>
      <c r="B30" s="60">
        <v>45734</v>
      </c>
      <c r="C30" s="61" t="s">
        <v>2266</v>
      </c>
      <c r="D30" s="61" t="s">
        <v>4249</v>
      </c>
      <c r="E30" s="62" t="s">
        <v>4246</v>
      </c>
      <c r="F30" s="63" t="s">
        <v>4247</v>
      </c>
      <c r="G30" s="28"/>
    </row>
    <row r="31" spans="1:7" ht="39.6">
      <c r="A31" s="59">
        <f t="shared" si="0"/>
        <v>30</v>
      </c>
      <c r="B31" s="60">
        <v>45734</v>
      </c>
      <c r="C31" s="61" t="s">
        <v>2266</v>
      </c>
      <c r="D31" s="61" t="s">
        <v>4251</v>
      </c>
      <c r="E31" s="62" t="s">
        <v>4252</v>
      </c>
      <c r="F31" s="63" t="s">
        <v>4245</v>
      </c>
      <c r="G31" s="28"/>
    </row>
    <row r="32" spans="1:7">
      <c r="A32" s="59">
        <f t="shared" si="0"/>
        <v>31</v>
      </c>
      <c r="B32" s="60">
        <v>45734</v>
      </c>
      <c r="C32" s="61" t="s">
        <v>4216</v>
      </c>
      <c r="D32" s="61" t="s">
        <v>4251</v>
      </c>
      <c r="E32" s="62" t="s">
        <v>4253</v>
      </c>
      <c r="F32" s="63" t="s">
        <v>4254</v>
      </c>
      <c r="G32" s="28"/>
    </row>
    <row r="33" spans="1:7">
      <c r="A33" s="59">
        <f t="shared" si="0"/>
        <v>32</v>
      </c>
      <c r="B33" s="60">
        <v>45734</v>
      </c>
      <c r="C33" s="61" t="s">
        <v>4216</v>
      </c>
      <c r="D33" s="61" t="s">
        <v>4251</v>
      </c>
      <c r="E33" s="62" t="s">
        <v>4258</v>
      </c>
      <c r="F33" s="63" t="s">
        <v>4259</v>
      </c>
      <c r="G33" s="28"/>
    </row>
    <row r="34" spans="1:7">
      <c r="A34" s="59">
        <f t="shared" si="0"/>
        <v>33</v>
      </c>
      <c r="B34" s="60">
        <v>45734</v>
      </c>
      <c r="C34" s="61" t="s">
        <v>4216</v>
      </c>
      <c r="D34" s="61" t="s">
        <v>4256</v>
      </c>
      <c r="E34" s="62"/>
      <c r="F34" s="63" t="s">
        <v>4257</v>
      </c>
      <c r="G34" s="28"/>
    </row>
    <row r="35" spans="1:7">
      <c r="A35" s="59">
        <f t="shared" si="0"/>
        <v>34</v>
      </c>
      <c r="B35" s="60">
        <v>45734</v>
      </c>
      <c r="C35" s="61" t="s">
        <v>4216</v>
      </c>
      <c r="D35" s="62" t="s">
        <v>2267</v>
      </c>
      <c r="E35" s="62" t="s">
        <v>2331</v>
      </c>
      <c r="F35" s="63" t="s">
        <v>4255</v>
      </c>
      <c r="G35" s="28"/>
    </row>
    <row r="36" spans="1:7">
      <c r="A36" s="59">
        <f t="shared" si="0"/>
        <v>35</v>
      </c>
      <c r="B36" s="60">
        <v>45734</v>
      </c>
      <c r="C36" s="61" t="s">
        <v>2266</v>
      </c>
      <c r="D36" s="61" t="s">
        <v>820</v>
      </c>
      <c r="E36" s="62" t="s">
        <v>4261</v>
      </c>
      <c r="F36" s="63" t="s">
        <v>4262</v>
      </c>
      <c r="G36" s="28"/>
    </row>
    <row r="37" spans="1:7">
      <c r="A37" s="59">
        <f t="shared" si="0"/>
        <v>36</v>
      </c>
      <c r="B37" s="60">
        <v>45734</v>
      </c>
      <c r="C37" s="61" t="s">
        <v>2266</v>
      </c>
      <c r="D37" s="61" t="s">
        <v>820</v>
      </c>
      <c r="E37" s="62" t="s">
        <v>4263</v>
      </c>
      <c r="F37" s="63" t="s">
        <v>4264</v>
      </c>
      <c r="G37" s="28"/>
    </row>
    <row r="38" spans="1:7">
      <c r="A38" s="59">
        <f t="shared" si="0"/>
        <v>37</v>
      </c>
      <c r="B38" s="965">
        <v>45735</v>
      </c>
      <c r="C38" s="966" t="s">
        <v>4216</v>
      </c>
      <c r="D38" s="967" t="s">
        <v>5038</v>
      </c>
      <c r="E38" s="967" t="s">
        <v>2267</v>
      </c>
      <c r="F38" s="187" t="s">
        <v>5039</v>
      </c>
      <c r="G38" s="28"/>
    </row>
    <row r="39" spans="1:7" ht="39.6">
      <c r="A39" s="59">
        <f t="shared" si="0"/>
        <v>38</v>
      </c>
      <c r="B39" s="965">
        <v>45735</v>
      </c>
      <c r="C39" s="966" t="s">
        <v>4216</v>
      </c>
      <c r="D39" s="966" t="s">
        <v>4243</v>
      </c>
      <c r="E39" s="967" t="s">
        <v>5041</v>
      </c>
      <c r="F39" s="187" t="s">
        <v>5042</v>
      </c>
      <c r="G39" s="28"/>
    </row>
    <row r="40" spans="1:7" ht="39.6">
      <c r="A40" s="59">
        <f t="shared" si="0"/>
        <v>39</v>
      </c>
      <c r="B40" s="965">
        <v>45735</v>
      </c>
      <c r="C40" s="966" t="s">
        <v>4216</v>
      </c>
      <c r="D40" s="966" t="s">
        <v>4243</v>
      </c>
      <c r="E40" s="967" t="s">
        <v>5043</v>
      </c>
      <c r="F40" s="187" t="s">
        <v>5044</v>
      </c>
      <c r="G40" s="28"/>
    </row>
    <row r="41" spans="1:7" ht="39.6">
      <c r="A41" s="59">
        <f t="shared" si="0"/>
        <v>40</v>
      </c>
      <c r="B41" s="965">
        <v>45735</v>
      </c>
      <c r="C41" s="966" t="s">
        <v>4216</v>
      </c>
      <c r="D41" s="966" t="s">
        <v>4243</v>
      </c>
      <c r="E41" s="967" t="s">
        <v>5045</v>
      </c>
      <c r="F41" s="187" t="s">
        <v>5046</v>
      </c>
      <c r="G41" s="28"/>
    </row>
    <row r="42" spans="1:7">
      <c r="A42" s="59">
        <f t="shared" si="0"/>
        <v>41</v>
      </c>
      <c r="B42" s="965">
        <v>45735</v>
      </c>
      <c r="C42" s="966" t="s">
        <v>4216</v>
      </c>
      <c r="D42" s="966" t="s">
        <v>5063</v>
      </c>
      <c r="E42" s="967" t="s">
        <v>5064</v>
      </c>
      <c r="F42" s="187" t="s">
        <v>4247</v>
      </c>
      <c r="G42" s="28"/>
    </row>
    <row r="43" spans="1:7" ht="39.6">
      <c r="A43" s="59">
        <f t="shared" si="0"/>
        <v>42</v>
      </c>
      <c r="B43" s="965">
        <v>45735</v>
      </c>
      <c r="C43" s="966" t="s">
        <v>4216</v>
      </c>
      <c r="D43" s="966" t="s">
        <v>5063</v>
      </c>
      <c r="E43" s="967" t="s">
        <v>5065</v>
      </c>
      <c r="F43" s="187" t="s">
        <v>5042</v>
      </c>
      <c r="G43" s="28"/>
    </row>
    <row r="44" spans="1:7" ht="39.6">
      <c r="A44" s="59">
        <f t="shared" si="0"/>
        <v>43</v>
      </c>
      <c r="B44" s="965">
        <v>45735</v>
      </c>
      <c r="C44" s="966" t="s">
        <v>4216</v>
      </c>
      <c r="D44" s="966" t="s">
        <v>5063</v>
      </c>
      <c r="E44" s="967" t="s">
        <v>5066</v>
      </c>
      <c r="F44" s="187" t="s">
        <v>5046</v>
      </c>
      <c r="G44" s="28"/>
    </row>
    <row r="45" spans="1:7">
      <c r="A45" s="59">
        <f t="shared" si="0"/>
        <v>44</v>
      </c>
      <c r="B45" s="965">
        <v>45735</v>
      </c>
      <c r="C45" s="966" t="s">
        <v>4216</v>
      </c>
      <c r="D45" s="966" t="s">
        <v>5071</v>
      </c>
      <c r="E45" s="967" t="s">
        <v>5072</v>
      </c>
      <c r="F45" s="187" t="s">
        <v>5073</v>
      </c>
      <c r="G45" s="28"/>
    </row>
    <row r="46" spans="1:7" ht="39.6">
      <c r="A46" s="59">
        <f t="shared" si="0"/>
        <v>45</v>
      </c>
      <c r="B46" s="965">
        <v>45735</v>
      </c>
      <c r="C46" s="966" t="s">
        <v>4216</v>
      </c>
      <c r="D46" s="966" t="s">
        <v>2321</v>
      </c>
      <c r="E46" s="967" t="s">
        <v>5074</v>
      </c>
      <c r="F46" s="187" t="s">
        <v>5075</v>
      </c>
      <c r="G46" s="28"/>
    </row>
    <row r="47" spans="1:7">
      <c r="A47" s="59">
        <f t="shared" si="0"/>
        <v>46</v>
      </c>
      <c r="B47" s="965">
        <v>45735</v>
      </c>
      <c r="C47" s="966" t="s">
        <v>4216</v>
      </c>
      <c r="D47" s="966" t="s">
        <v>2321</v>
      </c>
      <c r="E47" s="967" t="s">
        <v>5076</v>
      </c>
      <c r="F47" s="187" t="s">
        <v>5075</v>
      </c>
      <c r="G47" s="28"/>
    </row>
    <row r="48" spans="1:7" ht="39.6">
      <c r="A48" s="59">
        <f t="shared" si="0"/>
        <v>47</v>
      </c>
      <c r="B48" s="965">
        <v>45740</v>
      </c>
      <c r="C48" s="966" t="s">
        <v>4216</v>
      </c>
      <c r="D48" s="966" t="s">
        <v>5088</v>
      </c>
      <c r="E48" s="967" t="s">
        <v>5085</v>
      </c>
      <c r="F48" s="187" t="s">
        <v>5086</v>
      </c>
      <c r="G48" s="28"/>
    </row>
    <row r="49" spans="1:7" ht="39.6">
      <c r="A49" s="59">
        <f t="shared" si="0"/>
        <v>48</v>
      </c>
      <c r="B49" s="965">
        <v>45740</v>
      </c>
      <c r="C49" s="966" t="s">
        <v>4216</v>
      </c>
      <c r="D49" s="966" t="s">
        <v>5087</v>
      </c>
      <c r="E49" s="967" t="s">
        <v>5155</v>
      </c>
      <c r="F49" s="187" t="s">
        <v>5086</v>
      </c>
      <c r="G49" s="28"/>
    </row>
    <row r="50" spans="1:7" ht="59.4">
      <c r="A50" s="59">
        <f t="shared" si="0"/>
        <v>49</v>
      </c>
      <c r="B50" s="965">
        <v>45740</v>
      </c>
      <c r="C50" s="966" t="s">
        <v>4216</v>
      </c>
      <c r="D50" s="966" t="s">
        <v>5088</v>
      </c>
      <c r="E50" s="967" t="s">
        <v>5090</v>
      </c>
      <c r="F50" s="187" t="s">
        <v>5089</v>
      </c>
      <c r="G50" s="28"/>
    </row>
    <row r="51" spans="1:7" ht="39.6">
      <c r="A51" s="59">
        <f t="shared" si="0"/>
        <v>50</v>
      </c>
      <c r="B51" s="965">
        <v>45740</v>
      </c>
      <c r="C51" s="966" t="s">
        <v>4216</v>
      </c>
      <c r="D51" s="966" t="s">
        <v>4243</v>
      </c>
      <c r="E51" s="967" t="s">
        <v>5092</v>
      </c>
      <c r="F51" s="187" t="s">
        <v>5093</v>
      </c>
      <c r="G51" s="28"/>
    </row>
    <row r="52" spans="1:7" ht="39.6">
      <c r="A52" s="59">
        <f t="shared" si="0"/>
        <v>51</v>
      </c>
      <c r="B52" s="965">
        <v>45740</v>
      </c>
      <c r="C52" s="966" t="s">
        <v>4216</v>
      </c>
      <c r="D52" s="966" t="s">
        <v>4243</v>
      </c>
      <c r="E52" s="967" t="s">
        <v>5091</v>
      </c>
      <c r="F52" s="187" t="s">
        <v>5094</v>
      </c>
      <c r="G52" s="28"/>
    </row>
    <row r="53" spans="1:7" ht="39.6">
      <c r="A53" s="59">
        <f t="shared" si="0"/>
        <v>52</v>
      </c>
      <c r="B53" s="965">
        <v>45740</v>
      </c>
      <c r="C53" s="966" t="s">
        <v>4216</v>
      </c>
      <c r="D53" s="966" t="s">
        <v>5063</v>
      </c>
      <c r="E53" s="967" t="s">
        <v>5096</v>
      </c>
      <c r="F53" s="187" t="s">
        <v>5089</v>
      </c>
      <c r="G53" s="28"/>
    </row>
    <row r="54" spans="1:7" ht="39.6">
      <c r="A54" s="59">
        <f t="shared" si="0"/>
        <v>53</v>
      </c>
      <c r="B54" s="965">
        <v>45740</v>
      </c>
      <c r="C54" s="966" t="s">
        <v>4216</v>
      </c>
      <c r="D54" s="966" t="s">
        <v>5063</v>
      </c>
      <c r="E54" s="967" t="s">
        <v>5097</v>
      </c>
      <c r="F54" s="187" t="s">
        <v>5094</v>
      </c>
      <c r="G54" s="28"/>
    </row>
    <row r="55" spans="1:7" ht="39.6">
      <c r="A55" s="59">
        <f t="shared" si="0"/>
        <v>54</v>
      </c>
      <c r="B55" s="965">
        <v>45740</v>
      </c>
      <c r="C55" s="966" t="s">
        <v>4216</v>
      </c>
      <c r="D55" s="966" t="s">
        <v>5063</v>
      </c>
      <c r="E55" s="967" t="s">
        <v>5098</v>
      </c>
      <c r="F55" s="187" t="s">
        <v>5093</v>
      </c>
      <c r="G55" s="28"/>
    </row>
    <row r="56" spans="1:7">
      <c r="A56" s="59">
        <f t="shared" si="0"/>
        <v>55</v>
      </c>
      <c r="B56" s="965">
        <v>45740</v>
      </c>
      <c r="C56" s="966" t="s">
        <v>4216</v>
      </c>
      <c r="D56" s="966" t="s">
        <v>2321</v>
      </c>
      <c r="E56" s="967" t="s">
        <v>5095</v>
      </c>
      <c r="F56" s="187" t="s">
        <v>5094</v>
      </c>
      <c r="G56" s="28"/>
    </row>
    <row r="57" spans="1:7" ht="59.4">
      <c r="A57" s="59">
        <f t="shared" si="0"/>
        <v>56</v>
      </c>
      <c r="B57" s="965">
        <v>45741</v>
      </c>
      <c r="C57" s="966" t="s">
        <v>4216</v>
      </c>
      <c r="D57" s="966" t="s">
        <v>4243</v>
      </c>
      <c r="E57" s="967" t="s">
        <v>5099</v>
      </c>
      <c r="F57" s="187" t="s">
        <v>5100</v>
      </c>
      <c r="G57" s="28"/>
    </row>
    <row r="58" spans="1:7" ht="59.4">
      <c r="A58" s="59">
        <f t="shared" si="0"/>
        <v>57</v>
      </c>
      <c r="B58" s="965">
        <v>45741</v>
      </c>
      <c r="C58" s="966" t="s">
        <v>4216</v>
      </c>
      <c r="D58" s="966" t="s">
        <v>5063</v>
      </c>
      <c r="E58" s="967" t="s">
        <v>5099</v>
      </c>
      <c r="F58" s="187" t="s">
        <v>5100</v>
      </c>
      <c r="G58" s="28"/>
    </row>
    <row r="59" spans="1:7">
      <c r="A59" s="59">
        <f t="shared" si="0"/>
        <v>58</v>
      </c>
      <c r="B59" s="965">
        <v>45741</v>
      </c>
      <c r="C59" s="966" t="s">
        <v>4216</v>
      </c>
      <c r="D59" s="966" t="s">
        <v>5063</v>
      </c>
      <c r="E59" s="967" t="s">
        <v>5113</v>
      </c>
      <c r="F59" s="187" t="s">
        <v>5114</v>
      </c>
      <c r="G59" s="28"/>
    </row>
    <row r="60" spans="1:7" ht="59.4">
      <c r="A60" s="59">
        <f t="shared" si="0"/>
        <v>59</v>
      </c>
      <c r="B60" s="1141">
        <v>45741</v>
      </c>
      <c r="C60" s="1142" t="s">
        <v>4216</v>
      </c>
      <c r="D60" s="1142" t="s">
        <v>2321</v>
      </c>
      <c r="E60" s="1143" t="s">
        <v>5116</v>
      </c>
      <c r="F60" s="1144" t="s">
        <v>5117</v>
      </c>
      <c r="G60" s="28"/>
    </row>
    <row r="61" spans="1:7" ht="79.2">
      <c r="A61" s="59">
        <f t="shared" si="0"/>
        <v>60</v>
      </c>
      <c r="B61" s="1141">
        <v>45741</v>
      </c>
      <c r="C61" s="1142" t="s">
        <v>4216</v>
      </c>
      <c r="D61" s="1142" t="s">
        <v>2321</v>
      </c>
      <c r="E61" s="1143" t="s">
        <v>5118</v>
      </c>
      <c r="F61" s="1144" t="s">
        <v>5117</v>
      </c>
      <c r="G61" s="28"/>
    </row>
    <row r="62" spans="1:7">
      <c r="A62" s="59">
        <f t="shared" si="0"/>
        <v>61</v>
      </c>
      <c r="B62" s="965">
        <v>45741</v>
      </c>
      <c r="C62" s="966" t="s">
        <v>4216</v>
      </c>
      <c r="D62" s="966" t="s">
        <v>2321</v>
      </c>
      <c r="E62" s="967" t="s">
        <v>5119</v>
      </c>
      <c r="F62" s="187" t="s">
        <v>5120</v>
      </c>
      <c r="G62" s="28"/>
    </row>
    <row r="63" spans="1:7" ht="39.6">
      <c r="A63" s="59">
        <f t="shared" si="0"/>
        <v>62</v>
      </c>
      <c r="B63" s="965">
        <v>45741</v>
      </c>
      <c r="C63" s="966" t="s">
        <v>4216</v>
      </c>
      <c r="D63" s="966" t="s">
        <v>2321</v>
      </c>
      <c r="E63" s="967" t="s">
        <v>5121</v>
      </c>
      <c r="F63" s="187" t="s">
        <v>5122</v>
      </c>
      <c r="G63" s="28"/>
    </row>
    <row r="64" spans="1:7">
      <c r="A64" s="59">
        <f t="shared" ref="A64:A85" si="1">ROW()-$G$1</f>
        <v>63</v>
      </c>
      <c r="B64" s="965">
        <v>45741</v>
      </c>
      <c r="C64" s="966" t="s">
        <v>4216</v>
      </c>
      <c r="D64" s="966" t="s">
        <v>4249</v>
      </c>
      <c r="E64" s="967" t="s">
        <v>5124</v>
      </c>
      <c r="F64" s="187" t="s">
        <v>5125</v>
      </c>
      <c r="G64" s="28"/>
    </row>
    <row r="65" spans="1:7">
      <c r="A65" s="59">
        <f t="shared" si="1"/>
        <v>64</v>
      </c>
      <c r="B65" s="965">
        <v>45741</v>
      </c>
      <c r="C65" s="966" t="s">
        <v>4216</v>
      </c>
      <c r="D65" s="966" t="s">
        <v>4249</v>
      </c>
      <c r="E65" s="967" t="s">
        <v>5129</v>
      </c>
      <c r="F65" s="187" t="s">
        <v>5130</v>
      </c>
      <c r="G65" s="28"/>
    </row>
    <row r="66" spans="1:7">
      <c r="A66" s="59">
        <f t="shared" si="1"/>
        <v>65</v>
      </c>
      <c r="B66" s="965">
        <v>45741</v>
      </c>
      <c r="C66" s="966" t="s">
        <v>4216</v>
      </c>
      <c r="D66" s="1105" t="s">
        <v>2310</v>
      </c>
      <c r="E66" s="967" t="s">
        <v>5127</v>
      </c>
      <c r="F66" s="187" t="s">
        <v>5128</v>
      </c>
      <c r="G66" s="28"/>
    </row>
    <row r="67" spans="1:7">
      <c r="A67" s="59">
        <f t="shared" si="1"/>
        <v>66</v>
      </c>
      <c r="B67" s="965">
        <v>45741</v>
      </c>
      <c r="C67" s="966" t="s">
        <v>4216</v>
      </c>
      <c r="D67" s="966" t="s">
        <v>5135</v>
      </c>
      <c r="E67" s="967" t="s">
        <v>5136</v>
      </c>
      <c r="F67" s="187" t="s">
        <v>5130</v>
      </c>
      <c r="G67" s="28"/>
    </row>
    <row r="68" spans="1:7" ht="59.4">
      <c r="A68" s="59">
        <f t="shared" si="1"/>
        <v>67</v>
      </c>
      <c r="B68" s="965">
        <v>45741</v>
      </c>
      <c r="C68" s="966" t="s">
        <v>4216</v>
      </c>
      <c r="D68" s="966" t="s">
        <v>5063</v>
      </c>
      <c r="E68" s="967" t="s">
        <v>5147</v>
      </c>
      <c r="F68" s="187" t="s">
        <v>5148</v>
      </c>
      <c r="G68" s="28"/>
    </row>
    <row r="69" spans="1:7" ht="39.6">
      <c r="A69" s="59">
        <f t="shared" si="1"/>
        <v>68</v>
      </c>
      <c r="B69" s="965">
        <v>45741</v>
      </c>
      <c r="C69" s="966" t="s">
        <v>4216</v>
      </c>
      <c r="D69" s="966" t="s">
        <v>2321</v>
      </c>
      <c r="E69" s="967" t="s">
        <v>5158</v>
      </c>
      <c r="F69" s="187" t="s">
        <v>5159</v>
      </c>
      <c r="G69" s="28"/>
    </row>
    <row r="70" spans="1:7">
      <c r="A70" s="59">
        <f t="shared" si="1"/>
        <v>69</v>
      </c>
      <c r="B70" s="965">
        <v>45741</v>
      </c>
      <c r="C70" s="966" t="s">
        <v>4216</v>
      </c>
      <c r="D70" s="966" t="s">
        <v>2321</v>
      </c>
      <c r="E70" s="967" t="s">
        <v>5160</v>
      </c>
      <c r="F70" s="187" t="s">
        <v>5161</v>
      </c>
      <c r="G70" s="28"/>
    </row>
    <row r="71" spans="1:7" ht="39.6">
      <c r="A71" s="59">
        <f t="shared" si="1"/>
        <v>70</v>
      </c>
      <c r="B71" s="1182">
        <v>45741</v>
      </c>
      <c r="C71" s="1183" t="s">
        <v>4216</v>
      </c>
      <c r="D71" s="1183" t="s">
        <v>2321</v>
      </c>
      <c r="E71" s="967" t="s">
        <v>5165</v>
      </c>
      <c r="F71" s="187" t="s">
        <v>5166</v>
      </c>
      <c r="G71" s="28"/>
    </row>
    <row r="72" spans="1:7">
      <c r="A72" s="59">
        <f t="shared" si="1"/>
        <v>71</v>
      </c>
      <c r="B72" s="1149">
        <v>45742</v>
      </c>
      <c r="C72" s="1183" t="s">
        <v>4216</v>
      </c>
      <c r="D72" s="1183" t="s">
        <v>5135</v>
      </c>
      <c r="E72" s="1154" t="s">
        <v>5167</v>
      </c>
      <c r="F72" s="1154" t="s">
        <v>5168</v>
      </c>
      <c r="G72" s="28"/>
    </row>
    <row r="73" spans="1:7">
      <c r="A73" s="59">
        <f t="shared" si="1"/>
        <v>72</v>
      </c>
      <c r="B73" s="1149">
        <v>45742</v>
      </c>
      <c r="C73" s="1183" t="s">
        <v>4216</v>
      </c>
      <c r="D73" s="1183" t="s">
        <v>2321</v>
      </c>
      <c r="E73" s="1154" t="s">
        <v>5169</v>
      </c>
      <c r="F73" s="1154" t="s">
        <v>5168</v>
      </c>
      <c r="G73" s="28"/>
    </row>
    <row r="74" spans="1:7">
      <c r="A74" s="59">
        <f t="shared" si="1"/>
        <v>73</v>
      </c>
      <c r="B74" s="1149">
        <v>45742</v>
      </c>
      <c r="C74" s="1183" t="s">
        <v>4216</v>
      </c>
      <c r="D74" s="1183" t="s">
        <v>4243</v>
      </c>
      <c r="E74" s="967" t="s">
        <v>5205</v>
      </c>
      <c r="F74" s="187" t="s">
        <v>5206</v>
      </c>
      <c r="G74" s="28"/>
    </row>
    <row r="75" spans="1:7">
      <c r="A75" s="59">
        <f t="shared" si="1"/>
        <v>74</v>
      </c>
      <c r="B75" s="1182">
        <v>45743</v>
      </c>
      <c r="C75" s="1183" t="s">
        <v>4216</v>
      </c>
      <c r="D75" s="1183" t="s">
        <v>4249</v>
      </c>
      <c r="E75" s="967"/>
      <c r="F75" s="187" t="s">
        <v>5208</v>
      </c>
      <c r="G75" s="28"/>
    </row>
    <row r="76" spans="1:7">
      <c r="A76" s="59">
        <f t="shared" si="1"/>
        <v>75</v>
      </c>
      <c r="B76" s="1182">
        <v>45743</v>
      </c>
      <c r="C76" s="1183" t="s">
        <v>4216</v>
      </c>
      <c r="D76" s="1183" t="s">
        <v>2321</v>
      </c>
      <c r="E76" s="967"/>
      <c r="F76" s="187" t="s">
        <v>5207</v>
      </c>
    </row>
    <row r="77" spans="1:7" ht="39.6">
      <c r="A77" s="59">
        <f t="shared" si="1"/>
        <v>76</v>
      </c>
      <c r="B77" s="965">
        <v>45743</v>
      </c>
      <c r="C77" s="1183" t="s">
        <v>4216</v>
      </c>
      <c r="D77" s="1183" t="s">
        <v>4243</v>
      </c>
      <c r="E77" s="967" t="s">
        <v>5199</v>
      </c>
      <c r="F77" s="187" t="s">
        <v>5200</v>
      </c>
    </row>
    <row r="78" spans="1:7" ht="39.6">
      <c r="A78" s="59">
        <f t="shared" si="1"/>
        <v>77</v>
      </c>
      <c r="B78" s="1182">
        <v>45743</v>
      </c>
      <c r="C78" s="1183" t="s">
        <v>4216</v>
      </c>
      <c r="D78" s="1183" t="s">
        <v>4249</v>
      </c>
      <c r="E78" s="967" t="s">
        <v>5211</v>
      </c>
      <c r="F78" s="187" t="s">
        <v>5201</v>
      </c>
    </row>
    <row r="79" spans="1:7" ht="39.6">
      <c r="A79" s="59">
        <f t="shared" si="1"/>
        <v>78</v>
      </c>
      <c r="B79" s="1182">
        <v>45743</v>
      </c>
      <c r="C79" s="1183" t="s">
        <v>4216</v>
      </c>
      <c r="D79" s="1183" t="s">
        <v>5063</v>
      </c>
      <c r="E79" s="967" t="s">
        <v>5202</v>
      </c>
      <c r="F79" s="187" t="s">
        <v>5201</v>
      </c>
    </row>
    <row r="80" spans="1:7">
      <c r="A80" s="59">
        <f t="shared" si="1"/>
        <v>79</v>
      </c>
      <c r="B80" s="1149">
        <v>45744</v>
      </c>
      <c r="C80" s="1183" t="s">
        <v>4216</v>
      </c>
      <c r="D80" s="1183" t="s">
        <v>2321</v>
      </c>
      <c r="E80" s="1154" t="s">
        <v>5212</v>
      </c>
      <c r="F80" s="1154" t="s">
        <v>5213</v>
      </c>
    </row>
    <row r="81" spans="1:6">
      <c r="A81" s="59">
        <f t="shared" si="1"/>
        <v>80</v>
      </c>
      <c r="B81" s="1149">
        <v>45744</v>
      </c>
      <c r="C81" s="1183" t="s">
        <v>4216</v>
      </c>
      <c r="D81" s="1183" t="s">
        <v>5253</v>
      </c>
      <c r="E81" s="1154" t="s">
        <v>5252</v>
      </c>
      <c r="F81" s="1154" t="s">
        <v>5213</v>
      </c>
    </row>
    <row r="82" spans="1:6">
      <c r="A82" s="59">
        <f t="shared" si="1"/>
        <v>81</v>
      </c>
      <c r="B82" s="1149">
        <v>45747</v>
      </c>
      <c r="C82" s="1183" t="s">
        <v>4216</v>
      </c>
      <c r="D82" s="1183" t="s">
        <v>5263</v>
      </c>
      <c r="E82" s="1154"/>
      <c r="F82" s="1154" t="s">
        <v>5264</v>
      </c>
    </row>
    <row r="83" spans="1:6">
      <c r="A83" s="59">
        <f t="shared" si="1"/>
        <v>82</v>
      </c>
      <c r="B83" s="1182"/>
      <c r="C83" s="1183"/>
      <c r="D83" s="1183"/>
      <c r="E83" s="967"/>
      <c r="F83" s="187"/>
    </row>
    <row r="84" spans="1:6">
      <c r="A84" s="59">
        <f t="shared" si="1"/>
        <v>83</v>
      </c>
      <c r="B84" s="1182"/>
      <c r="C84" s="1183"/>
      <c r="D84" s="1183"/>
      <c r="E84" s="967"/>
      <c r="F84" s="187"/>
    </row>
    <row r="85" spans="1:6">
      <c r="A85" s="59">
        <f t="shared" si="1"/>
        <v>84</v>
      </c>
      <c r="B85" s="1182"/>
      <c r="C85" s="1183"/>
      <c r="D85" s="1183"/>
      <c r="E85" s="967"/>
      <c r="F85" s="187"/>
    </row>
    <row r="86" spans="1:6">
      <c r="B86" s="1182"/>
      <c r="C86" s="1183"/>
      <c r="D86" s="1183"/>
      <c r="E86" s="967"/>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1395</v>
      </c>
      <c r="B1" s="47" t="s">
        <v>1396</v>
      </c>
      <c r="C1" s="47" t="s">
        <v>1397</v>
      </c>
      <c r="D1" s="47" t="s">
        <v>1398</v>
      </c>
      <c r="E1" s="47" t="s">
        <v>1399</v>
      </c>
      <c r="F1" s="47" t="s">
        <v>1400</v>
      </c>
      <c r="H1" s="47">
        <v>1</v>
      </c>
    </row>
    <row r="2" spans="1:8" ht="36">
      <c r="A2" s="47">
        <f t="shared" ref="A2:A15" si="0">ROW()-$H$1</f>
        <v>1</v>
      </c>
      <c r="B2" s="246" t="s">
        <v>99</v>
      </c>
      <c r="C2" s="247" t="s">
        <v>1401</v>
      </c>
      <c r="D2" s="246" t="s">
        <v>1402</v>
      </c>
      <c r="E2" s="248" t="s">
        <v>1415</v>
      </c>
      <c r="F2" s="249"/>
    </row>
    <row r="3" spans="1:8" ht="36">
      <c r="A3" s="47">
        <f t="shared" si="0"/>
        <v>2</v>
      </c>
      <c r="B3" s="47" t="s">
        <v>1431</v>
      </c>
      <c r="C3" s="48" t="s">
        <v>1404</v>
      </c>
      <c r="D3" s="47" t="s">
        <v>1405</v>
      </c>
      <c r="E3" s="49" t="s">
        <v>1406</v>
      </c>
    </row>
    <row r="4" spans="1:8" ht="54">
      <c r="A4" s="47">
        <f t="shared" si="0"/>
        <v>3</v>
      </c>
      <c r="B4" s="47" t="s">
        <v>1431</v>
      </c>
      <c r="C4" s="48" t="s">
        <v>1407</v>
      </c>
      <c r="D4" s="47" t="s">
        <v>1405</v>
      </c>
      <c r="E4" s="49" t="s">
        <v>1406</v>
      </c>
      <c r="F4" s="49" t="s">
        <v>1408</v>
      </c>
    </row>
    <row r="5" spans="1:8" ht="36">
      <c r="A5" s="47">
        <f t="shared" si="0"/>
        <v>4</v>
      </c>
      <c r="B5" s="246" t="s">
        <v>1431</v>
      </c>
      <c r="C5" s="247" t="s">
        <v>1409</v>
      </c>
      <c r="D5" s="246" t="s">
        <v>1405</v>
      </c>
      <c r="E5" s="249" t="s">
        <v>1410</v>
      </c>
      <c r="F5" s="249" t="s">
        <v>1411</v>
      </c>
    </row>
    <row r="6" spans="1:8" ht="36">
      <c r="A6" s="47">
        <f t="shared" si="0"/>
        <v>5</v>
      </c>
      <c r="B6" s="246" t="s">
        <v>99</v>
      </c>
      <c r="C6" s="247" t="s">
        <v>1412</v>
      </c>
      <c r="D6" s="246" t="s">
        <v>1405</v>
      </c>
      <c r="E6" s="249" t="s">
        <v>1410</v>
      </c>
      <c r="F6" s="249"/>
    </row>
    <row r="7" spans="1:8" ht="36">
      <c r="A7" s="47">
        <f t="shared" si="0"/>
        <v>6</v>
      </c>
      <c r="B7" s="246" t="s">
        <v>99</v>
      </c>
      <c r="C7" s="247" t="s">
        <v>1413</v>
      </c>
      <c r="D7" s="246" t="s">
        <v>1405</v>
      </c>
      <c r="E7" s="248" t="s">
        <v>1415</v>
      </c>
      <c r="F7" s="249"/>
    </row>
    <row r="8" spans="1:8" ht="36">
      <c r="A8" s="47">
        <f t="shared" si="0"/>
        <v>7</v>
      </c>
      <c r="B8" s="246" t="s">
        <v>99</v>
      </c>
      <c r="C8" s="247" t="s">
        <v>1433</v>
      </c>
      <c r="D8" s="246" t="s">
        <v>1405</v>
      </c>
      <c r="E8" s="248" t="s">
        <v>1415</v>
      </c>
      <c r="F8" s="249"/>
    </row>
    <row r="9" spans="1:8" ht="36">
      <c r="A9" s="47">
        <f>ROW()-$H$1</f>
        <v>8</v>
      </c>
      <c r="B9" s="47" t="s">
        <v>1435</v>
      </c>
      <c r="C9" s="49" t="s">
        <v>1416</v>
      </c>
      <c r="D9" s="47" t="s">
        <v>1402</v>
      </c>
      <c r="E9" s="49" t="s">
        <v>1403</v>
      </c>
      <c r="F9" s="49" t="s">
        <v>1434</v>
      </c>
    </row>
    <row r="10" spans="1:8" ht="36">
      <c r="A10" s="47">
        <f>ROW()-$H$1</f>
        <v>9</v>
      </c>
      <c r="B10" s="246" t="s">
        <v>1438</v>
      </c>
      <c r="C10" s="249" t="s">
        <v>1436</v>
      </c>
      <c r="D10" s="246" t="s">
        <v>1402</v>
      </c>
      <c r="E10" s="248" t="s">
        <v>1415</v>
      </c>
      <c r="F10" s="249" t="s">
        <v>1437</v>
      </c>
    </row>
    <row r="11" spans="1:8" ht="36">
      <c r="A11" s="47">
        <f t="shared" si="0"/>
        <v>10</v>
      </c>
      <c r="B11" s="246" t="s">
        <v>1440</v>
      </c>
      <c r="C11" s="249" t="s">
        <v>1418</v>
      </c>
      <c r="D11" s="246" t="s">
        <v>1402</v>
      </c>
      <c r="E11" s="249" t="s">
        <v>1410</v>
      </c>
      <c r="F11" s="249" t="s">
        <v>1439</v>
      </c>
    </row>
    <row r="12" spans="1:8" ht="36">
      <c r="A12" s="47">
        <f t="shared" si="0"/>
        <v>11</v>
      </c>
      <c r="B12" s="246" t="s">
        <v>1435</v>
      </c>
      <c r="C12" s="249" t="s">
        <v>1419</v>
      </c>
      <c r="D12" s="246" t="s">
        <v>1405</v>
      </c>
      <c r="E12" s="248" t="s">
        <v>1415</v>
      </c>
      <c r="F12" s="249" t="s">
        <v>1441</v>
      </c>
    </row>
    <row r="13" spans="1:8" ht="54">
      <c r="A13" s="47">
        <f>ROW()-$H$1</f>
        <v>12</v>
      </c>
      <c r="B13" s="246" t="s">
        <v>1435</v>
      </c>
      <c r="C13" s="249" t="s">
        <v>1420</v>
      </c>
      <c r="D13" s="246" t="s">
        <v>1405</v>
      </c>
      <c r="E13" s="248" t="s">
        <v>1415</v>
      </c>
      <c r="F13" s="249" t="s">
        <v>1421</v>
      </c>
    </row>
    <row r="14" spans="1:8" ht="36">
      <c r="A14" s="47">
        <f t="shared" si="0"/>
        <v>13</v>
      </c>
      <c r="B14" s="246" t="s">
        <v>1442</v>
      </c>
      <c r="C14" s="249" t="s">
        <v>1422</v>
      </c>
      <c r="D14" s="246" t="s">
        <v>1405</v>
      </c>
      <c r="E14" s="248" t="s">
        <v>1415</v>
      </c>
      <c r="F14" s="249" t="s">
        <v>1423</v>
      </c>
    </row>
    <row r="15" spans="1:8" ht="36">
      <c r="A15" s="47">
        <f t="shared" si="0"/>
        <v>14</v>
      </c>
      <c r="B15" s="246" t="s">
        <v>1425</v>
      </c>
      <c r="C15" s="249" t="s">
        <v>1426</v>
      </c>
      <c r="D15" s="246" t="s">
        <v>1424</v>
      </c>
      <c r="E15" s="249" t="s">
        <v>1410</v>
      </c>
      <c r="F15" s="249" t="s">
        <v>1443</v>
      </c>
    </row>
    <row r="16" spans="1:8">
      <c r="A16" s="47">
        <f>ROW()-$H$1</f>
        <v>15</v>
      </c>
      <c r="B16" s="250" t="s">
        <v>1414</v>
      </c>
      <c r="C16" s="248" t="s">
        <v>1427</v>
      </c>
      <c r="D16" s="250" t="s">
        <v>1405</v>
      </c>
      <c r="E16" s="248" t="s">
        <v>1415</v>
      </c>
      <c r="F16" s="248" t="s">
        <v>1428</v>
      </c>
    </row>
    <row r="17" spans="1:8" ht="54">
      <c r="A17" s="50">
        <f t="shared" ref="A17:A27" si="1">ROW()-$H$1</f>
        <v>16</v>
      </c>
      <c r="B17" s="250" t="s">
        <v>1414</v>
      </c>
      <c r="C17" s="248" t="s">
        <v>1429</v>
      </c>
      <c r="D17" s="250" t="s">
        <v>1405</v>
      </c>
      <c r="E17" s="248" t="s">
        <v>1415</v>
      </c>
      <c r="F17" s="248" t="s">
        <v>1428</v>
      </c>
    </row>
    <row r="18" spans="1:8">
      <c r="A18" s="50">
        <f t="shared" si="1"/>
        <v>17</v>
      </c>
      <c r="B18" s="250" t="s">
        <v>1417</v>
      </c>
      <c r="C18" s="248" t="s">
        <v>1430</v>
      </c>
      <c r="D18" s="250" t="s">
        <v>1405</v>
      </c>
      <c r="E18" s="248" t="s">
        <v>1415</v>
      </c>
      <c r="F18" s="248" t="s">
        <v>1428</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5771</v>
      </c>
      <c r="D1" s="324">
        <v>2025</v>
      </c>
      <c r="E1" s="6" t="s">
        <v>5772</v>
      </c>
      <c r="F1" s="42" t="s">
        <v>5773</v>
      </c>
      <c r="G1" s="325">
        <v>45798</v>
      </c>
      <c r="J1" s="41" t="s">
        <v>5774</v>
      </c>
      <c r="K1" s="35"/>
      <c r="L1" s="35"/>
      <c r="M1" s="34"/>
      <c r="N1" s="34"/>
      <c r="O1" s="34"/>
      <c r="P1" s="6"/>
      <c r="Q1" s="1" t="s">
        <v>5775</v>
      </c>
    </row>
    <row r="2" spans="1:87" s="15" customFormat="1" ht="30" customHeight="1">
      <c r="A2" s="326" t="s">
        <v>5776</v>
      </c>
      <c r="E2" s="327"/>
      <c r="F2" s="327"/>
      <c r="G2" s="328" t="s">
        <v>5777</v>
      </c>
      <c r="H2" s="329"/>
      <c r="J2" s="327"/>
      <c r="K2" s="330"/>
      <c r="L2" s="330"/>
      <c r="P2" s="327"/>
    </row>
    <row r="3" spans="1:87" s="33" customFormat="1" ht="30" customHeight="1">
      <c r="A3" s="1261" t="s">
        <v>5778</v>
      </c>
      <c r="O3" s="33" t="s">
        <v>533</v>
      </c>
    </row>
    <row r="4" spans="1:87" s="242" customFormat="1" ht="81">
      <c r="A4" s="331" t="s">
        <v>5779</v>
      </c>
      <c r="B4" s="332" t="s">
        <v>5780</v>
      </c>
      <c r="C4" s="332" t="s">
        <v>5781</v>
      </c>
      <c r="D4" s="332" t="s">
        <v>5782</v>
      </c>
      <c r="E4" s="332" t="s">
        <v>5783</v>
      </c>
      <c r="F4" s="1262" t="s">
        <v>5291</v>
      </c>
      <c r="G4" s="1262" t="s">
        <v>5254</v>
      </c>
      <c r="H4" s="1262" t="s">
        <v>5255</v>
      </c>
      <c r="I4" s="333" t="s">
        <v>5256</v>
      </c>
      <c r="J4" s="333" t="s">
        <v>5784</v>
      </c>
      <c r="K4" s="334" t="s">
        <v>5785</v>
      </c>
      <c r="L4" s="1273" t="s">
        <v>5786</v>
      </c>
      <c r="M4" s="334" t="s">
        <v>5787</v>
      </c>
      <c r="N4" s="334" t="s">
        <v>5788</v>
      </c>
      <c r="O4" s="1273" t="s">
        <v>5789</v>
      </c>
      <c r="P4" s="334" t="s">
        <v>5790</v>
      </c>
      <c r="Q4" s="334" t="s">
        <v>5791</v>
      </c>
      <c r="R4" s="1273" t="s">
        <v>5792</v>
      </c>
      <c r="S4" s="334" t="s">
        <v>5793</v>
      </c>
      <c r="T4" s="334" t="s">
        <v>5794</v>
      </c>
      <c r="U4" s="1274" t="s">
        <v>5795</v>
      </c>
      <c r="V4" s="335" t="s">
        <v>5796</v>
      </c>
      <c r="W4" s="335" t="s">
        <v>5797</v>
      </c>
      <c r="X4" s="1274" t="s">
        <v>5798</v>
      </c>
      <c r="Y4" s="335" t="s">
        <v>5799</v>
      </c>
      <c r="Z4" s="335" t="s">
        <v>5800</v>
      </c>
      <c r="AA4" s="334" t="s">
        <v>5801</v>
      </c>
      <c r="AB4" s="1273" t="s">
        <v>5802</v>
      </c>
      <c r="AC4" s="334" t="s">
        <v>5803</v>
      </c>
      <c r="AD4" s="334" t="s">
        <v>5804</v>
      </c>
      <c r="AE4" s="1273" t="s">
        <v>5805</v>
      </c>
      <c r="AF4" s="334" t="s">
        <v>5806</v>
      </c>
      <c r="AG4" s="334" t="s">
        <v>5807</v>
      </c>
      <c r="AH4" s="1273" t="s">
        <v>5808</v>
      </c>
      <c r="AI4" s="334" t="s">
        <v>5809</v>
      </c>
      <c r="AJ4" s="334" t="s">
        <v>5810</v>
      </c>
      <c r="AK4" s="1274" t="s">
        <v>5811</v>
      </c>
      <c r="AL4" s="335" t="s">
        <v>5812</v>
      </c>
      <c r="AM4" s="335" t="s">
        <v>5813</v>
      </c>
      <c r="AN4" s="1274" t="s">
        <v>5814</v>
      </c>
      <c r="AO4" s="335" t="s">
        <v>5815</v>
      </c>
      <c r="AP4" s="335" t="s">
        <v>5816</v>
      </c>
      <c r="AQ4" s="1273" t="s">
        <v>5817</v>
      </c>
      <c r="AR4" s="334" t="s">
        <v>5818</v>
      </c>
      <c r="AS4" s="334" t="s">
        <v>5819</v>
      </c>
      <c r="AT4" s="1273" t="s">
        <v>5820</v>
      </c>
      <c r="AU4" s="334" t="s">
        <v>5821</v>
      </c>
      <c r="AV4" s="334" t="s">
        <v>5822</v>
      </c>
      <c r="AW4" s="1274" t="s">
        <v>5823</v>
      </c>
      <c r="AX4" s="335" t="s">
        <v>5824</v>
      </c>
      <c r="AY4" s="335" t="s">
        <v>5825</v>
      </c>
      <c r="AZ4" s="1274" t="s">
        <v>5826</v>
      </c>
      <c r="BA4" s="335" t="s">
        <v>5827</v>
      </c>
      <c r="BB4" s="335" t="s">
        <v>5828</v>
      </c>
      <c r="BC4" s="1273" t="s">
        <v>5829</v>
      </c>
      <c r="BD4" s="334" t="s">
        <v>5830</v>
      </c>
      <c r="BE4" s="334" t="s">
        <v>5831</v>
      </c>
      <c r="BF4" s="1273" t="s">
        <v>5832</v>
      </c>
      <c r="BG4" s="334" t="s">
        <v>5833</v>
      </c>
      <c r="BH4" s="334" t="s">
        <v>5834</v>
      </c>
      <c r="BI4" s="1274" t="s">
        <v>5835</v>
      </c>
      <c r="BJ4" s="335" t="s">
        <v>5836</v>
      </c>
      <c r="BK4" s="335" t="s">
        <v>5837</v>
      </c>
      <c r="BL4" s="1274" t="s">
        <v>5838</v>
      </c>
      <c r="BM4" s="335" t="s">
        <v>5839</v>
      </c>
      <c r="BN4" s="335" t="s">
        <v>5840</v>
      </c>
      <c r="BO4" s="334" t="s">
        <v>5841</v>
      </c>
      <c r="BP4" s="334" t="s">
        <v>5842</v>
      </c>
      <c r="BQ4" s="332" t="s">
        <v>5843</v>
      </c>
      <c r="BR4" s="332" t="s">
        <v>5844</v>
      </c>
      <c r="BS4" s="332" t="s">
        <v>5845</v>
      </c>
      <c r="BT4" s="332" t="s">
        <v>5846</v>
      </c>
      <c r="BU4" s="332" t="s">
        <v>5847</v>
      </c>
      <c r="BV4" s="332" t="s">
        <v>5848</v>
      </c>
      <c r="BW4" s="332" t="s">
        <v>5849</v>
      </c>
      <c r="BX4" s="332" t="s">
        <v>5850</v>
      </c>
      <c r="BY4" s="332" t="s">
        <v>5851</v>
      </c>
      <c r="BZ4" s="332" t="s">
        <v>5852</v>
      </c>
      <c r="CA4" s="332" t="s">
        <v>5853</v>
      </c>
      <c r="CB4" s="335" t="s">
        <v>5854</v>
      </c>
      <c r="CC4" s="335" t="s">
        <v>5855</v>
      </c>
      <c r="CD4" s="335" t="s">
        <v>5856</v>
      </c>
      <c r="CE4" s="335" t="s">
        <v>5857</v>
      </c>
      <c r="CF4" s="335" t="s">
        <v>5858</v>
      </c>
      <c r="CG4" s="335" t="s">
        <v>5859</v>
      </c>
      <c r="CH4" s="335" t="s">
        <v>5860</v>
      </c>
      <c r="CI4" s="332" t="s">
        <v>5861</v>
      </c>
    </row>
    <row r="5" spans="1:87">
      <c r="A5" s="336" t="s">
        <v>6300</v>
      </c>
      <c r="B5" s="237" t="s">
        <v>2335</v>
      </c>
      <c r="C5" s="237" t="s">
        <v>2336</v>
      </c>
      <c r="D5" s="237" t="s">
        <v>2337</v>
      </c>
      <c r="E5" s="237" t="s">
        <v>5862</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5863</v>
      </c>
    </row>
    <row r="6" spans="1:87">
      <c r="A6" s="336" t="s">
        <v>847</v>
      </c>
      <c r="B6" s="237" t="s">
        <v>2338</v>
      </c>
      <c r="C6" s="237" t="s">
        <v>2336</v>
      </c>
      <c r="D6" s="237" t="s">
        <v>2339</v>
      </c>
      <c r="E6" s="237" t="s">
        <v>5864</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5863</v>
      </c>
    </row>
    <row r="7" spans="1:87">
      <c r="A7" s="336" t="s">
        <v>848</v>
      </c>
      <c r="B7" s="237" t="s">
        <v>2340</v>
      </c>
      <c r="C7" s="237" t="s">
        <v>2336</v>
      </c>
      <c r="D7" s="237" t="s">
        <v>5292</v>
      </c>
      <c r="E7" s="237" t="s">
        <v>5865</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2363</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849</v>
      </c>
      <c r="B8" s="237" t="s">
        <v>2341</v>
      </c>
      <c r="C8" s="237" t="s">
        <v>2336</v>
      </c>
      <c r="D8" s="237" t="s">
        <v>2342</v>
      </c>
      <c r="E8" s="237" t="s">
        <v>2343</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5863</v>
      </c>
    </row>
    <row r="9" spans="1:87">
      <c r="A9" s="336" t="s">
        <v>850</v>
      </c>
      <c r="B9" s="237" t="s">
        <v>2344</v>
      </c>
      <c r="C9" s="237" t="s">
        <v>2398</v>
      </c>
      <c r="D9" s="237" t="s">
        <v>5293</v>
      </c>
      <c r="E9" s="237" t="s">
        <v>5294</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5295</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851</v>
      </c>
      <c r="B10" s="237" t="s">
        <v>2345</v>
      </c>
      <c r="C10" s="237" t="s">
        <v>2360</v>
      </c>
      <c r="D10" s="237" t="s">
        <v>5296</v>
      </c>
      <c r="E10" s="237" t="s">
        <v>5866</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852</v>
      </c>
      <c r="B11" s="237" t="s">
        <v>2346</v>
      </c>
      <c r="C11" s="237" t="s">
        <v>2360</v>
      </c>
      <c r="D11" s="237" t="s">
        <v>5297</v>
      </c>
      <c r="E11" s="237" t="s">
        <v>5867</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853</v>
      </c>
      <c r="B12" s="237" t="s">
        <v>2347</v>
      </c>
      <c r="C12" s="237" t="s">
        <v>2348</v>
      </c>
      <c r="D12" s="237" t="s">
        <v>2349</v>
      </c>
      <c r="E12" s="237" t="s">
        <v>2350</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2351</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5863</v>
      </c>
    </row>
    <row r="13" spans="1:87">
      <c r="A13" s="336" t="s">
        <v>854</v>
      </c>
      <c r="B13" s="237" t="s">
        <v>2352</v>
      </c>
      <c r="C13" s="237" t="s">
        <v>2353</v>
      </c>
      <c r="D13" s="237" t="s">
        <v>2354</v>
      </c>
      <c r="E13" s="237" t="s">
        <v>2355</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2356</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5863</v>
      </c>
    </row>
    <row r="14" spans="1:87">
      <c r="A14" s="336" t="s">
        <v>855</v>
      </c>
      <c r="B14" s="237" t="s">
        <v>2357</v>
      </c>
      <c r="C14" s="237" t="s">
        <v>4139</v>
      </c>
      <c r="D14" s="237" t="s">
        <v>5298</v>
      </c>
      <c r="E14" s="237" t="s">
        <v>5868</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3154</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812</v>
      </c>
      <c r="B15" s="237" t="s">
        <v>2358</v>
      </c>
      <c r="C15" s="237" t="s">
        <v>2336</v>
      </c>
      <c r="D15" s="237" t="s">
        <v>5299</v>
      </c>
      <c r="E15" s="237" t="s">
        <v>5869</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856</v>
      </c>
      <c r="B16" s="237" t="s">
        <v>2359</v>
      </c>
      <c r="C16" s="237" t="s">
        <v>2360</v>
      </c>
      <c r="D16" s="237" t="s">
        <v>2361</v>
      </c>
      <c r="E16" s="237" t="s">
        <v>2362</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2363</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5863</v>
      </c>
    </row>
    <row r="17" spans="1:87">
      <c r="A17" s="336" t="s">
        <v>857</v>
      </c>
      <c r="B17" s="237" t="s">
        <v>2364</v>
      </c>
      <c r="C17" s="237" t="s">
        <v>2360</v>
      </c>
      <c r="D17" s="237" t="s">
        <v>2365</v>
      </c>
      <c r="E17" s="237" t="s">
        <v>5870</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2366</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5863</v>
      </c>
    </row>
    <row r="18" spans="1:87">
      <c r="A18" s="336" t="s">
        <v>858</v>
      </c>
      <c r="B18" s="237" t="s">
        <v>2367</v>
      </c>
      <c r="C18" s="237" t="s">
        <v>2360</v>
      </c>
      <c r="D18" s="237" t="s">
        <v>2368</v>
      </c>
      <c r="E18" s="237" t="s">
        <v>2369</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5863</v>
      </c>
    </row>
    <row r="19" spans="1:87">
      <c r="A19" s="336" t="s">
        <v>859</v>
      </c>
      <c r="B19" s="237" t="s">
        <v>2370</v>
      </c>
      <c r="C19" s="237" t="s">
        <v>2336</v>
      </c>
      <c r="D19" s="237" t="s">
        <v>5300</v>
      </c>
      <c r="E19" s="237" t="s">
        <v>5871</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860</v>
      </c>
      <c r="B20" s="237" t="s">
        <v>2371</v>
      </c>
      <c r="C20" s="237" t="s">
        <v>2360</v>
      </c>
      <c r="D20" s="237" t="s">
        <v>2372</v>
      </c>
      <c r="E20" s="237" t="s">
        <v>2373</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2374</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5863</v>
      </c>
    </row>
    <row r="21" spans="1:87">
      <c r="A21" s="336" t="s">
        <v>861</v>
      </c>
      <c r="B21" s="237" t="s">
        <v>2375</v>
      </c>
      <c r="C21" s="237" t="s">
        <v>2376</v>
      </c>
      <c r="D21" s="237" t="s">
        <v>2377</v>
      </c>
      <c r="E21" s="237" t="s">
        <v>2378</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2375</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5863</v>
      </c>
    </row>
    <row r="22" spans="1:87">
      <c r="A22" s="336" t="s">
        <v>862</v>
      </c>
      <c r="B22" s="237" t="s">
        <v>2379</v>
      </c>
      <c r="C22" s="237" t="s">
        <v>2360</v>
      </c>
      <c r="D22" s="237" t="s">
        <v>2380</v>
      </c>
      <c r="E22" s="237" t="s">
        <v>2381</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5863</v>
      </c>
    </row>
    <row r="23" spans="1:87">
      <c r="A23" s="336" t="s">
        <v>863</v>
      </c>
      <c r="B23" s="237" t="s">
        <v>2382</v>
      </c>
      <c r="C23" s="237" t="s">
        <v>2383</v>
      </c>
      <c r="D23" s="237" t="s">
        <v>2384</v>
      </c>
      <c r="E23" s="237" t="s">
        <v>2385</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2386</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5863</v>
      </c>
    </row>
    <row r="24" spans="1:87">
      <c r="A24" s="336" t="s">
        <v>864</v>
      </c>
      <c r="B24" s="237" t="s">
        <v>2387</v>
      </c>
      <c r="C24" s="237" t="s">
        <v>2360</v>
      </c>
      <c r="D24" s="237" t="s">
        <v>2388</v>
      </c>
      <c r="E24" s="237" t="s">
        <v>2389</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5863</v>
      </c>
    </row>
    <row r="25" spans="1:87">
      <c r="A25" s="336" t="s">
        <v>865</v>
      </c>
      <c r="B25" s="237" t="s">
        <v>2390</v>
      </c>
      <c r="C25" s="237" t="s">
        <v>2360</v>
      </c>
      <c r="D25" s="237" t="s">
        <v>2391</v>
      </c>
      <c r="E25" s="237" t="s">
        <v>2392</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2393</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5863</v>
      </c>
    </row>
    <row r="26" spans="1:87">
      <c r="A26" s="336" t="s">
        <v>866</v>
      </c>
      <c r="B26" s="237" t="s">
        <v>2394</v>
      </c>
      <c r="C26" s="237" t="s">
        <v>2336</v>
      </c>
      <c r="D26" s="237" t="s">
        <v>2395</v>
      </c>
      <c r="E26" s="237" t="s">
        <v>2396</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5863</v>
      </c>
    </row>
    <row r="27" spans="1:87">
      <c r="A27" s="336" t="s">
        <v>867</v>
      </c>
      <c r="B27" s="237" t="s">
        <v>5301</v>
      </c>
      <c r="C27" s="237" t="s">
        <v>2360</v>
      </c>
      <c r="D27" s="237" t="s">
        <v>5302</v>
      </c>
      <c r="E27" s="237" t="s">
        <v>5303</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5863</v>
      </c>
    </row>
    <row r="28" spans="1:87">
      <c r="A28" s="336" t="s">
        <v>868</v>
      </c>
      <c r="B28" s="237" t="s">
        <v>2397</v>
      </c>
      <c r="C28" s="237" t="s">
        <v>2398</v>
      </c>
      <c r="D28" s="237" t="s">
        <v>2399</v>
      </c>
      <c r="E28" s="237" t="s">
        <v>2400</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5863</v>
      </c>
    </row>
    <row r="29" spans="1:87">
      <c r="A29" s="336" t="s">
        <v>869</v>
      </c>
      <c r="B29" s="237" t="s">
        <v>2401</v>
      </c>
      <c r="C29" s="237" t="s">
        <v>2360</v>
      </c>
      <c r="D29" s="237" t="s">
        <v>2402</v>
      </c>
      <c r="E29" s="237" t="s">
        <v>2403</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2404</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5863</v>
      </c>
    </row>
    <row r="30" spans="1:87">
      <c r="A30" s="336" t="s">
        <v>870</v>
      </c>
      <c r="B30" s="237" t="s">
        <v>2405</v>
      </c>
      <c r="C30" s="237" t="s">
        <v>2360</v>
      </c>
      <c r="D30" s="237" t="s">
        <v>2406</v>
      </c>
      <c r="E30" s="237" t="s">
        <v>5872</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2407</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5863</v>
      </c>
    </row>
    <row r="31" spans="1:87">
      <c r="A31" s="336" t="s">
        <v>871</v>
      </c>
      <c r="B31" s="237" t="s">
        <v>2408</v>
      </c>
      <c r="C31" s="237" t="s">
        <v>2360</v>
      </c>
      <c r="D31" s="237" t="s">
        <v>2409</v>
      </c>
      <c r="E31" s="237" t="s">
        <v>2410</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5863</v>
      </c>
    </row>
    <row r="32" spans="1:87">
      <c r="A32" s="336" t="s">
        <v>872</v>
      </c>
      <c r="B32" s="237" t="s">
        <v>2411</v>
      </c>
      <c r="C32" s="237" t="s">
        <v>2360</v>
      </c>
      <c r="D32" s="237" t="s">
        <v>2412</v>
      </c>
      <c r="E32" s="237" t="s">
        <v>2413</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2414</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5863</v>
      </c>
    </row>
    <row r="33" spans="1:87">
      <c r="A33" s="336" t="s">
        <v>873</v>
      </c>
      <c r="B33" s="237" t="s">
        <v>2415</v>
      </c>
      <c r="C33" s="237" t="s">
        <v>2336</v>
      </c>
      <c r="D33" s="237" t="s">
        <v>2416</v>
      </c>
      <c r="E33" s="237" t="s">
        <v>2417</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5863</v>
      </c>
    </row>
    <row r="34" spans="1:87">
      <c r="A34" s="336" t="s">
        <v>874</v>
      </c>
      <c r="B34" s="237" t="s">
        <v>2418</v>
      </c>
      <c r="C34" s="237" t="s">
        <v>2549</v>
      </c>
      <c r="D34" s="237" t="s">
        <v>5304</v>
      </c>
      <c r="E34" s="237" t="s">
        <v>5873</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875</v>
      </c>
      <c r="B35" s="237" t="s">
        <v>2419</v>
      </c>
      <c r="C35" s="237" t="s">
        <v>2360</v>
      </c>
      <c r="D35" s="237" t="s">
        <v>2420</v>
      </c>
      <c r="E35" s="237" t="s">
        <v>2421</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2422</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5863</v>
      </c>
    </row>
    <row r="36" spans="1:87">
      <c r="A36" s="336" t="s">
        <v>876</v>
      </c>
      <c r="B36" s="237" t="s">
        <v>2423</v>
      </c>
      <c r="C36" s="237" t="s">
        <v>2360</v>
      </c>
      <c r="D36" s="237" t="s">
        <v>5305</v>
      </c>
      <c r="E36" s="237" t="s">
        <v>5306</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2481</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877</v>
      </c>
      <c r="B37" s="237" t="s">
        <v>2424</v>
      </c>
      <c r="C37" s="237" t="s">
        <v>2336</v>
      </c>
      <c r="D37" s="237" t="s">
        <v>2425</v>
      </c>
      <c r="E37" s="237" t="s">
        <v>5874</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5863</v>
      </c>
    </row>
    <row r="38" spans="1:87">
      <c r="A38" s="336" t="s">
        <v>878</v>
      </c>
      <c r="B38" s="237" t="s">
        <v>2426</v>
      </c>
      <c r="C38" s="237" t="s">
        <v>2360</v>
      </c>
      <c r="D38" s="237" t="s">
        <v>2427</v>
      </c>
      <c r="E38" s="237" t="s">
        <v>2428</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2429</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5863</v>
      </c>
    </row>
    <row r="39" spans="1:87">
      <c r="A39" s="336" t="s">
        <v>879</v>
      </c>
      <c r="B39" s="237" t="s">
        <v>5875</v>
      </c>
      <c r="C39" s="237" t="s">
        <v>2348</v>
      </c>
      <c r="D39" s="237" t="s">
        <v>2430</v>
      </c>
      <c r="E39" s="237" t="s">
        <v>5876</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2431</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5863</v>
      </c>
    </row>
    <row r="40" spans="1:87">
      <c r="A40" s="336" t="s">
        <v>880</v>
      </c>
      <c r="B40" s="237" t="s">
        <v>2432</v>
      </c>
      <c r="C40" s="237" t="s">
        <v>2360</v>
      </c>
      <c r="D40" s="237" t="s">
        <v>2433</v>
      </c>
      <c r="E40" s="237" t="s">
        <v>2434</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2435</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5863</v>
      </c>
    </row>
    <row r="41" spans="1:87">
      <c r="A41" s="336" t="s">
        <v>881</v>
      </c>
      <c r="B41" s="237" t="s">
        <v>2436</v>
      </c>
      <c r="C41" s="237" t="s">
        <v>2360</v>
      </c>
      <c r="D41" s="237" t="s">
        <v>2437</v>
      </c>
      <c r="E41" s="237" t="s">
        <v>5877</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5863</v>
      </c>
    </row>
    <row r="42" spans="1:87">
      <c r="A42" s="336" t="s">
        <v>882</v>
      </c>
      <c r="B42" s="237" t="s">
        <v>2438</v>
      </c>
      <c r="C42" s="237" t="s">
        <v>2360</v>
      </c>
      <c r="D42" s="237" t="s">
        <v>5307</v>
      </c>
      <c r="E42" s="237" t="s">
        <v>5878</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3978</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883</v>
      </c>
      <c r="B43" s="237" t="s">
        <v>2439</v>
      </c>
      <c r="C43" s="237" t="s">
        <v>2360</v>
      </c>
      <c r="D43" s="237" t="s">
        <v>2440</v>
      </c>
      <c r="E43" s="237" t="s">
        <v>2441</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2442</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5863</v>
      </c>
    </row>
    <row r="44" spans="1:87">
      <c r="A44" s="336" t="s">
        <v>884</v>
      </c>
      <c r="B44" s="237" t="s">
        <v>2443</v>
      </c>
      <c r="C44" s="237" t="s">
        <v>2336</v>
      </c>
      <c r="D44" s="237" t="s">
        <v>5308</v>
      </c>
      <c r="E44" s="237" t="s">
        <v>5879</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885</v>
      </c>
      <c r="B45" s="237" t="s">
        <v>2444</v>
      </c>
      <c r="C45" s="237" t="s">
        <v>2336</v>
      </c>
      <c r="D45" s="237" t="s">
        <v>2445</v>
      </c>
      <c r="E45" s="237" t="s">
        <v>2446</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2447</v>
      </c>
      <c r="BS45" s="237" t="s">
        <v>2448</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5863</v>
      </c>
    </row>
    <row r="46" spans="1:87">
      <c r="A46" s="336" t="s">
        <v>886</v>
      </c>
      <c r="B46" s="237" t="s">
        <v>2449</v>
      </c>
      <c r="C46" s="237" t="s">
        <v>2450</v>
      </c>
      <c r="D46" s="237" t="s">
        <v>2451</v>
      </c>
      <c r="E46" s="237" t="s">
        <v>5880</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2452</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5863</v>
      </c>
    </row>
    <row r="47" spans="1:87">
      <c r="A47" s="336" t="s">
        <v>887</v>
      </c>
      <c r="B47" s="237" t="s">
        <v>2453</v>
      </c>
      <c r="C47" s="237" t="s">
        <v>2336</v>
      </c>
      <c r="D47" s="237" t="s">
        <v>2454</v>
      </c>
      <c r="E47" s="237" t="s">
        <v>5881</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5863</v>
      </c>
    </row>
    <row r="48" spans="1:87">
      <c r="A48" s="336" t="s">
        <v>888</v>
      </c>
      <c r="B48" s="237" t="s">
        <v>2455</v>
      </c>
      <c r="C48" s="237" t="s">
        <v>2456</v>
      </c>
      <c r="D48" s="237" t="s">
        <v>2457</v>
      </c>
      <c r="E48" s="237" t="s">
        <v>2458</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2459</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5863</v>
      </c>
    </row>
    <row r="49" spans="1:87">
      <c r="A49" s="336" t="s">
        <v>889</v>
      </c>
      <c r="B49" s="237" t="s">
        <v>2460</v>
      </c>
      <c r="C49" s="237" t="s">
        <v>2336</v>
      </c>
      <c r="D49" s="237" t="s">
        <v>3948</v>
      </c>
      <c r="E49" s="237" t="s">
        <v>5882</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890</v>
      </c>
      <c r="B50" s="237" t="s">
        <v>2461</v>
      </c>
      <c r="C50" s="237" t="s">
        <v>2398</v>
      </c>
      <c r="D50" s="237" t="s">
        <v>5309</v>
      </c>
      <c r="E50" s="237" t="s">
        <v>5310</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891</v>
      </c>
      <c r="B51" s="237" t="s">
        <v>5311</v>
      </c>
      <c r="C51" s="237" t="s">
        <v>2336</v>
      </c>
      <c r="D51" s="237" t="s">
        <v>2462</v>
      </c>
      <c r="E51" s="237" t="s">
        <v>5883</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2404</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5863</v>
      </c>
    </row>
    <row r="52" spans="1:87">
      <c r="A52" s="336" t="s">
        <v>892</v>
      </c>
      <c r="B52" s="237" t="s">
        <v>2463</v>
      </c>
      <c r="C52" s="237" t="s">
        <v>2336</v>
      </c>
      <c r="D52" s="237" t="s">
        <v>2464</v>
      </c>
      <c r="E52" s="237" t="s">
        <v>5884</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5863</v>
      </c>
    </row>
    <row r="53" spans="1:87">
      <c r="A53" s="336" t="s">
        <v>893</v>
      </c>
      <c r="B53" s="237" t="s">
        <v>2465</v>
      </c>
      <c r="C53" s="237" t="s">
        <v>2450</v>
      </c>
      <c r="D53" s="237" t="s">
        <v>2466</v>
      </c>
      <c r="E53" s="237" t="s">
        <v>2467</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5863</v>
      </c>
    </row>
    <row r="54" spans="1:87">
      <c r="A54" s="336" t="s">
        <v>894</v>
      </c>
      <c r="B54" s="237" t="s">
        <v>2468</v>
      </c>
      <c r="C54" s="237" t="s">
        <v>2360</v>
      </c>
      <c r="D54" s="237" t="s">
        <v>2469</v>
      </c>
      <c r="E54" s="237" t="s">
        <v>2470</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2429</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5863</v>
      </c>
    </row>
    <row r="55" spans="1:87">
      <c r="A55" s="336" t="s">
        <v>895</v>
      </c>
      <c r="B55" s="237" t="s">
        <v>2471</v>
      </c>
      <c r="C55" s="237" t="s">
        <v>2472</v>
      </c>
      <c r="D55" s="237" t="s">
        <v>2473</v>
      </c>
      <c r="E55" s="237" t="s">
        <v>2474</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2475</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5863</v>
      </c>
    </row>
    <row r="56" spans="1:87">
      <c r="A56" s="336" t="s">
        <v>896</v>
      </c>
      <c r="B56" s="237" t="s">
        <v>2476</v>
      </c>
      <c r="C56" s="237" t="s">
        <v>2360</v>
      </c>
      <c r="D56" s="237" t="s">
        <v>5312</v>
      </c>
      <c r="E56" s="237" t="s">
        <v>5885</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897</v>
      </c>
      <c r="B57" s="237" t="s">
        <v>2477</v>
      </c>
      <c r="C57" s="237" t="s">
        <v>2360</v>
      </c>
      <c r="D57" s="237" t="s">
        <v>2478</v>
      </c>
      <c r="E57" s="237" t="s">
        <v>5886</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2429</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5863</v>
      </c>
    </row>
    <row r="58" spans="1:87">
      <c r="A58" s="336" t="s">
        <v>898</v>
      </c>
      <c r="B58" s="237" t="s">
        <v>2479</v>
      </c>
      <c r="C58" s="237" t="s">
        <v>2360</v>
      </c>
      <c r="D58" s="237" t="s">
        <v>2480</v>
      </c>
      <c r="E58" s="237" t="s">
        <v>5887</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2481</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5863</v>
      </c>
    </row>
    <row r="59" spans="1:87">
      <c r="A59" s="336" t="s">
        <v>899</v>
      </c>
      <c r="B59" s="237" t="s">
        <v>2482</v>
      </c>
      <c r="C59" s="237" t="s">
        <v>2398</v>
      </c>
      <c r="D59" s="237" t="s">
        <v>2483</v>
      </c>
      <c r="E59" s="237" t="s">
        <v>2484</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5863</v>
      </c>
    </row>
    <row r="60" spans="1:87">
      <c r="A60" s="336" t="s">
        <v>900</v>
      </c>
      <c r="B60" s="237" t="s">
        <v>2485</v>
      </c>
      <c r="C60" s="237" t="s">
        <v>2450</v>
      </c>
      <c r="D60" s="237" t="s">
        <v>5313</v>
      </c>
      <c r="E60" s="237" t="s">
        <v>5888</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5314</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5863</v>
      </c>
    </row>
    <row r="61" spans="1:87">
      <c r="A61" s="336" t="s">
        <v>901</v>
      </c>
      <c r="B61" s="237" t="s">
        <v>2486</v>
      </c>
      <c r="C61" s="237" t="s">
        <v>2360</v>
      </c>
      <c r="D61" s="237" t="s">
        <v>2487</v>
      </c>
      <c r="E61" s="237" t="s">
        <v>2488</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2489</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5863</v>
      </c>
    </row>
    <row r="62" spans="1:87">
      <c r="A62" s="336" t="s">
        <v>902</v>
      </c>
      <c r="B62" s="237" t="s">
        <v>2490</v>
      </c>
      <c r="C62" s="237" t="s">
        <v>2360</v>
      </c>
      <c r="D62" s="237" t="s">
        <v>2491</v>
      </c>
      <c r="E62" s="237" t="s">
        <v>5889</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5863</v>
      </c>
    </row>
    <row r="63" spans="1:87">
      <c r="A63" s="336" t="s">
        <v>903</v>
      </c>
      <c r="B63" s="237" t="s">
        <v>2492</v>
      </c>
      <c r="C63" s="237" t="s">
        <v>2360</v>
      </c>
      <c r="D63" s="237" t="s">
        <v>2493</v>
      </c>
      <c r="E63" s="237" t="s">
        <v>2494</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2492</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5863</v>
      </c>
    </row>
    <row r="64" spans="1:87">
      <c r="A64" s="336" t="s">
        <v>904</v>
      </c>
      <c r="B64" s="237" t="s">
        <v>2495</v>
      </c>
      <c r="C64" s="237" t="s">
        <v>2360</v>
      </c>
      <c r="D64" s="237" t="s">
        <v>5315</v>
      </c>
      <c r="E64" s="237" t="s">
        <v>5316</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5317</v>
      </c>
      <c r="BS64" s="237" t="s">
        <v>5318</v>
      </c>
      <c r="BT64" s="237" t="s">
        <v>5319</v>
      </c>
      <c r="BU64" s="237" t="s">
        <v>5320</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905</v>
      </c>
      <c r="B65" s="237" t="s">
        <v>2496</v>
      </c>
      <c r="C65" s="237" t="s">
        <v>2450</v>
      </c>
      <c r="D65" s="237" t="s">
        <v>5321</v>
      </c>
      <c r="E65" s="237" t="s">
        <v>5890</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906</v>
      </c>
      <c r="B66" s="237" t="s">
        <v>2497</v>
      </c>
      <c r="C66" s="237" t="s">
        <v>2336</v>
      </c>
      <c r="D66" s="237" t="s">
        <v>5322</v>
      </c>
      <c r="E66" s="237" t="s">
        <v>5323</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907</v>
      </c>
      <c r="B67" s="237" t="s">
        <v>2498</v>
      </c>
      <c r="C67" s="237" t="s">
        <v>2360</v>
      </c>
      <c r="D67" s="237" t="s">
        <v>5324</v>
      </c>
      <c r="E67" s="237" t="s">
        <v>5325</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908</v>
      </c>
      <c r="B68" s="237" t="s">
        <v>2499</v>
      </c>
      <c r="C68" s="237" t="s">
        <v>2500</v>
      </c>
      <c r="D68" s="237" t="s">
        <v>2501</v>
      </c>
      <c r="E68" s="237" t="s">
        <v>2502</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5863</v>
      </c>
    </row>
    <row r="69" spans="1:87">
      <c r="A69" s="336" t="s">
        <v>909</v>
      </c>
      <c r="B69" s="237" t="s">
        <v>2503</v>
      </c>
      <c r="C69" s="237" t="s">
        <v>2360</v>
      </c>
      <c r="D69" s="237" t="s">
        <v>5326</v>
      </c>
      <c r="E69" s="237" t="s">
        <v>5891</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5327</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910</v>
      </c>
      <c r="B70" s="237" t="s">
        <v>2504</v>
      </c>
      <c r="C70" s="237" t="s">
        <v>2360</v>
      </c>
      <c r="D70" s="237" t="s">
        <v>2505</v>
      </c>
      <c r="E70" s="237" t="s">
        <v>2506</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2507</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5863</v>
      </c>
    </row>
    <row r="71" spans="1:87">
      <c r="A71" s="336" t="s">
        <v>911</v>
      </c>
      <c r="B71" s="237" t="s">
        <v>2508</v>
      </c>
      <c r="C71" s="237" t="s">
        <v>2360</v>
      </c>
      <c r="D71" s="237" t="s">
        <v>2509</v>
      </c>
      <c r="E71" s="237" t="s">
        <v>5892</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2508</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5863</v>
      </c>
    </row>
    <row r="72" spans="1:87">
      <c r="A72" s="336" t="s">
        <v>912</v>
      </c>
      <c r="B72" s="237" t="s">
        <v>2510</v>
      </c>
      <c r="C72" s="237" t="s">
        <v>2511</v>
      </c>
      <c r="D72" s="237" t="s">
        <v>2512</v>
      </c>
      <c r="E72" s="237" t="s">
        <v>5893</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5863</v>
      </c>
    </row>
    <row r="73" spans="1:87">
      <c r="A73" s="336" t="s">
        <v>913</v>
      </c>
      <c r="B73" s="237" t="s">
        <v>5328</v>
      </c>
      <c r="C73" s="237" t="s">
        <v>2360</v>
      </c>
      <c r="D73" s="237" t="s">
        <v>2513</v>
      </c>
      <c r="E73" s="237" t="s">
        <v>5894</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5863</v>
      </c>
    </row>
    <row r="74" spans="1:87">
      <c r="A74" s="336" t="s">
        <v>914</v>
      </c>
      <c r="B74" s="237" t="s">
        <v>2514</v>
      </c>
      <c r="C74" s="237" t="s">
        <v>2360</v>
      </c>
      <c r="D74" s="237" t="s">
        <v>2515</v>
      </c>
      <c r="E74" s="237" t="s">
        <v>2516</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5863</v>
      </c>
    </row>
    <row r="75" spans="1:87">
      <c r="A75" s="336" t="s">
        <v>915</v>
      </c>
      <c r="B75" s="237" t="s">
        <v>2517</v>
      </c>
      <c r="C75" s="237" t="s">
        <v>2360</v>
      </c>
      <c r="D75" s="237" t="s">
        <v>5329</v>
      </c>
      <c r="E75" s="237" t="s">
        <v>5895</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2481</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5863</v>
      </c>
    </row>
    <row r="76" spans="1:87">
      <c r="A76" s="336" t="s">
        <v>916</v>
      </c>
      <c r="B76" s="237" t="s">
        <v>2518</v>
      </c>
      <c r="C76" s="237" t="s">
        <v>2336</v>
      </c>
      <c r="D76" s="237" t="s">
        <v>5330</v>
      </c>
      <c r="E76" s="237" t="s">
        <v>5331</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917</v>
      </c>
      <c r="B77" s="237" t="s">
        <v>2519</v>
      </c>
      <c r="C77" s="237" t="s">
        <v>2520</v>
      </c>
      <c r="D77" s="237" t="s">
        <v>2521</v>
      </c>
      <c r="E77" s="237" t="s">
        <v>2522</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2523</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5863</v>
      </c>
    </row>
    <row r="78" spans="1:87">
      <c r="A78" s="336" t="s">
        <v>918</v>
      </c>
      <c r="B78" s="237" t="s">
        <v>2524</v>
      </c>
      <c r="C78" s="237" t="s">
        <v>2336</v>
      </c>
      <c r="D78" s="237" t="s">
        <v>5332</v>
      </c>
      <c r="E78" s="237" t="s">
        <v>5333</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5863</v>
      </c>
    </row>
    <row r="79" spans="1:87">
      <c r="A79" s="336" t="s">
        <v>919</v>
      </c>
      <c r="B79" s="237" t="s">
        <v>2525</v>
      </c>
      <c r="C79" s="237" t="s">
        <v>2360</v>
      </c>
      <c r="D79" s="237" t="s">
        <v>2526</v>
      </c>
      <c r="E79" s="237" t="s">
        <v>2527</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2525</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5863</v>
      </c>
    </row>
    <row r="80" spans="1:87">
      <c r="A80" s="336" t="s">
        <v>920</v>
      </c>
      <c r="B80" s="237" t="s">
        <v>2528</v>
      </c>
      <c r="C80" s="237" t="s">
        <v>2360</v>
      </c>
      <c r="D80" s="237" t="s">
        <v>2529</v>
      </c>
      <c r="E80" s="237" t="s">
        <v>5896</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2530</v>
      </c>
      <c r="BS80" s="237" t="s">
        <v>5334</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5863</v>
      </c>
    </row>
    <row r="81" spans="1:87">
      <c r="A81" s="336" t="s">
        <v>921</v>
      </c>
      <c r="B81" s="237" t="s">
        <v>2531</v>
      </c>
      <c r="C81" s="237" t="s">
        <v>2336</v>
      </c>
      <c r="D81" s="237" t="s">
        <v>5335</v>
      </c>
      <c r="E81" s="237" t="s">
        <v>5897</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2404</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922</v>
      </c>
      <c r="B82" s="237" t="s">
        <v>2532</v>
      </c>
      <c r="C82" s="237" t="s">
        <v>2360</v>
      </c>
      <c r="D82" s="237" t="s">
        <v>2533</v>
      </c>
      <c r="E82" s="237" t="s">
        <v>5898</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5863</v>
      </c>
    </row>
    <row r="83" spans="1:87">
      <c r="A83" s="336" t="s">
        <v>923</v>
      </c>
      <c r="B83" s="237" t="s">
        <v>2534</v>
      </c>
      <c r="C83" s="237" t="s">
        <v>2336</v>
      </c>
      <c r="D83" s="237" t="s">
        <v>2535</v>
      </c>
      <c r="E83" s="237" t="s">
        <v>2536</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5863</v>
      </c>
    </row>
    <row r="84" spans="1:87">
      <c r="A84" s="336" t="s">
        <v>924</v>
      </c>
      <c r="B84" s="237" t="s">
        <v>2537</v>
      </c>
      <c r="C84" s="237" t="s">
        <v>2336</v>
      </c>
      <c r="D84" s="237" t="s">
        <v>5336</v>
      </c>
      <c r="E84" s="237" t="s">
        <v>5337</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5338</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925</v>
      </c>
      <c r="B85" s="237" t="s">
        <v>2538</v>
      </c>
      <c r="C85" s="237" t="s">
        <v>2398</v>
      </c>
      <c r="D85" s="237" t="s">
        <v>2539</v>
      </c>
      <c r="E85" s="237" t="s">
        <v>2540</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2541</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5863</v>
      </c>
    </row>
    <row r="86" spans="1:87">
      <c r="A86" s="336" t="s">
        <v>926</v>
      </c>
      <c r="B86" s="237" t="s">
        <v>5339</v>
      </c>
      <c r="C86" s="237" t="s">
        <v>2336</v>
      </c>
      <c r="D86" s="237" t="s">
        <v>2542</v>
      </c>
      <c r="E86" s="237" t="s">
        <v>5899</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5863</v>
      </c>
    </row>
    <row r="87" spans="1:87">
      <c r="A87" s="336" t="s">
        <v>927</v>
      </c>
      <c r="B87" s="237" t="s">
        <v>2543</v>
      </c>
      <c r="C87" s="237" t="s">
        <v>2336</v>
      </c>
      <c r="D87" s="237" t="s">
        <v>2544</v>
      </c>
      <c r="E87" s="237" t="s">
        <v>2545</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2546</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5863</v>
      </c>
    </row>
    <row r="88" spans="1:87">
      <c r="A88" s="336" t="s">
        <v>928</v>
      </c>
      <c r="B88" s="237" t="s">
        <v>2547</v>
      </c>
      <c r="C88" s="237" t="s">
        <v>2360</v>
      </c>
      <c r="D88" s="237" t="s">
        <v>5340</v>
      </c>
      <c r="E88" s="237" t="s">
        <v>5900</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5341</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929</v>
      </c>
      <c r="B89" s="237" t="s">
        <v>2548</v>
      </c>
      <c r="C89" s="237" t="s">
        <v>2549</v>
      </c>
      <c r="D89" s="237" t="s">
        <v>2550</v>
      </c>
      <c r="E89" s="237" t="s">
        <v>2551</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5863</v>
      </c>
    </row>
    <row r="90" spans="1:87">
      <c r="A90" s="336" t="s">
        <v>930</v>
      </c>
      <c r="B90" s="237" t="s">
        <v>2552</v>
      </c>
      <c r="C90" s="237" t="s">
        <v>2553</v>
      </c>
      <c r="D90" s="237" t="s">
        <v>2554</v>
      </c>
      <c r="E90" s="237" t="s">
        <v>2555</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5863</v>
      </c>
    </row>
    <row r="91" spans="1:87">
      <c r="A91" s="336" t="s">
        <v>931</v>
      </c>
      <c r="B91" s="237" t="s">
        <v>2556</v>
      </c>
      <c r="C91" s="237" t="s">
        <v>2360</v>
      </c>
      <c r="D91" s="237" t="s">
        <v>5342</v>
      </c>
      <c r="E91" s="237" t="s">
        <v>5343</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5344</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932</v>
      </c>
      <c r="B92" s="237" t="s">
        <v>2557</v>
      </c>
      <c r="C92" s="237" t="s">
        <v>2336</v>
      </c>
      <c r="D92" s="237" t="s">
        <v>2558</v>
      </c>
      <c r="E92" s="237" t="s">
        <v>2559</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5863</v>
      </c>
    </row>
    <row r="93" spans="1:87">
      <c r="A93" s="336" t="s">
        <v>933</v>
      </c>
      <c r="B93" s="237" t="s">
        <v>2560</v>
      </c>
      <c r="C93" s="237" t="s">
        <v>2336</v>
      </c>
      <c r="D93" s="237" t="s">
        <v>5345</v>
      </c>
      <c r="E93" s="237" t="s">
        <v>5901</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2912</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934</v>
      </c>
      <c r="B94" s="237" t="s">
        <v>2561</v>
      </c>
      <c r="C94" s="237" t="s">
        <v>2348</v>
      </c>
      <c r="D94" s="237" t="s">
        <v>2562</v>
      </c>
      <c r="E94" s="237" t="s">
        <v>2563</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5863</v>
      </c>
    </row>
    <row r="95" spans="1:87">
      <c r="A95" s="336" t="s">
        <v>935</v>
      </c>
      <c r="B95" s="237" t="s">
        <v>2564</v>
      </c>
      <c r="C95" s="237" t="s">
        <v>2336</v>
      </c>
      <c r="D95" s="237" t="s">
        <v>5346</v>
      </c>
      <c r="E95" s="237" t="s">
        <v>5347</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2429</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936</v>
      </c>
      <c r="B96" s="237" t="s">
        <v>2565</v>
      </c>
      <c r="C96" s="237" t="s">
        <v>2360</v>
      </c>
      <c r="D96" s="237" t="s">
        <v>2566</v>
      </c>
      <c r="E96" s="237" t="s">
        <v>5902</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2567</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5863</v>
      </c>
    </row>
    <row r="97" spans="1:87">
      <c r="A97" s="336" t="s">
        <v>937</v>
      </c>
      <c r="B97" s="237" t="s">
        <v>2568</v>
      </c>
      <c r="C97" s="237" t="s">
        <v>2569</v>
      </c>
      <c r="D97" s="237" t="s">
        <v>2570</v>
      </c>
      <c r="E97" s="237" t="s">
        <v>2571</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2481</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5863</v>
      </c>
    </row>
    <row r="98" spans="1:87">
      <c r="A98" s="336" t="s">
        <v>938</v>
      </c>
      <c r="B98" s="237" t="s">
        <v>2572</v>
      </c>
      <c r="C98" s="237" t="s">
        <v>2348</v>
      </c>
      <c r="D98" s="237" t="s">
        <v>5348</v>
      </c>
      <c r="E98" s="237" t="s">
        <v>5349</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2748</v>
      </c>
      <c r="BS98" s="237" t="s">
        <v>2393</v>
      </c>
      <c r="BT98" s="237" t="s">
        <v>2366</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5863</v>
      </c>
    </row>
    <row r="99" spans="1:87">
      <c r="A99" s="336" t="s">
        <v>939</v>
      </c>
      <c r="B99" s="237" t="s">
        <v>2573</v>
      </c>
      <c r="C99" s="237" t="s">
        <v>2360</v>
      </c>
      <c r="D99" s="237" t="s">
        <v>2574</v>
      </c>
      <c r="E99" s="237" t="s">
        <v>2575</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2431</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5863</v>
      </c>
    </row>
    <row r="100" spans="1:87">
      <c r="A100" s="336" t="s">
        <v>940</v>
      </c>
      <c r="B100" s="237" t="s">
        <v>2576</v>
      </c>
      <c r="C100" s="237" t="s">
        <v>2360</v>
      </c>
      <c r="D100" s="237" t="s">
        <v>2577</v>
      </c>
      <c r="E100" s="237" t="s">
        <v>2578</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2579</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5863</v>
      </c>
    </row>
    <row r="101" spans="1:87">
      <c r="A101" s="336" t="s">
        <v>941</v>
      </c>
      <c r="B101" s="237" t="s">
        <v>2580</v>
      </c>
      <c r="C101" s="237" t="s">
        <v>2360</v>
      </c>
      <c r="D101" s="237" t="s">
        <v>5350</v>
      </c>
      <c r="E101" s="237" t="s">
        <v>5351</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942</v>
      </c>
      <c r="B102" s="237" t="s">
        <v>2581</v>
      </c>
      <c r="C102" s="237" t="s">
        <v>2360</v>
      </c>
      <c r="D102" s="237" t="s">
        <v>2582</v>
      </c>
      <c r="E102" s="237" t="s">
        <v>2583</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2584</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5863</v>
      </c>
    </row>
    <row r="103" spans="1:87">
      <c r="A103" s="336" t="s">
        <v>943</v>
      </c>
      <c r="B103" s="237" t="s">
        <v>2585</v>
      </c>
      <c r="C103" s="237" t="s">
        <v>2360</v>
      </c>
      <c r="D103" s="237" t="s">
        <v>2586</v>
      </c>
      <c r="E103" s="237" t="s">
        <v>2587</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2585</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5863</v>
      </c>
    </row>
    <row r="104" spans="1:87">
      <c r="A104" s="336" t="s">
        <v>944</v>
      </c>
      <c r="B104" s="237" t="s">
        <v>2588</v>
      </c>
      <c r="C104" s="237" t="s">
        <v>2360</v>
      </c>
      <c r="D104" s="237" t="s">
        <v>5352</v>
      </c>
      <c r="E104" s="237" t="s">
        <v>5903</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5354</v>
      </c>
      <c r="BS104" s="237" t="s">
        <v>5355</v>
      </c>
      <c r="BT104" s="237" t="s">
        <v>5356</v>
      </c>
      <c r="BU104" s="237" t="s">
        <v>5357</v>
      </c>
      <c r="BV104" s="237" t="s">
        <v>533</v>
      </c>
      <c r="BW104" s="237" t="s">
        <v>533</v>
      </c>
      <c r="BX104" s="237" t="s">
        <v>533</v>
      </c>
      <c r="BY104" s="237" t="s">
        <v>533</v>
      </c>
      <c r="BZ104" s="237" t="s">
        <v>533</v>
      </c>
      <c r="CA104" s="237" t="s">
        <v>533</v>
      </c>
      <c r="CB104" s="337"/>
      <c r="CC104" s="337"/>
      <c r="CD104" s="337"/>
      <c r="CE104" s="337"/>
      <c r="CF104" s="337"/>
      <c r="CG104" s="337"/>
      <c r="CH104" s="337"/>
      <c r="CI104" s="237" t="s">
        <v>5863</v>
      </c>
    </row>
    <row r="105" spans="1:87">
      <c r="A105" s="336" t="s">
        <v>945</v>
      </c>
      <c r="B105" s="237" t="s">
        <v>2589</v>
      </c>
      <c r="C105" s="237" t="s">
        <v>2336</v>
      </c>
      <c r="D105" s="237" t="s">
        <v>2591</v>
      </c>
      <c r="E105" s="237" t="s">
        <v>5904</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946</v>
      </c>
      <c r="B106" s="237" t="s">
        <v>2590</v>
      </c>
      <c r="C106" s="237" t="s">
        <v>2336</v>
      </c>
      <c r="D106" s="237" t="s">
        <v>2591</v>
      </c>
      <c r="E106" s="237" t="s">
        <v>5905</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5863</v>
      </c>
    </row>
    <row r="107" spans="1:87">
      <c r="A107" s="336" t="s">
        <v>947</v>
      </c>
      <c r="B107" s="237" t="s">
        <v>2592</v>
      </c>
      <c r="C107" s="237" t="s">
        <v>2360</v>
      </c>
      <c r="D107" s="237" t="s">
        <v>2593</v>
      </c>
      <c r="E107" s="237" t="s">
        <v>5906</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2481</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5863</v>
      </c>
    </row>
    <row r="108" spans="1:87">
      <c r="A108" s="336" t="s">
        <v>948</v>
      </c>
      <c r="B108" s="237" t="s">
        <v>2594</v>
      </c>
      <c r="C108" s="237" t="s">
        <v>2360</v>
      </c>
      <c r="D108" s="237" t="s">
        <v>2595</v>
      </c>
      <c r="E108" s="237" t="s">
        <v>2596</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2481</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5863</v>
      </c>
    </row>
    <row r="109" spans="1:87">
      <c r="A109" s="336" t="s">
        <v>949</v>
      </c>
      <c r="B109" s="237" t="s">
        <v>2597</v>
      </c>
      <c r="C109" s="237" t="s">
        <v>2360</v>
      </c>
      <c r="D109" s="237" t="s">
        <v>2598</v>
      </c>
      <c r="E109" s="237" t="s">
        <v>2599</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5863</v>
      </c>
    </row>
    <row r="110" spans="1:87">
      <c r="A110" s="336" t="s">
        <v>950</v>
      </c>
      <c r="B110" s="237" t="s">
        <v>2600</v>
      </c>
      <c r="C110" s="237" t="s">
        <v>2360</v>
      </c>
      <c r="D110" s="237" t="s">
        <v>5358</v>
      </c>
      <c r="E110" s="237" t="s">
        <v>3001</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5359</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951</v>
      </c>
      <c r="B111" s="237" t="s">
        <v>2601</v>
      </c>
      <c r="C111" s="237" t="s">
        <v>2336</v>
      </c>
      <c r="D111" s="237" t="s">
        <v>5360</v>
      </c>
      <c r="E111" s="237" t="s">
        <v>5907</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952</v>
      </c>
      <c r="B112" s="237" t="s">
        <v>2602</v>
      </c>
      <c r="C112" s="237" t="s">
        <v>2360</v>
      </c>
      <c r="D112" s="237" t="s">
        <v>2603</v>
      </c>
      <c r="E112" s="237" t="s">
        <v>5908</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2602</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5863</v>
      </c>
    </row>
    <row r="113" spans="1:87">
      <c r="A113" s="336" t="s">
        <v>953</v>
      </c>
      <c r="B113" s="237" t="s">
        <v>2604</v>
      </c>
      <c r="C113" s="237" t="s">
        <v>2822</v>
      </c>
      <c r="D113" s="237" t="s">
        <v>5361</v>
      </c>
      <c r="E113" s="237" t="s">
        <v>5909</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954</v>
      </c>
      <c r="B114" s="237" t="s">
        <v>2605</v>
      </c>
      <c r="C114" s="237" t="s">
        <v>2606</v>
      </c>
      <c r="D114" s="237" t="s">
        <v>2607</v>
      </c>
      <c r="E114" s="237" t="s">
        <v>2608</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5295</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5863</v>
      </c>
    </row>
    <row r="115" spans="1:87">
      <c r="A115" s="336" t="s">
        <v>955</v>
      </c>
      <c r="B115" s="237" t="s">
        <v>2609</v>
      </c>
      <c r="C115" s="237" t="s">
        <v>2336</v>
      </c>
      <c r="D115" s="237" t="s">
        <v>2610</v>
      </c>
      <c r="E115" s="237" t="s">
        <v>2611</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5362</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5863</v>
      </c>
    </row>
    <row r="116" spans="1:87">
      <c r="A116" s="336" t="s">
        <v>956</v>
      </c>
      <c r="B116" s="237" t="s">
        <v>2612</v>
      </c>
      <c r="C116" s="237" t="s">
        <v>2398</v>
      </c>
      <c r="D116" s="237" t="s">
        <v>2613</v>
      </c>
      <c r="E116" s="237" t="s">
        <v>2614</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2363</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5863</v>
      </c>
    </row>
    <row r="117" spans="1:87">
      <c r="A117" s="336" t="s">
        <v>957</v>
      </c>
      <c r="B117" s="237" t="s">
        <v>2615</v>
      </c>
      <c r="C117" s="237" t="s">
        <v>2450</v>
      </c>
      <c r="D117" s="237" t="s">
        <v>2616</v>
      </c>
      <c r="E117" s="237" t="s">
        <v>5910</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2617</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5863</v>
      </c>
    </row>
    <row r="118" spans="1:87">
      <c r="A118" s="336" t="s">
        <v>958</v>
      </c>
      <c r="B118" s="237" t="s">
        <v>2618</v>
      </c>
      <c r="C118" s="237" t="s">
        <v>2360</v>
      </c>
      <c r="D118" s="237" t="s">
        <v>2619</v>
      </c>
      <c r="E118" s="237" t="s">
        <v>2620</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2356</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5863</v>
      </c>
    </row>
    <row r="119" spans="1:87">
      <c r="A119" s="336" t="s">
        <v>959</v>
      </c>
      <c r="B119" s="237" t="s">
        <v>2621</v>
      </c>
      <c r="C119" s="237" t="s">
        <v>2622</v>
      </c>
      <c r="D119" s="237" t="s">
        <v>2623</v>
      </c>
      <c r="E119" s="237" t="s">
        <v>2624</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5863</v>
      </c>
    </row>
    <row r="120" spans="1:87">
      <c r="A120" s="336" t="s">
        <v>960</v>
      </c>
      <c r="B120" s="237" t="s">
        <v>2625</v>
      </c>
      <c r="C120" s="237" t="s">
        <v>2398</v>
      </c>
      <c r="D120" s="237" t="s">
        <v>5363</v>
      </c>
      <c r="E120" s="237" t="s">
        <v>5364</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5365</v>
      </c>
      <c r="BS120" s="237" t="s">
        <v>5366</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5863</v>
      </c>
    </row>
    <row r="121" spans="1:87">
      <c r="A121" s="336" t="s">
        <v>961</v>
      </c>
      <c r="B121" s="237" t="s">
        <v>2626</v>
      </c>
      <c r="C121" s="237" t="s">
        <v>2360</v>
      </c>
      <c r="D121" s="237" t="s">
        <v>5367</v>
      </c>
      <c r="E121" s="237" t="s">
        <v>5368</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5369</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962</v>
      </c>
      <c r="B122" s="237" t="s">
        <v>2627</v>
      </c>
      <c r="C122" s="237" t="s">
        <v>2336</v>
      </c>
      <c r="D122" s="237" t="s">
        <v>2628</v>
      </c>
      <c r="E122" s="237" t="s">
        <v>5911</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5863</v>
      </c>
    </row>
    <row r="123" spans="1:87">
      <c r="A123" s="336" t="s">
        <v>963</v>
      </c>
      <c r="B123" s="237" t="s">
        <v>2629</v>
      </c>
      <c r="C123" s="237" t="s">
        <v>2348</v>
      </c>
      <c r="D123" s="237" t="s">
        <v>2630</v>
      </c>
      <c r="E123" s="237" t="s">
        <v>5912</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2631</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5863</v>
      </c>
    </row>
    <row r="124" spans="1:87">
      <c r="A124" s="336" t="s">
        <v>964</v>
      </c>
      <c r="B124" s="237" t="s">
        <v>2632</v>
      </c>
      <c r="C124" s="237" t="s">
        <v>2549</v>
      </c>
      <c r="D124" s="237" t="s">
        <v>2633</v>
      </c>
      <c r="E124" s="237" t="s">
        <v>5913</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2481</v>
      </c>
      <c r="BS124" s="237" t="s">
        <v>5370</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5863</v>
      </c>
    </row>
    <row r="125" spans="1:87">
      <c r="A125" s="336" t="s">
        <v>965</v>
      </c>
      <c r="B125" s="237" t="s">
        <v>5371</v>
      </c>
      <c r="C125" s="237" t="s">
        <v>2634</v>
      </c>
      <c r="D125" s="237" t="s">
        <v>2635</v>
      </c>
      <c r="E125" s="237" t="s">
        <v>5914</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2636</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5863</v>
      </c>
    </row>
    <row r="126" spans="1:87">
      <c r="A126" s="336" t="s">
        <v>966</v>
      </c>
      <c r="B126" s="237" t="s">
        <v>2637</v>
      </c>
      <c r="C126" s="237" t="s">
        <v>2638</v>
      </c>
      <c r="D126" s="237" t="s">
        <v>2639</v>
      </c>
      <c r="E126" s="237" t="s">
        <v>5915</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2640</v>
      </c>
      <c r="BS126" s="237" t="s">
        <v>2641</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5863</v>
      </c>
    </row>
    <row r="127" spans="1:87">
      <c r="A127" s="336" t="s">
        <v>967</v>
      </c>
      <c r="B127" s="237" t="s">
        <v>2642</v>
      </c>
      <c r="C127" s="237" t="s">
        <v>2336</v>
      </c>
      <c r="D127" s="237" t="s">
        <v>2643</v>
      </c>
      <c r="E127" s="237" t="s">
        <v>5916</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2393</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5863</v>
      </c>
    </row>
    <row r="128" spans="1:87">
      <c r="A128" s="336" t="s">
        <v>968</v>
      </c>
      <c r="B128" s="237" t="s">
        <v>2644</v>
      </c>
      <c r="C128" s="237" t="s">
        <v>2360</v>
      </c>
      <c r="D128" s="237" t="s">
        <v>2645</v>
      </c>
      <c r="E128" s="237" t="s">
        <v>2646</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2647</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5863</v>
      </c>
    </row>
    <row r="129" spans="1:87">
      <c r="A129" s="336" t="s">
        <v>969</v>
      </c>
      <c r="B129" s="237" t="s">
        <v>2648</v>
      </c>
      <c r="C129" s="237" t="s">
        <v>2360</v>
      </c>
      <c r="D129" s="237" t="s">
        <v>5372</v>
      </c>
      <c r="E129" s="237" t="s">
        <v>5373</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5374</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970</v>
      </c>
      <c r="B130" s="237" t="s">
        <v>2649</v>
      </c>
      <c r="C130" s="237" t="s">
        <v>5375</v>
      </c>
      <c r="D130" s="237" t="s">
        <v>5376</v>
      </c>
      <c r="E130" s="237" t="s">
        <v>5377</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971</v>
      </c>
      <c r="B131" s="237" t="s">
        <v>5378</v>
      </c>
      <c r="C131" s="237" t="s">
        <v>2360</v>
      </c>
      <c r="D131" s="237" t="s">
        <v>2650</v>
      </c>
      <c r="E131" s="237" t="s">
        <v>5917</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2651</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5863</v>
      </c>
    </row>
    <row r="132" spans="1:87">
      <c r="A132" s="336" t="s">
        <v>972</v>
      </c>
      <c r="B132" s="237" t="s">
        <v>2652</v>
      </c>
      <c r="C132" s="237" t="s">
        <v>2653</v>
      </c>
      <c r="D132" s="237" t="s">
        <v>2654</v>
      </c>
      <c r="E132" s="237" t="s">
        <v>5918</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2655</v>
      </c>
      <c r="BS132" s="237" t="s">
        <v>2656</v>
      </c>
      <c r="BT132" s="237" t="s">
        <v>2657</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5863</v>
      </c>
    </row>
    <row r="133" spans="1:87">
      <c r="A133" s="336" t="s">
        <v>973</v>
      </c>
      <c r="B133" s="237" t="s">
        <v>2658</v>
      </c>
      <c r="C133" s="237" t="s">
        <v>2360</v>
      </c>
      <c r="D133" s="237" t="s">
        <v>2659</v>
      </c>
      <c r="E133" s="237" t="s">
        <v>5919</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2404</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5863</v>
      </c>
    </row>
    <row r="134" spans="1:87">
      <c r="A134" s="336" t="s">
        <v>974</v>
      </c>
      <c r="B134" s="237" t="s">
        <v>2660</v>
      </c>
      <c r="C134" s="237" t="s">
        <v>2398</v>
      </c>
      <c r="D134" s="237" t="s">
        <v>5379</v>
      </c>
      <c r="E134" s="237" t="s">
        <v>5920</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975</v>
      </c>
      <c r="B135" s="237" t="s">
        <v>2661</v>
      </c>
      <c r="C135" s="237" t="s">
        <v>2336</v>
      </c>
      <c r="D135" s="237" t="s">
        <v>5380</v>
      </c>
      <c r="E135" s="237" t="s">
        <v>5921</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976</v>
      </c>
      <c r="B136" s="237" t="s">
        <v>2662</v>
      </c>
      <c r="C136" s="237" t="s">
        <v>2360</v>
      </c>
      <c r="D136" s="237" t="s">
        <v>5381</v>
      </c>
      <c r="E136" s="237" t="s">
        <v>5922</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5382</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977</v>
      </c>
      <c r="B137" s="237" t="s">
        <v>2663</v>
      </c>
      <c r="C137" s="237" t="s">
        <v>2360</v>
      </c>
      <c r="D137" s="237" t="s">
        <v>2664</v>
      </c>
      <c r="E137" s="237" t="s">
        <v>2665</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2663</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5863</v>
      </c>
    </row>
    <row r="138" spans="1:87">
      <c r="A138" s="336" t="s">
        <v>978</v>
      </c>
      <c r="B138" s="237" t="s">
        <v>2666</v>
      </c>
      <c r="C138" s="237" t="s">
        <v>2360</v>
      </c>
      <c r="D138" s="237" t="s">
        <v>2667</v>
      </c>
      <c r="E138" s="237" t="s">
        <v>2668</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2666</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5863</v>
      </c>
    </row>
    <row r="139" spans="1:87">
      <c r="A139" s="336" t="s">
        <v>979</v>
      </c>
      <c r="B139" s="237" t="s">
        <v>2669</v>
      </c>
      <c r="C139" s="237" t="s">
        <v>2360</v>
      </c>
      <c r="D139" s="237" t="s">
        <v>5383</v>
      </c>
      <c r="E139" s="237" t="s">
        <v>5384</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2720</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980</v>
      </c>
      <c r="B140" s="237" t="s">
        <v>2670</v>
      </c>
      <c r="C140" s="237" t="s">
        <v>2360</v>
      </c>
      <c r="D140" s="237" t="s">
        <v>2671</v>
      </c>
      <c r="E140" s="237" t="s">
        <v>5923</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2579</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5863</v>
      </c>
    </row>
    <row r="141" spans="1:87">
      <c r="A141" s="336" t="s">
        <v>981</v>
      </c>
      <c r="B141" s="237" t="s">
        <v>5385</v>
      </c>
      <c r="C141" s="237" t="s">
        <v>2360</v>
      </c>
      <c r="D141" s="237" t="s">
        <v>5386</v>
      </c>
      <c r="E141" s="237" t="s">
        <v>5387</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2579</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982</v>
      </c>
      <c r="B142" s="237" t="s">
        <v>2672</v>
      </c>
      <c r="C142" s="237" t="s">
        <v>2450</v>
      </c>
      <c r="D142" s="237" t="s">
        <v>5388</v>
      </c>
      <c r="E142" s="237" t="s">
        <v>5389</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983</v>
      </c>
      <c r="B143" s="237" t="s">
        <v>2673</v>
      </c>
      <c r="C143" s="237" t="s">
        <v>2360</v>
      </c>
      <c r="D143" s="237" t="s">
        <v>2674</v>
      </c>
      <c r="E143" s="237" t="s">
        <v>2675</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5863</v>
      </c>
    </row>
    <row r="144" spans="1:87">
      <c r="A144" s="336" t="s">
        <v>984</v>
      </c>
      <c r="B144" s="237" t="s">
        <v>2676</v>
      </c>
      <c r="C144" s="237" t="s">
        <v>3155</v>
      </c>
      <c r="D144" s="237" t="s">
        <v>5924</v>
      </c>
      <c r="E144" s="237" t="s">
        <v>5390</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5391</v>
      </c>
      <c r="BS144" s="237" t="s">
        <v>5392</v>
      </c>
      <c r="BT144" s="237" t="s">
        <v>5393</v>
      </c>
      <c r="BU144" s="237" t="s">
        <v>5394</v>
      </c>
      <c r="BV144" s="237" t="s">
        <v>533</v>
      </c>
      <c r="BW144" s="237" t="s">
        <v>533</v>
      </c>
      <c r="BX144" s="237" t="s">
        <v>533</v>
      </c>
      <c r="BY144" s="237" t="s">
        <v>533</v>
      </c>
      <c r="BZ144" s="237" t="s">
        <v>533</v>
      </c>
      <c r="CA144" s="237" t="s">
        <v>533</v>
      </c>
      <c r="CB144" s="337"/>
      <c r="CC144" s="337"/>
      <c r="CD144" s="337"/>
      <c r="CE144" s="337"/>
      <c r="CF144" s="337"/>
      <c r="CG144" s="337"/>
      <c r="CH144" s="337"/>
      <c r="CI144" s="237" t="s">
        <v>5863</v>
      </c>
    </row>
    <row r="145" spans="1:87">
      <c r="A145" s="336" t="s">
        <v>985</v>
      </c>
      <c r="B145" s="237" t="s">
        <v>2677</v>
      </c>
      <c r="C145" s="237" t="s">
        <v>2398</v>
      </c>
      <c r="D145" s="237" t="s">
        <v>2678</v>
      </c>
      <c r="E145" s="237" t="s">
        <v>2679</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5863</v>
      </c>
    </row>
    <row r="146" spans="1:87">
      <c r="A146" s="336" t="s">
        <v>986</v>
      </c>
      <c r="B146" s="237" t="s">
        <v>5395</v>
      </c>
      <c r="C146" s="237" t="s">
        <v>2360</v>
      </c>
      <c r="D146" s="237" t="s">
        <v>3873</v>
      </c>
      <c r="E146" s="237" t="s">
        <v>5925</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987</v>
      </c>
      <c r="B147" s="237" t="s">
        <v>2680</v>
      </c>
      <c r="C147" s="237" t="s">
        <v>2348</v>
      </c>
      <c r="D147" s="237" t="s">
        <v>5396</v>
      </c>
      <c r="E147" s="237" t="s">
        <v>5397</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5863</v>
      </c>
    </row>
    <row r="148" spans="1:87">
      <c r="A148" s="336" t="s">
        <v>988</v>
      </c>
      <c r="B148" s="237" t="s">
        <v>2681</v>
      </c>
      <c r="C148" s="237" t="s">
        <v>2450</v>
      </c>
      <c r="D148" s="237" t="s">
        <v>2682</v>
      </c>
      <c r="E148" s="237" t="s">
        <v>5398</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2429</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5863</v>
      </c>
    </row>
    <row r="149" spans="1:87">
      <c r="A149" s="336" t="s">
        <v>989</v>
      </c>
      <c r="B149" s="237" t="s">
        <v>2683</v>
      </c>
      <c r="C149" s="237" t="s">
        <v>2360</v>
      </c>
      <c r="D149" s="237" t="s">
        <v>5399</v>
      </c>
      <c r="E149" s="237" t="s">
        <v>5400</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990</v>
      </c>
      <c r="B150" s="237" t="s">
        <v>2684</v>
      </c>
      <c r="C150" s="237" t="s">
        <v>2360</v>
      </c>
      <c r="D150" s="237" t="s">
        <v>2685</v>
      </c>
      <c r="E150" s="237" t="s">
        <v>2686</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2687</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5863</v>
      </c>
    </row>
    <row r="151" spans="1:87">
      <c r="A151" s="336" t="s">
        <v>991</v>
      </c>
      <c r="B151" s="237" t="s">
        <v>2688</v>
      </c>
      <c r="C151" s="237" t="s">
        <v>2360</v>
      </c>
      <c r="D151" s="237" t="s">
        <v>5401</v>
      </c>
      <c r="E151" s="237" t="s">
        <v>5402</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3767</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992</v>
      </c>
      <c r="B152" s="237" t="s">
        <v>2689</v>
      </c>
      <c r="C152" s="237" t="s">
        <v>2450</v>
      </c>
      <c r="D152" s="237" t="s">
        <v>2690</v>
      </c>
      <c r="E152" s="237" t="s">
        <v>2691</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2692</v>
      </c>
      <c r="BS152" s="237" t="s">
        <v>2693</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5863</v>
      </c>
    </row>
    <row r="153" spans="1:87">
      <c r="A153" s="336" t="s">
        <v>993</v>
      </c>
      <c r="B153" s="237" t="s">
        <v>2694</v>
      </c>
      <c r="C153" s="237" t="s">
        <v>2695</v>
      </c>
      <c r="D153" s="237" t="s">
        <v>2696</v>
      </c>
      <c r="E153" s="237" t="s">
        <v>2697</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2699</v>
      </c>
      <c r="BS153" s="237" t="s">
        <v>2698</v>
      </c>
      <c r="BT153" s="237" t="s">
        <v>5403</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5863</v>
      </c>
    </row>
    <row r="154" spans="1:87">
      <c r="A154" s="336" t="s">
        <v>994</v>
      </c>
      <c r="B154" s="237" t="s">
        <v>2700</v>
      </c>
      <c r="C154" s="237" t="s">
        <v>2695</v>
      </c>
      <c r="D154" s="237" t="s">
        <v>2701</v>
      </c>
      <c r="E154" s="237" t="s">
        <v>2702</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5863</v>
      </c>
    </row>
    <row r="155" spans="1:87">
      <c r="A155" s="336" t="s">
        <v>995</v>
      </c>
      <c r="B155" s="237" t="s">
        <v>2703</v>
      </c>
      <c r="C155" s="237" t="s">
        <v>2398</v>
      </c>
      <c r="D155" s="237" t="s">
        <v>2704</v>
      </c>
      <c r="E155" s="237" t="s">
        <v>5926</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2705</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5863</v>
      </c>
    </row>
    <row r="156" spans="1:87">
      <c r="A156" s="336" t="s">
        <v>996</v>
      </c>
      <c r="B156" s="237" t="s">
        <v>2706</v>
      </c>
      <c r="C156" s="237" t="s">
        <v>2360</v>
      </c>
      <c r="D156" s="237" t="s">
        <v>2707</v>
      </c>
      <c r="E156" s="237" t="s">
        <v>2708</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2709</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5863</v>
      </c>
    </row>
    <row r="157" spans="1:87">
      <c r="A157" s="336" t="s">
        <v>997</v>
      </c>
      <c r="B157" s="237" t="s">
        <v>2710</v>
      </c>
      <c r="C157" s="237" t="s">
        <v>2360</v>
      </c>
      <c r="D157" s="237" t="s">
        <v>5404</v>
      </c>
      <c r="E157" s="237" t="s">
        <v>5405</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5406</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998</v>
      </c>
      <c r="B158" s="237" t="s">
        <v>2711</v>
      </c>
      <c r="C158" s="237" t="s">
        <v>2553</v>
      </c>
      <c r="D158" s="237" t="s">
        <v>5407</v>
      </c>
      <c r="E158" s="237" t="s">
        <v>5408</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5863</v>
      </c>
    </row>
    <row r="159" spans="1:87">
      <c r="A159" s="336" t="s">
        <v>999</v>
      </c>
      <c r="B159" s="237" t="s">
        <v>2712</v>
      </c>
      <c r="C159" s="237" t="s">
        <v>2398</v>
      </c>
      <c r="D159" s="237" t="s">
        <v>5409</v>
      </c>
      <c r="E159" s="237" t="s">
        <v>5927</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5410</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1000</v>
      </c>
      <c r="B160" s="237" t="s">
        <v>2713</v>
      </c>
      <c r="C160" s="237" t="s">
        <v>2336</v>
      </c>
      <c r="D160" s="237" t="s">
        <v>2714</v>
      </c>
      <c r="E160" s="237" t="s">
        <v>2715</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2584</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5863</v>
      </c>
    </row>
    <row r="161" spans="1:87">
      <c r="A161" s="336" t="s">
        <v>1001</v>
      </c>
      <c r="B161" s="237" t="s">
        <v>2716</v>
      </c>
      <c r="C161" s="237" t="s">
        <v>2553</v>
      </c>
      <c r="D161" s="237" t="s">
        <v>2717</v>
      </c>
      <c r="E161" s="237" t="s">
        <v>5918</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5863</v>
      </c>
    </row>
    <row r="162" spans="1:87">
      <c r="A162" s="336" t="s">
        <v>1002</v>
      </c>
      <c r="B162" s="237" t="s">
        <v>2718</v>
      </c>
      <c r="C162" s="237" t="s">
        <v>2360</v>
      </c>
      <c r="D162" s="237" t="s">
        <v>2719</v>
      </c>
      <c r="E162" s="237" t="s">
        <v>5928</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2720</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5863</v>
      </c>
    </row>
    <row r="163" spans="1:87">
      <c r="A163" s="336" t="s">
        <v>1003</v>
      </c>
      <c r="B163" s="237" t="s">
        <v>2721</v>
      </c>
      <c r="C163" s="237" t="s">
        <v>2360</v>
      </c>
      <c r="D163" s="237" t="s">
        <v>2722</v>
      </c>
      <c r="E163" s="237" t="s">
        <v>2723</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5863</v>
      </c>
    </row>
    <row r="164" spans="1:87">
      <c r="A164" s="336" t="s">
        <v>1004</v>
      </c>
      <c r="B164" s="237" t="s">
        <v>2724</v>
      </c>
      <c r="C164" s="237" t="s">
        <v>2360</v>
      </c>
      <c r="D164" s="237" t="s">
        <v>2725</v>
      </c>
      <c r="E164" s="237" t="s">
        <v>2726</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2727</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5863</v>
      </c>
    </row>
    <row r="165" spans="1:87">
      <c r="A165" s="336" t="s">
        <v>1005</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1006</v>
      </c>
      <c r="B166" s="237" t="s">
        <v>2728</v>
      </c>
      <c r="C166" s="237" t="s">
        <v>2549</v>
      </c>
      <c r="D166" s="237" t="s">
        <v>5411</v>
      </c>
      <c r="E166" s="237" t="s">
        <v>5929</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5412</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1007</v>
      </c>
      <c r="B167" s="237" t="s">
        <v>2729</v>
      </c>
      <c r="C167" s="237" t="s">
        <v>2336</v>
      </c>
      <c r="D167" s="237" t="s">
        <v>5413</v>
      </c>
      <c r="E167" s="237" t="s">
        <v>5414</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5415</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1008</v>
      </c>
      <c r="B168" s="237" t="s">
        <v>2730</v>
      </c>
      <c r="C168" s="237" t="s">
        <v>2398</v>
      </c>
      <c r="D168" s="237" t="s">
        <v>5416</v>
      </c>
      <c r="E168" s="237" t="s">
        <v>5417</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5418</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1009</v>
      </c>
      <c r="B169" s="237" t="s">
        <v>2731</v>
      </c>
      <c r="C169" s="237" t="s">
        <v>5930</v>
      </c>
      <c r="D169" s="237" t="s">
        <v>5931</v>
      </c>
      <c r="E169" s="237" t="s">
        <v>2732</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2733</v>
      </c>
      <c r="BS169" s="237" t="s">
        <v>5419</v>
      </c>
      <c r="BT169" s="237" t="s">
        <v>2734</v>
      </c>
      <c r="BU169" s="237" t="s">
        <v>2735</v>
      </c>
      <c r="BV169" s="237" t="s">
        <v>5420</v>
      </c>
      <c r="BW169" s="237" t="s">
        <v>533</v>
      </c>
      <c r="BX169" s="237" t="s">
        <v>533</v>
      </c>
      <c r="BY169" s="237" t="s">
        <v>533</v>
      </c>
      <c r="BZ169" s="237" t="s">
        <v>533</v>
      </c>
      <c r="CA169" s="237" t="s">
        <v>533</v>
      </c>
      <c r="CB169" s="337"/>
      <c r="CC169" s="337"/>
      <c r="CD169" s="337"/>
      <c r="CE169" s="337"/>
      <c r="CF169" s="337"/>
      <c r="CG169" s="337"/>
      <c r="CH169" s="337"/>
      <c r="CI169" s="237" t="s">
        <v>5863</v>
      </c>
    </row>
    <row r="170" spans="1:87">
      <c r="A170" s="336" t="s">
        <v>1010</v>
      </c>
      <c r="B170" s="237" t="s">
        <v>5421</v>
      </c>
      <c r="C170" s="237" t="s">
        <v>2360</v>
      </c>
      <c r="D170" s="237" t="s">
        <v>2736</v>
      </c>
      <c r="E170" s="237" t="s">
        <v>5932</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2579</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5863</v>
      </c>
    </row>
    <row r="171" spans="1:87">
      <c r="A171" s="336" t="s">
        <v>1011</v>
      </c>
      <c r="B171" s="237" t="s">
        <v>5422</v>
      </c>
      <c r="C171" s="237" t="s">
        <v>2336</v>
      </c>
      <c r="D171" s="237" t="s">
        <v>2737</v>
      </c>
      <c r="E171" s="237" t="s">
        <v>5933</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5863</v>
      </c>
    </row>
    <row r="172" spans="1:87">
      <c r="A172" s="336" t="s">
        <v>1012</v>
      </c>
      <c r="B172" s="237" t="s">
        <v>2738</v>
      </c>
      <c r="C172" s="237" t="s">
        <v>2360</v>
      </c>
      <c r="D172" s="237" t="s">
        <v>2739</v>
      </c>
      <c r="E172" s="237" t="s">
        <v>2740</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2363</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5863</v>
      </c>
    </row>
    <row r="173" spans="1:87">
      <c r="A173" s="336" t="s">
        <v>1013</v>
      </c>
      <c r="B173" s="237" t="s">
        <v>2741</v>
      </c>
      <c r="C173" s="237" t="s">
        <v>2360</v>
      </c>
      <c r="D173" s="237" t="s">
        <v>5423</v>
      </c>
      <c r="E173" s="237" t="s">
        <v>5934</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2363</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1014</v>
      </c>
      <c r="B174" s="237" t="s">
        <v>2742</v>
      </c>
      <c r="C174" s="237" t="s">
        <v>2553</v>
      </c>
      <c r="D174" s="237" t="s">
        <v>2743</v>
      </c>
      <c r="E174" s="237" t="s">
        <v>2744</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5863</v>
      </c>
    </row>
    <row r="175" spans="1:87">
      <c r="A175" s="336" t="s">
        <v>1015</v>
      </c>
      <c r="B175" s="237" t="s">
        <v>2745</v>
      </c>
      <c r="C175" s="237" t="s">
        <v>2549</v>
      </c>
      <c r="D175" s="237" t="s">
        <v>2746</v>
      </c>
      <c r="E175" s="237" t="s">
        <v>5935</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2747</v>
      </c>
      <c r="BS175" s="237" t="s">
        <v>2748</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5863</v>
      </c>
    </row>
    <row r="176" spans="1:87">
      <c r="A176" s="336" t="s">
        <v>1016</v>
      </c>
      <c r="B176" s="237" t="s">
        <v>2749</v>
      </c>
      <c r="C176" s="237" t="s">
        <v>5936</v>
      </c>
      <c r="D176" s="237" t="s">
        <v>5937</v>
      </c>
      <c r="E176" s="237" t="s">
        <v>5938</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2363</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1017</v>
      </c>
      <c r="B177" s="237" t="s">
        <v>5424</v>
      </c>
      <c r="C177" s="237" t="s">
        <v>2750</v>
      </c>
      <c r="D177" s="237" t="s">
        <v>2751</v>
      </c>
      <c r="E177" s="237" t="s">
        <v>5939</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2752</v>
      </c>
      <c r="BS177" s="237" t="s">
        <v>2753</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5863</v>
      </c>
    </row>
    <row r="178" spans="1:87">
      <c r="A178" s="336" t="s">
        <v>1018</v>
      </c>
      <c r="B178" s="237" t="s">
        <v>2754</v>
      </c>
      <c r="C178" s="237" t="s">
        <v>2360</v>
      </c>
      <c r="D178" s="237" t="s">
        <v>2755</v>
      </c>
      <c r="E178" s="237" t="s">
        <v>2756</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2754</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5863</v>
      </c>
    </row>
    <row r="179" spans="1:87">
      <c r="A179" s="336" t="s">
        <v>1019</v>
      </c>
      <c r="B179" s="237" t="s">
        <v>2757</v>
      </c>
      <c r="C179" s="237" t="s">
        <v>2336</v>
      </c>
      <c r="D179" s="237" t="s">
        <v>5425</v>
      </c>
      <c r="E179" s="237" t="s">
        <v>5426</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2363</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1020</v>
      </c>
      <c r="B180" s="237" t="s">
        <v>2758</v>
      </c>
      <c r="C180" s="237" t="s">
        <v>2360</v>
      </c>
      <c r="D180" s="237" t="s">
        <v>5940</v>
      </c>
      <c r="E180" s="237" t="s">
        <v>5427</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1021</v>
      </c>
      <c r="B181" s="237" t="s">
        <v>2759</v>
      </c>
      <c r="C181" s="237" t="s">
        <v>2360</v>
      </c>
      <c r="D181" s="237" t="s">
        <v>2760</v>
      </c>
      <c r="E181" s="237" t="s">
        <v>2761</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2762</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5863</v>
      </c>
    </row>
    <row r="182" spans="1:87">
      <c r="A182" s="336" t="s">
        <v>1022</v>
      </c>
      <c r="B182" s="237" t="s">
        <v>2763</v>
      </c>
      <c r="C182" s="237" t="s">
        <v>2511</v>
      </c>
      <c r="D182" s="237" t="s">
        <v>5428</v>
      </c>
      <c r="E182" s="237" t="s">
        <v>5941</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5429</v>
      </c>
      <c r="BS182" s="237" t="s">
        <v>5430</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5863</v>
      </c>
    </row>
    <row r="183" spans="1:87">
      <c r="A183" s="336" t="s">
        <v>1023</v>
      </c>
      <c r="B183" s="237" t="s">
        <v>2764</v>
      </c>
      <c r="C183" s="237" t="s">
        <v>2765</v>
      </c>
      <c r="D183" s="237" t="s">
        <v>2766</v>
      </c>
      <c r="E183" s="237" t="s">
        <v>5942</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2767</v>
      </c>
      <c r="BS183" s="237" t="s">
        <v>2768</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5863</v>
      </c>
    </row>
    <row r="184" spans="1:87">
      <c r="A184" s="336" t="s">
        <v>1024</v>
      </c>
      <c r="B184" s="237" t="s">
        <v>2769</v>
      </c>
      <c r="C184" s="237" t="s">
        <v>2360</v>
      </c>
      <c r="D184" s="237" t="s">
        <v>2770</v>
      </c>
      <c r="E184" s="237" t="s">
        <v>2771</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2772</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5863</v>
      </c>
    </row>
    <row r="185" spans="1:87">
      <c r="A185" s="336" t="s">
        <v>1025</v>
      </c>
      <c r="B185" s="237" t="s">
        <v>2773</v>
      </c>
      <c r="C185" s="237" t="s">
        <v>2360</v>
      </c>
      <c r="D185" s="237" t="s">
        <v>5431</v>
      </c>
      <c r="E185" s="237" t="s">
        <v>5943</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2773</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1026</v>
      </c>
      <c r="B186" s="237" t="s">
        <v>2774</v>
      </c>
      <c r="C186" s="237" t="s">
        <v>2360</v>
      </c>
      <c r="D186" s="237" t="s">
        <v>2775</v>
      </c>
      <c r="E186" s="237" t="s">
        <v>2776</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5863</v>
      </c>
    </row>
    <row r="187" spans="1:87">
      <c r="A187" s="336" t="s">
        <v>1027</v>
      </c>
      <c r="B187" s="237" t="s">
        <v>2777</v>
      </c>
      <c r="C187" s="237" t="s">
        <v>2360</v>
      </c>
      <c r="D187" s="237" t="s">
        <v>2778</v>
      </c>
      <c r="E187" s="237" t="s">
        <v>2779</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2777</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5863</v>
      </c>
    </row>
    <row r="188" spans="1:87">
      <c r="A188" s="336" t="s">
        <v>1028</v>
      </c>
      <c r="B188" s="237" t="s">
        <v>2780</v>
      </c>
      <c r="C188" s="237" t="s">
        <v>2695</v>
      </c>
      <c r="D188" s="237" t="s">
        <v>2781</v>
      </c>
      <c r="E188" s="237" t="s">
        <v>2782</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5863</v>
      </c>
    </row>
    <row r="189" spans="1:87">
      <c r="A189" s="336" t="s">
        <v>1029</v>
      </c>
      <c r="B189" s="237" t="s">
        <v>2783</v>
      </c>
      <c r="C189" s="237" t="s">
        <v>2336</v>
      </c>
      <c r="D189" s="237" t="s">
        <v>2784</v>
      </c>
      <c r="E189" s="237" t="s">
        <v>2785</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2783</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5863</v>
      </c>
    </row>
    <row r="190" spans="1:87">
      <c r="A190" s="336" t="s">
        <v>1030</v>
      </c>
      <c r="B190" s="237" t="s">
        <v>2786</v>
      </c>
      <c r="C190" s="237" t="s">
        <v>2336</v>
      </c>
      <c r="D190" s="237" t="s">
        <v>2787</v>
      </c>
      <c r="E190" s="237" t="s">
        <v>5944</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5863</v>
      </c>
    </row>
    <row r="191" spans="1:87">
      <c r="A191" s="336" t="s">
        <v>1031</v>
      </c>
      <c r="B191" s="237" t="s">
        <v>2788</v>
      </c>
      <c r="C191" s="237" t="s">
        <v>2336</v>
      </c>
      <c r="D191" s="237" t="s">
        <v>5432</v>
      </c>
      <c r="E191" s="237" t="s">
        <v>5433</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5863</v>
      </c>
    </row>
    <row r="192" spans="1:87">
      <c r="A192" s="336" t="s">
        <v>1032</v>
      </c>
      <c r="B192" s="237" t="s">
        <v>2789</v>
      </c>
      <c r="C192" s="237" t="s">
        <v>2360</v>
      </c>
      <c r="D192" s="237" t="s">
        <v>2790</v>
      </c>
      <c r="E192" s="237" t="s">
        <v>2791</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2792</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5863</v>
      </c>
    </row>
    <row r="193" spans="1:87">
      <c r="A193" s="336" t="s">
        <v>1033</v>
      </c>
      <c r="B193" s="237" t="s">
        <v>2793</v>
      </c>
      <c r="C193" s="237" t="s">
        <v>2360</v>
      </c>
      <c r="D193" s="237" t="s">
        <v>5434</v>
      </c>
      <c r="E193" s="237" t="s">
        <v>5435</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1034</v>
      </c>
      <c r="B194" s="237" t="s">
        <v>2794</v>
      </c>
      <c r="C194" s="237" t="s">
        <v>2360</v>
      </c>
      <c r="D194" s="237" t="s">
        <v>5436</v>
      </c>
      <c r="E194" s="237" t="s">
        <v>5945</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1035</v>
      </c>
      <c r="B195" s="237" t="s">
        <v>2795</v>
      </c>
      <c r="C195" s="237" t="s">
        <v>5437</v>
      </c>
      <c r="D195" s="237" t="s">
        <v>5438</v>
      </c>
      <c r="E195" s="237" t="s">
        <v>5946</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5439</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1036</v>
      </c>
      <c r="B196" s="237" t="s">
        <v>2796</v>
      </c>
      <c r="C196" s="237" t="s">
        <v>2336</v>
      </c>
      <c r="D196" s="237" t="s">
        <v>5440</v>
      </c>
      <c r="E196" s="237" t="s">
        <v>5947</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1037</v>
      </c>
      <c r="B197" s="237" t="s">
        <v>2797</v>
      </c>
      <c r="C197" s="237" t="s">
        <v>2360</v>
      </c>
      <c r="D197" s="237" t="s">
        <v>2798</v>
      </c>
      <c r="E197" s="237" t="s">
        <v>2799</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5863</v>
      </c>
    </row>
    <row r="198" spans="1:87">
      <c r="A198" s="336" t="s">
        <v>1038</v>
      </c>
      <c r="B198" s="237" t="s">
        <v>2800</v>
      </c>
      <c r="C198" s="237" t="s">
        <v>2336</v>
      </c>
      <c r="D198" s="237" t="s">
        <v>2801</v>
      </c>
      <c r="E198" s="237" t="s">
        <v>2802</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5441</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5863</v>
      </c>
    </row>
    <row r="199" spans="1:87">
      <c r="A199" s="336" t="s">
        <v>1039</v>
      </c>
      <c r="B199" s="237" t="s">
        <v>5442</v>
      </c>
      <c r="C199" s="237" t="s">
        <v>2336</v>
      </c>
      <c r="D199" s="237" t="s">
        <v>2803</v>
      </c>
      <c r="E199" s="237" t="s">
        <v>5948</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5863</v>
      </c>
    </row>
    <row r="200" spans="1:87">
      <c r="A200" s="336" t="s">
        <v>1040</v>
      </c>
      <c r="B200" s="237" t="s">
        <v>2804</v>
      </c>
      <c r="C200" s="237" t="s">
        <v>2336</v>
      </c>
      <c r="D200" s="237" t="s">
        <v>2805</v>
      </c>
      <c r="E200" s="237" t="s">
        <v>5949</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5863</v>
      </c>
    </row>
    <row r="201" spans="1:87">
      <c r="A201" s="336" t="s">
        <v>1041</v>
      </c>
      <c r="B201" s="237" t="s">
        <v>2806</v>
      </c>
      <c r="C201" s="237" t="s">
        <v>2549</v>
      </c>
      <c r="D201" s="237" t="s">
        <v>5443</v>
      </c>
      <c r="E201" s="237" t="s">
        <v>5950</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2636</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5863</v>
      </c>
    </row>
    <row r="202" spans="1:87">
      <c r="A202" s="336" t="s">
        <v>1042</v>
      </c>
      <c r="B202" s="237" t="s">
        <v>2807</v>
      </c>
      <c r="C202" s="237" t="s">
        <v>2398</v>
      </c>
      <c r="D202" s="237" t="s">
        <v>2808</v>
      </c>
      <c r="E202" s="237" t="s">
        <v>2809</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5444</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5863</v>
      </c>
    </row>
    <row r="203" spans="1:87">
      <c r="A203" s="336" t="s">
        <v>1043</v>
      </c>
      <c r="B203" s="237" t="s">
        <v>2810</v>
      </c>
      <c r="C203" s="237" t="s">
        <v>5445</v>
      </c>
      <c r="D203" s="237" t="s">
        <v>5446</v>
      </c>
      <c r="E203" s="237" t="s">
        <v>5447</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5863</v>
      </c>
    </row>
    <row r="204" spans="1:87">
      <c r="A204" s="336" t="s">
        <v>1044</v>
      </c>
      <c r="B204" s="237" t="s">
        <v>2811</v>
      </c>
      <c r="C204" s="237" t="s">
        <v>2360</v>
      </c>
      <c r="D204" s="237" t="s">
        <v>2812</v>
      </c>
      <c r="E204" s="237" t="s">
        <v>2813</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5448</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5863</v>
      </c>
    </row>
    <row r="205" spans="1:87">
      <c r="A205" s="336" t="s">
        <v>1045</v>
      </c>
      <c r="B205" s="237" t="s">
        <v>2814</v>
      </c>
      <c r="C205" s="237" t="s">
        <v>2360</v>
      </c>
      <c r="D205" s="237" t="s">
        <v>2815</v>
      </c>
      <c r="E205" s="237" t="s">
        <v>5951</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2393</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5863</v>
      </c>
    </row>
    <row r="206" spans="1:87">
      <c r="A206" s="336" t="s">
        <v>1046</v>
      </c>
      <c r="B206" s="237" t="s">
        <v>2816</v>
      </c>
      <c r="C206" s="237" t="s">
        <v>2336</v>
      </c>
      <c r="D206" s="237" t="s">
        <v>2817</v>
      </c>
      <c r="E206" s="237" t="s">
        <v>2818</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2422</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5863</v>
      </c>
    </row>
    <row r="207" spans="1:87">
      <c r="A207" s="336" t="s">
        <v>1047</v>
      </c>
      <c r="B207" s="237" t="s">
        <v>2819</v>
      </c>
      <c r="C207" s="237" t="s">
        <v>2450</v>
      </c>
      <c r="D207" s="237" t="s">
        <v>5449</v>
      </c>
      <c r="E207" s="237" t="s">
        <v>5952</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5450</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1048</v>
      </c>
      <c r="B208" s="237" t="s">
        <v>2820</v>
      </c>
      <c r="C208" s="237" t="s">
        <v>2336</v>
      </c>
      <c r="D208" s="237" t="s">
        <v>5451</v>
      </c>
      <c r="E208" s="237" t="s">
        <v>5953</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1049</v>
      </c>
      <c r="B209" s="237" t="s">
        <v>2821</v>
      </c>
      <c r="C209" s="237" t="s">
        <v>2822</v>
      </c>
      <c r="D209" s="237" t="s">
        <v>2823</v>
      </c>
      <c r="E209" s="237" t="s">
        <v>5954</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2821</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5863</v>
      </c>
    </row>
    <row r="210" spans="1:87">
      <c r="A210" s="336" t="s">
        <v>1050</v>
      </c>
      <c r="B210" s="237" t="s">
        <v>2824</v>
      </c>
      <c r="C210" s="237" t="s">
        <v>2360</v>
      </c>
      <c r="D210" s="237" t="s">
        <v>5452</v>
      </c>
      <c r="E210" s="237" t="s">
        <v>5955</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2393</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1051</v>
      </c>
      <c r="B211" s="237" t="s">
        <v>2825</v>
      </c>
      <c r="C211" s="237" t="s">
        <v>2450</v>
      </c>
      <c r="D211" s="237" t="s">
        <v>2826</v>
      </c>
      <c r="E211" s="237" t="s">
        <v>2827</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5863</v>
      </c>
    </row>
    <row r="212" spans="1:87">
      <c r="A212" s="336" t="s">
        <v>1052</v>
      </c>
      <c r="B212" s="237" t="s">
        <v>2828</v>
      </c>
      <c r="C212" s="237" t="s">
        <v>2829</v>
      </c>
      <c r="D212" s="237" t="s">
        <v>2830</v>
      </c>
      <c r="E212" s="237" t="s">
        <v>2831</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5863</v>
      </c>
    </row>
    <row r="213" spans="1:87">
      <c r="A213" s="336" t="s">
        <v>1053</v>
      </c>
      <c r="B213" s="237" t="s">
        <v>2832</v>
      </c>
      <c r="C213" s="237" t="s">
        <v>2553</v>
      </c>
      <c r="D213" s="237" t="s">
        <v>5453</v>
      </c>
      <c r="E213" s="237" t="s">
        <v>5956</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1054</v>
      </c>
      <c r="B214" s="237" t="s">
        <v>2833</v>
      </c>
      <c r="C214" s="237" t="s">
        <v>2360</v>
      </c>
      <c r="D214" s="237" t="s">
        <v>5454</v>
      </c>
      <c r="E214" s="237" t="s">
        <v>5455</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2356</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5863</v>
      </c>
    </row>
    <row r="215" spans="1:87">
      <c r="A215" s="336" t="s">
        <v>1055</v>
      </c>
      <c r="B215" s="237" t="s">
        <v>2834</v>
      </c>
      <c r="C215" s="237" t="s">
        <v>2360</v>
      </c>
      <c r="D215" s="237" t="s">
        <v>2835</v>
      </c>
      <c r="E215" s="237" t="s">
        <v>5957</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2836</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5863</v>
      </c>
    </row>
    <row r="216" spans="1:87">
      <c r="A216" s="336" t="s">
        <v>1056</v>
      </c>
      <c r="B216" s="237" t="s">
        <v>5456</v>
      </c>
      <c r="C216" s="237" t="s">
        <v>2360</v>
      </c>
      <c r="D216" s="237" t="s">
        <v>2837</v>
      </c>
      <c r="E216" s="237" t="s">
        <v>2838</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2351</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5863</v>
      </c>
    </row>
    <row r="217" spans="1:87">
      <c r="A217" s="336" t="s">
        <v>1057</v>
      </c>
      <c r="B217" s="237" t="s">
        <v>2839</v>
      </c>
      <c r="C217" s="237" t="s">
        <v>2450</v>
      </c>
      <c r="D217" s="237" t="s">
        <v>5457</v>
      </c>
      <c r="E217" s="237" t="s">
        <v>5458</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5459</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1058</v>
      </c>
      <c r="B218" s="237" t="s">
        <v>2840</v>
      </c>
      <c r="C218" s="237" t="s">
        <v>2360</v>
      </c>
      <c r="D218" s="237" t="s">
        <v>2841</v>
      </c>
      <c r="E218" s="237" t="s">
        <v>2842</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2843</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5863</v>
      </c>
    </row>
    <row r="219" spans="1:87">
      <c r="A219" s="336" t="s">
        <v>1059</v>
      </c>
      <c r="B219" s="237" t="s">
        <v>2844</v>
      </c>
      <c r="C219" s="237" t="s">
        <v>2360</v>
      </c>
      <c r="D219" s="237" t="s">
        <v>2845</v>
      </c>
      <c r="E219" s="237" t="s">
        <v>2846</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2647</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5863</v>
      </c>
    </row>
    <row r="220" spans="1:87">
      <c r="A220" s="336" t="s">
        <v>1060</v>
      </c>
      <c r="B220" s="237" t="s">
        <v>2847</v>
      </c>
      <c r="C220" s="237" t="s">
        <v>2336</v>
      </c>
      <c r="D220" s="237" t="s">
        <v>2848</v>
      </c>
      <c r="E220" s="237" t="s">
        <v>2849</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5863</v>
      </c>
    </row>
    <row r="221" spans="1:87">
      <c r="A221" s="336" t="s">
        <v>1061</v>
      </c>
      <c r="B221" s="237" t="s">
        <v>2850</v>
      </c>
      <c r="C221" s="237" t="s">
        <v>2450</v>
      </c>
      <c r="D221" s="237" t="s">
        <v>2851</v>
      </c>
      <c r="E221" s="237" t="s">
        <v>5958</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2852</v>
      </c>
      <c r="BS221" s="237" t="s">
        <v>2853</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5863</v>
      </c>
    </row>
    <row r="222" spans="1:87">
      <c r="A222" s="336" t="s">
        <v>1062</v>
      </c>
      <c r="B222" s="237" t="s">
        <v>2854</v>
      </c>
      <c r="C222" s="237" t="s">
        <v>2855</v>
      </c>
      <c r="D222" s="237" t="s">
        <v>2856</v>
      </c>
      <c r="E222" s="237" t="s">
        <v>2857</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5863</v>
      </c>
    </row>
    <row r="223" spans="1:87">
      <c r="A223" s="336" t="s">
        <v>1063</v>
      </c>
      <c r="B223" s="237" t="s">
        <v>2858</v>
      </c>
      <c r="C223" s="237" t="s">
        <v>2336</v>
      </c>
      <c r="D223" s="237" t="s">
        <v>2859</v>
      </c>
      <c r="E223" s="237" t="s">
        <v>2860</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5863</v>
      </c>
    </row>
    <row r="224" spans="1:87">
      <c r="A224" s="336" t="s">
        <v>1064</v>
      </c>
      <c r="B224" s="237" t="s">
        <v>2861</v>
      </c>
      <c r="C224" s="237" t="s">
        <v>2336</v>
      </c>
      <c r="D224" s="237" t="s">
        <v>2862</v>
      </c>
      <c r="E224" s="237" t="s">
        <v>5959</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2863</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5863</v>
      </c>
    </row>
    <row r="225" spans="1:87">
      <c r="A225" s="336" t="s">
        <v>1065</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1066</v>
      </c>
      <c r="B226" s="237" t="s">
        <v>2864</v>
      </c>
      <c r="C226" s="237" t="s">
        <v>2336</v>
      </c>
      <c r="D226" s="237" t="s">
        <v>2865</v>
      </c>
      <c r="E226" s="237" t="s">
        <v>2866</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5863</v>
      </c>
    </row>
    <row r="227" spans="1:87">
      <c r="A227" s="336" t="s">
        <v>1067</v>
      </c>
      <c r="B227" s="237" t="s">
        <v>2867</v>
      </c>
      <c r="C227" s="237" t="s">
        <v>2360</v>
      </c>
      <c r="D227" s="237" t="s">
        <v>2868</v>
      </c>
      <c r="E227" s="237" t="s">
        <v>2869</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2870</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5863</v>
      </c>
    </row>
    <row r="228" spans="1:87">
      <c r="A228" s="336" t="s">
        <v>1068</v>
      </c>
      <c r="B228" s="237" t="s">
        <v>2871</v>
      </c>
      <c r="C228" s="237" t="s">
        <v>2360</v>
      </c>
      <c r="D228" s="237" t="s">
        <v>2872</v>
      </c>
      <c r="E228" s="237" t="s">
        <v>2873</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2874</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5863</v>
      </c>
    </row>
    <row r="229" spans="1:87">
      <c r="A229" s="336" t="s">
        <v>1069</v>
      </c>
      <c r="B229" s="237" t="s">
        <v>2875</v>
      </c>
      <c r="C229" s="237" t="s">
        <v>2360</v>
      </c>
      <c r="D229" s="237" t="s">
        <v>2876</v>
      </c>
      <c r="E229" s="237" t="s">
        <v>2877</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2636</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5863</v>
      </c>
    </row>
    <row r="230" spans="1:87">
      <c r="A230" s="336" t="s">
        <v>1070</v>
      </c>
      <c r="B230" s="237" t="s">
        <v>2878</v>
      </c>
      <c r="C230" s="237" t="s">
        <v>2360</v>
      </c>
      <c r="D230" s="237" t="s">
        <v>5460</v>
      </c>
      <c r="E230" s="237" t="s">
        <v>5960</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5461</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1071</v>
      </c>
      <c r="B231" s="237" t="s">
        <v>2879</v>
      </c>
      <c r="C231" s="237" t="s">
        <v>2360</v>
      </c>
      <c r="D231" s="237" t="s">
        <v>2880</v>
      </c>
      <c r="E231" s="237" t="s">
        <v>2881</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5863</v>
      </c>
    </row>
    <row r="232" spans="1:87">
      <c r="A232" s="336" t="s">
        <v>1072</v>
      </c>
      <c r="B232" s="237" t="s">
        <v>2882</v>
      </c>
      <c r="C232" s="237" t="s">
        <v>2883</v>
      </c>
      <c r="D232" s="237" t="s">
        <v>2884</v>
      </c>
      <c r="E232" s="237" t="s">
        <v>2885</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2886</v>
      </c>
      <c r="BS232" s="237" t="s">
        <v>2887</v>
      </c>
      <c r="BT232" s="237" t="s">
        <v>2888</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5863</v>
      </c>
    </row>
    <row r="233" spans="1:87">
      <c r="A233" s="336" t="s">
        <v>1073</v>
      </c>
      <c r="B233" s="237" t="s">
        <v>2889</v>
      </c>
      <c r="C233" s="237" t="s">
        <v>2360</v>
      </c>
      <c r="D233" s="237" t="s">
        <v>5462</v>
      </c>
      <c r="E233" s="237" t="s">
        <v>5961</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3812</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1074</v>
      </c>
      <c r="B234" s="237" t="s">
        <v>2890</v>
      </c>
      <c r="C234" s="237" t="s">
        <v>2360</v>
      </c>
      <c r="D234" s="237" t="s">
        <v>2891</v>
      </c>
      <c r="E234" s="237" t="s">
        <v>2892</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2651</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5863</v>
      </c>
    </row>
    <row r="235" spans="1:87">
      <c r="A235" s="336" t="s">
        <v>1075</v>
      </c>
      <c r="B235" s="237" t="s">
        <v>2893</v>
      </c>
      <c r="C235" s="237" t="s">
        <v>2336</v>
      </c>
      <c r="D235" s="237" t="s">
        <v>2894</v>
      </c>
      <c r="E235" s="237" t="s">
        <v>5962</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5863</v>
      </c>
    </row>
    <row r="236" spans="1:87">
      <c r="A236" s="336" t="s">
        <v>1076</v>
      </c>
      <c r="B236" s="237" t="s">
        <v>2895</v>
      </c>
      <c r="C236" s="237" t="s">
        <v>2360</v>
      </c>
      <c r="D236" s="237" t="s">
        <v>5463</v>
      </c>
      <c r="E236" s="237" t="s">
        <v>5464</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1077</v>
      </c>
      <c r="B237" s="237" t="s">
        <v>2896</v>
      </c>
      <c r="C237" s="237" t="s">
        <v>5963</v>
      </c>
      <c r="D237" s="237" t="s">
        <v>5964</v>
      </c>
      <c r="E237" s="237" t="s">
        <v>2897</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2898</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5863</v>
      </c>
    </row>
    <row r="238" spans="1:87">
      <c r="A238" s="336" t="s">
        <v>1078</v>
      </c>
      <c r="B238" s="237" t="s">
        <v>2899</v>
      </c>
      <c r="C238" s="237" t="s">
        <v>2360</v>
      </c>
      <c r="D238" s="237" t="s">
        <v>2900</v>
      </c>
      <c r="E238" s="237" t="s">
        <v>5965</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2901</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5863</v>
      </c>
    </row>
    <row r="239" spans="1:87">
      <c r="A239" s="336" t="s">
        <v>1079</v>
      </c>
      <c r="B239" s="237" t="s">
        <v>2902</v>
      </c>
      <c r="C239" s="237" t="s">
        <v>2336</v>
      </c>
      <c r="D239" s="237" t="s">
        <v>2903</v>
      </c>
      <c r="E239" s="237" t="s">
        <v>2904</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5863</v>
      </c>
    </row>
    <row r="240" spans="1:87">
      <c r="A240" s="336" t="s">
        <v>1080</v>
      </c>
      <c r="B240" s="237" t="s">
        <v>2905</v>
      </c>
      <c r="C240" s="237" t="s">
        <v>2450</v>
      </c>
      <c r="D240" s="237" t="s">
        <v>2906</v>
      </c>
      <c r="E240" s="237" t="s">
        <v>2907</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5465</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5863</v>
      </c>
    </row>
    <row r="241" spans="1:87">
      <c r="A241" s="336" t="s">
        <v>1081</v>
      </c>
      <c r="B241" s="237" t="s">
        <v>2908</v>
      </c>
      <c r="C241" s="237" t="s">
        <v>2398</v>
      </c>
      <c r="D241" s="237" t="s">
        <v>2909</v>
      </c>
      <c r="E241" s="237" t="s">
        <v>2910</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3154</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5863</v>
      </c>
    </row>
    <row r="242" spans="1:87">
      <c r="A242" s="336" t="s">
        <v>1082</v>
      </c>
      <c r="B242" s="237" t="s">
        <v>5466</v>
      </c>
      <c r="C242" s="237" t="s">
        <v>2360</v>
      </c>
      <c r="D242" s="237" t="s">
        <v>2911</v>
      </c>
      <c r="E242" s="237" t="s">
        <v>5966</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2912</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5863</v>
      </c>
    </row>
    <row r="243" spans="1:87">
      <c r="A243" s="336" t="s">
        <v>1083</v>
      </c>
      <c r="B243" s="237" t="s">
        <v>2913</v>
      </c>
      <c r="C243" s="237" t="s">
        <v>2360</v>
      </c>
      <c r="D243" s="237" t="s">
        <v>5467</v>
      </c>
      <c r="E243" s="237" t="s">
        <v>5468</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1084</v>
      </c>
      <c r="B244" s="237" t="s">
        <v>2914</v>
      </c>
      <c r="C244" s="237" t="s">
        <v>2360</v>
      </c>
      <c r="D244" s="237" t="s">
        <v>2915</v>
      </c>
      <c r="E244" s="237" t="s">
        <v>2916</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2651</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5863</v>
      </c>
    </row>
    <row r="245" spans="1:87">
      <c r="A245" s="336" t="s">
        <v>1085</v>
      </c>
      <c r="B245" s="237" t="s">
        <v>2917</v>
      </c>
      <c r="C245" s="237" t="s">
        <v>2918</v>
      </c>
      <c r="D245" s="237" t="s">
        <v>2919</v>
      </c>
      <c r="E245" s="237" t="s">
        <v>2920</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5469</v>
      </c>
      <c r="BS245" s="237" t="s">
        <v>5470</v>
      </c>
      <c r="BT245" s="237" t="s">
        <v>2912</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5863</v>
      </c>
    </row>
    <row r="246" spans="1:87">
      <c r="A246" s="336" t="s">
        <v>1086</v>
      </c>
      <c r="B246" s="237" t="s">
        <v>2921</v>
      </c>
      <c r="C246" s="237" t="s">
        <v>2360</v>
      </c>
      <c r="D246" s="237" t="s">
        <v>5471</v>
      </c>
      <c r="E246" s="237" t="s">
        <v>5472</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3119</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1087</v>
      </c>
      <c r="B247" s="237" t="s">
        <v>2922</v>
      </c>
      <c r="C247" s="237" t="s">
        <v>2360</v>
      </c>
      <c r="D247" s="237" t="s">
        <v>2923</v>
      </c>
      <c r="E247" s="237" t="s">
        <v>2924</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5863</v>
      </c>
    </row>
    <row r="248" spans="1:87">
      <c r="A248" s="336" t="s">
        <v>1088</v>
      </c>
      <c r="B248" s="237" t="s">
        <v>2925</v>
      </c>
      <c r="C248" s="237" t="s">
        <v>2360</v>
      </c>
      <c r="D248" s="237" t="s">
        <v>2926</v>
      </c>
      <c r="E248" s="237" t="s">
        <v>5967</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5863</v>
      </c>
    </row>
    <row r="249" spans="1:87">
      <c r="A249" s="336" t="s">
        <v>1089</v>
      </c>
      <c r="B249" s="237" t="s">
        <v>5473</v>
      </c>
      <c r="C249" s="237" t="s">
        <v>2336</v>
      </c>
      <c r="D249" s="237" t="s">
        <v>5474</v>
      </c>
      <c r="E249" s="237" t="s">
        <v>5475</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1090</v>
      </c>
      <c r="B250" s="237" t="s">
        <v>2927</v>
      </c>
      <c r="C250" s="237" t="s">
        <v>2336</v>
      </c>
      <c r="D250" s="237" t="s">
        <v>5476</v>
      </c>
      <c r="E250" s="237" t="s">
        <v>5477</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1091</v>
      </c>
      <c r="B251" s="237" t="s">
        <v>5478</v>
      </c>
      <c r="C251" s="237" t="s">
        <v>2398</v>
      </c>
      <c r="D251" s="237" t="s">
        <v>5479</v>
      </c>
      <c r="E251" s="237" t="s">
        <v>5968</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1092</v>
      </c>
      <c r="B252" s="237" t="s">
        <v>2928</v>
      </c>
      <c r="C252" s="237" t="s">
        <v>2360</v>
      </c>
      <c r="D252" s="237" t="s">
        <v>2929</v>
      </c>
      <c r="E252" s="237" t="s">
        <v>2930</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2363</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5863</v>
      </c>
    </row>
    <row r="253" spans="1:87">
      <c r="A253" s="336" t="s">
        <v>1093</v>
      </c>
      <c r="B253" s="237" t="s">
        <v>2931</v>
      </c>
      <c r="C253" s="237" t="s">
        <v>5480</v>
      </c>
      <c r="D253" s="237" t="s">
        <v>5481</v>
      </c>
      <c r="E253" s="237" t="s">
        <v>5969</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1094</v>
      </c>
      <c r="B254" s="237" t="s">
        <v>2932</v>
      </c>
      <c r="C254" s="237" t="s">
        <v>2360</v>
      </c>
      <c r="D254" s="237" t="s">
        <v>2933</v>
      </c>
      <c r="E254" s="237" t="s">
        <v>2934</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2935</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5863</v>
      </c>
    </row>
    <row r="255" spans="1:87">
      <c r="A255" s="336" t="s">
        <v>1095</v>
      </c>
      <c r="B255" s="237" t="s">
        <v>2936</v>
      </c>
      <c r="C255" s="237" t="s">
        <v>2336</v>
      </c>
      <c r="D255" s="237" t="s">
        <v>5482</v>
      </c>
      <c r="E255" s="237" t="s">
        <v>5483</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5484</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1096</v>
      </c>
      <c r="B256" s="237" t="s">
        <v>2937</v>
      </c>
      <c r="C256" s="237" t="s">
        <v>2360</v>
      </c>
      <c r="D256" s="237" t="s">
        <v>5970</v>
      </c>
      <c r="E256" s="237" t="s">
        <v>5485</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2431</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1097</v>
      </c>
      <c r="B257" s="237" t="s">
        <v>2938</v>
      </c>
      <c r="C257" s="237" t="s">
        <v>2336</v>
      </c>
      <c r="D257" s="237" t="s">
        <v>5971</v>
      </c>
      <c r="E257" s="237" t="s">
        <v>2939</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2940</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5863</v>
      </c>
    </row>
    <row r="258" spans="1:87">
      <c r="A258" s="336" t="s">
        <v>1098</v>
      </c>
      <c r="B258" s="237" t="s">
        <v>2941</v>
      </c>
      <c r="C258" s="237" t="s">
        <v>2360</v>
      </c>
      <c r="D258" s="237" t="s">
        <v>5486</v>
      </c>
      <c r="E258" s="237" t="s">
        <v>5487</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5488</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1099</v>
      </c>
      <c r="B259" s="237" t="s">
        <v>5489</v>
      </c>
      <c r="C259" s="237" t="s">
        <v>2398</v>
      </c>
      <c r="D259" s="237" t="s">
        <v>2942</v>
      </c>
      <c r="E259" s="237" t="s">
        <v>5972</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2943</v>
      </c>
      <c r="BS259" s="237" t="s">
        <v>2944</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5863</v>
      </c>
    </row>
    <row r="260" spans="1:87">
      <c r="A260" s="336" t="s">
        <v>1100</v>
      </c>
      <c r="B260" s="237" t="s">
        <v>2945</v>
      </c>
      <c r="C260" s="237" t="s">
        <v>2360</v>
      </c>
      <c r="D260" s="237" t="s">
        <v>2946</v>
      </c>
      <c r="E260" s="237" t="s">
        <v>2947</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2948</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5863</v>
      </c>
    </row>
    <row r="261" spans="1:87">
      <c r="A261" s="336" t="s">
        <v>1101</v>
      </c>
      <c r="B261" s="237" t="s">
        <v>2949</v>
      </c>
      <c r="C261" s="237" t="s">
        <v>2360</v>
      </c>
      <c r="D261" s="237" t="s">
        <v>2950</v>
      </c>
      <c r="E261" s="237" t="s">
        <v>5973</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2748</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5863</v>
      </c>
    </row>
    <row r="262" spans="1:87">
      <c r="A262" s="336" t="s">
        <v>1102</v>
      </c>
      <c r="B262" s="237" t="s">
        <v>2951</v>
      </c>
      <c r="C262" s="237" t="s">
        <v>2952</v>
      </c>
      <c r="D262" s="237" t="s">
        <v>2953</v>
      </c>
      <c r="E262" s="237" t="s">
        <v>2954</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5863</v>
      </c>
    </row>
    <row r="263" spans="1:87">
      <c r="A263" s="336" t="s">
        <v>1103</v>
      </c>
      <c r="B263" s="237" t="s">
        <v>2955</v>
      </c>
      <c r="C263" s="237" t="s">
        <v>2360</v>
      </c>
      <c r="D263" s="237" t="s">
        <v>2956</v>
      </c>
      <c r="E263" s="237" t="s">
        <v>2957</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5863</v>
      </c>
    </row>
    <row r="264" spans="1:87">
      <c r="A264" s="336" t="s">
        <v>1104</v>
      </c>
      <c r="B264" s="237" t="s">
        <v>2958</v>
      </c>
      <c r="C264" s="237" t="s">
        <v>2398</v>
      </c>
      <c r="D264" s="237" t="s">
        <v>5490</v>
      </c>
      <c r="E264" s="237" t="s">
        <v>5974</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3978</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1105</v>
      </c>
      <c r="B265" s="237" t="s">
        <v>2959</v>
      </c>
      <c r="C265" s="237" t="s">
        <v>2450</v>
      </c>
      <c r="D265" s="237" t="s">
        <v>2960</v>
      </c>
      <c r="E265" s="237" t="s">
        <v>2961</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2962</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5863</v>
      </c>
    </row>
    <row r="266" spans="1:87">
      <c r="A266" s="336" t="s">
        <v>1106</v>
      </c>
      <c r="B266" s="237" t="s">
        <v>2963</v>
      </c>
      <c r="C266" s="237" t="s">
        <v>2336</v>
      </c>
      <c r="D266" s="237" t="s">
        <v>2964</v>
      </c>
      <c r="E266" s="237" t="s">
        <v>2965</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2651</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5863</v>
      </c>
    </row>
    <row r="267" spans="1:87">
      <c r="A267" s="336" t="s">
        <v>1107</v>
      </c>
      <c r="B267" s="237" t="s">
        <v>2966</v>
      </c>
      <c r="C267" s="237" t="s">
        <v>2360</v>
      </c>
      <c r="D267" s="237" t="s">
        <v>2967</v>
      </c>
      <c r="E267" s="237" t="s">
        <v>5975</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5863</v>
      </c>
    </row>
    <row r="268" spans="1:87">
      <c r="A268" s="336" t="s">
        <v>1108</v>
      </c>
      <c r="B268" s="237" t="s">
        <v>2968</v>
      </c>
      <c r="C268" s="237" t="s">
        <v>2398</v>
      </c>
      <c r="D268" s="237" t="s">
        <v>2969</v>
      </c>
      <c r="E268" s="237" t="s">
        <v>5976</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5863</v>
      </c>
    </row>
    <row r="269" spans="1:87">
      <c r="A269" s="336" t="s">
        <v>1109</v>
      </c>
      <c r="B269" s="237" t="s">
        <v>2970</v>
      </c>
      <c r="C269" s="237" t="s">
        <v>2971</v>
      </c>
      <c r="D269" s="237" t="s">
        <v>2972</v>
      </c>
      <c r="E269" s="237" t="s">
        <v>2973</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5863</v>
      </c>
    </row>
    <row r="270" spans="1:87">
      <c r="A270" s="336" t="s">
        <v>1110</v>
      </c>
      <c r="B270" s="237" t="s">
        <v>2974</v>
      </c>
      <c r="C270" s="237" t="s">
        <v>2975</v>
      </c>
      <c r="D270" s="237" t="s">
        <v>2976</v>
      </c>
      <c r="E270" s="237" t="s">
        <v>2555</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2977</v>
      </c>
      <c r="BS270" s="237" t="s">
        <v>2978</v>
      </c>
      <c r="BT270" s="237" t="s">
        <v>2979</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5863</v>
      </c>
    </row>
    <row r="271" spans="1:87">
      <c r="A271" s="336" t="s">
        <v>1111</v>
      </c>
      <c r="B271" s="237" t="s">
        <v>2980</v>
      </c>
      <c r="C271" s="237" t="s">
        <v>2360</v>
      </c>
      <c r="D271" s="237" t="s">
        <v>2981</v>
      </c>
      <c r="E271" s="237" t="s">
        <v>2982</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2404</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5863</v>
      </c>
    </row>
    <row r="272" spans="1:87">
      <c r="A272" s="336" t="s">
        <v>1112</v>
      </c>
      <c r="B272" s="237" t="s">
        <v>2983</v>
      </c>
      <c r="C272" s="237" t="s">
        <v>2336</v>
      </c>
      <c r="D272" s="237" t="s">
        <v>2984</v>
      </c>
      <c r="E272" s="237" t="s">
        <v>2985</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2986</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5863</v>
      </c>
    </row>
    <row r="273" spans="1:87">
      <c r="A273" s="336" t="s">
        <v>1113</v>
      </c>
      <c r="B273" s="237" t="s">
        <v>2987</v>
      </c>
      <c r="C273" s="237" t="s">
        <v>2398</v>
      </c>
      <c r="D273" s="237" t="s">
        <v>5491</v>
      </c>
      <c r="E273" s="237" t="s">
        <v>5977</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1114</v>
      </c>
      <c r="B274" s="237" t="s">
        <v>2988</v>
      </c>
      <c r="C274" s="237" t="s">
        <v>2360</v>
      </c>
      <c r="D274" s="237" t="s">
        <v>2989</v>
      </c>
      <c r="E274" s="237" t="s">
        <v>2990</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2356</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5863</v>
      </c>
    </row>
    <row r="275" spans="1:87">
      <c r="A275" s="336" t="s">
        <v>1115</v>
      </c>
      <c r="B275" s="237" t="s">
        <v>2991</v>
      </c>
      <c r="C275" s="237" t="s">
        <v>2360</v>
      </c>
      <c r="D275" s="237" t="s">
        <v>2992</v>
      </c>
      <c r="E275" s="237" t="s">
        <v>5978</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2431</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5863</v>
      </c>
    </row>
    <row r="276" spans="1:87">
      <c r="A276" s="336" t="s">
        <v>1116</v>
      </c>
      <c r="B276" s="237" t="s">
        <v>2993</v>
      </c>
      <c r="C276" s="237" t="s">
        <v>2360</v>
      </c>
      <c r="D276" s="237" t="s">
        <v>5492</v>
      </c>
      <c r="E276" s="237" t="s">
        <v>5493</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3119</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1117</v>
      </c>
      <c r="B277" s="237" t="s">
        <v>2994</v>
      </c>
      <c r="C277" s="237" t="s">
        <v>3647</v>
      </c>
      <c r="D277" s="237" t="s">
        <v>5494</v>
      </c>
      <c r="E277" s="237" t="s">
        <v>5979</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5495</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1118</v>
      </c>
      <c r="B278" s="237" t="s">
        <v>2995</v>
      </c>
      <c r="C278" s="237" t="s">
        <v>2336</v>
      </c>
      <c r="D278" s="237" t="s">
        <v>2996</v>
      </c>
      <c r="E278" s="237" t="s">
        <v>2997</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2998</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5863</v>
      </c>
    </row>
    <row r="279" spans="1:87">
      <c r="A279" s="336" t="s">
        <v>1119</v>
      </c>
      <c r="B279" s="237" t="s">
        <v>2999</v>
      </c>
      <c r="C279" s="237" t="s">
        <v>2360</v>
      </c>
      <c r="D279" s="237" t="s">
        <v>3000</v>
      </c>
      <c r="E279" s="237" t="s">
        <v>3001</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3002</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5863</v>
      </c>
    </row>
    <row r="280" spans="1:87">
      <c r="A280" s="336" t="s">
        <v>1120</v>
      </c>
      <c r="B280" s="237" t="s">
        <v>3003</v>
      </c>
      <c r="C280" s="237" t="s">
        <v>2360</v>
      </c>
      <c r="D280" s="237" t="s">
        <v>3004</v>
      </c>
      <c r="E280" s="237" t="s">
        <v>3005</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3006</v>
      </c>
      <c r="BS280" s="237" t="s">
        <v>3007</v>
      </c>
      <c r="BT280" s="237" t="s">
        <v>3008</v>
      </c>
      <c r="BU280" s="237" t="s">
        <v>3009</v>
      </c>
      <c r="BV280" s="237" t="s">
        <v>533</v>
      </c>
      <c r="BW280" s="237" t="s">
        <v>533</v>
      </c>
      <c r="BX280" s="237" t="s">
        <v>533</v>
      </c>
      <c r="BY280" s="237" t="s">
        <v>533</v>
      </c>
      <c r="BZ280" s="237" t="s">
        <v>533</v>
      </c>
      <c r="CA280" s="237" t="s">
        <v>533</v>
      </c>
      <c r="CB280" s="337"/>
      <c r="CC280" s="337"/>
      <c r="CD280" s="337"/>
      <c r="CE280" s="337"/>
      <c r="CF280" s="337"/>
      <c r="CG280" s="337"/>
      <c r="CH280" s="337"/>
      <c r="CI280" s="237" t="s">
        <v>5863</v>
      </c>
    </row>
    <row r="281" spans="1:87">
      <c r="A281" s="336" t="s">
        <v>1121</v>
      </c>
      <c r="B281" s="237" t="s">
        <v>3010</v>
      </c>
      <c r="C281" s="237" t="s">
        <v>3011</v>
      </c>
      <c r="D281" s="237" t="s">
        <v>3012</v>
      </c>
      <c r="E281" s="237" t="s">
        <v>3013</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3010</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5863</v>
      </c>
    </row>
    <row r="282" spans="1:87">
      <c r="A282" s="336" t="s">
        <v>1122</v>
      </c>
      <c r="B282" s="237" t="s">
        <v>3014</v>
      </c>
      <c r="C282" s="237" t="s">
        <v>2549</v>
      </c>
      <c r="D282" s="237" t="s">
        <v>3015</v>
      </c>
      <c r="E282" s="237" t="s">
        <v>3016</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5863</v>
      </c>
    </row>
    <row r="283" spans="1:87">
      <c r="A283" s="336" t="s">
        <v>1123</v>
      </c>
      <c r="B283" s="237" t="s">
        <v>3017</v>
      </c>
      <c r="C283" s="237" t="s">
        <v>2336</v>
      </c>
      <c r="D283" s="237" t="s">
        <v>5496</v>
      </c>
      <c r="E283" s="237" t="s">
        <v>5980</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1124</v>
      </c>
      <c r="B284" s="237" t="s">
        <v>3018</v>
      </c>
      <c r="C284" s="237" t="s">
        <v>2336</v>
      </c>
      <c r="D284" s="237" t="s">
        <v>3948</v>
      </c>
      <c r="E284" s="237" t="s">
        <v>3949</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1125</v>
      </c>
      <c r="B285" s="237" t="s">
        <v>5497</v>
      </c>
      <c r="C285" s="237" t="s">
        <v>2348</v>
      </c>
      <c r="D285" s="237" t="s">
        <v>3019</v>
      </c>
      <c r="E285" s="237" t="s">
        <v>5981</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2404</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5863</v>
      </c>
    </row>
    <row r="286" spans="1:87">
      <c r="A286" s="336" t="s">
        <v>1126</v>
      </c>
      <c r="B286" s="237" t="s">
        <v>3020</v>
      </c>
      <c r="C286" s="237" t="s">
        <v>2398</v>
      </c>
      <c r="D286" s="237" t="s">
        <v>3021</v>
      </c>
      <c r="E286" s="237" t="s">
        <v>3022</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5863</v>
      </c>
    </row>
    <row r="287" spans="1:87">
      <c r="A287" s="336" t="s">
        <v>1127</v>
      </c>
      <c r="B287" s="237" t="s">
        <v>3023</v>
      </c>
      <c r="C287" s="237" t="s">
        <v>2336</v>
      </c>
      <c r="D287" s="237" t="s">
        <v>3024</v>
      </c>
      <c r="E287" s="237" t="s">
        <v>5982</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2431</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5863</v>
      </c>
    </row>
    <row r="288" spans="1:87">
      <c r="A288" s="336" t="s">
        <v>1128</v>
      </c>
      <c r="B288" s="237" t="s">
        <v>3025</v>
      </c>
      <c r="C288" s="237" t="s">
        <v>3026</v>
      </c>
      <c r="D288" s="237" t="s">
        <v>3027</v>
      </c>
      <c r="E288" s="237" t="s">
        <v>5983</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5863</v>
      </c>
    </row>
    <row r="289" spans="1:87">
      <c r="A289" s="336" t="s">
        <v>1129</v>
      </c>
      <c r="B289" s="237" t="s">
        <v>5498</v>
      </c>
      <c r="C289" s="237" t="s">
        <v>2398</v>
      </c>
      <c r="D289" s="237" t="s">
        <v>3028</v>
      </c>
      <c r="E289" s="237" t="s">
        <v>3029</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5863</v>
      </c>
    </row>
    <row r="290" spans="1:87">
      <c r="A290" s="336" t="s">
        <v>1130</v>
      </c>
      <c r="B290" s="237" t="s">
        <v>3030</v>
      </c>
      <c r="C290" s="237" t="s">
        <v>2336</v>
      </c>
      <c r="D290" s="237" t="s">
        <v>3031</v>
      </c>
      <c r="E290" s="237" t="s">
        <v>3032</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3033</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5863</v>
      </c>
    </row>
    <row r="291" spans="1:87">
      <c r="A291" s="336" t="s">
        <v>1131</v>
      </c>
      <c r="B291" s="237" t="s">
        <v>3034</v>
      </c>
      <c r="C291" s="237" t="s">
        <v>5499</v>
      </c>
      <c r="D291" s="237" t="s">
        <v>5500</v>
      </c>
      <c r="E291" s="237" t="s">
        <v>3349</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5501</v>
      </c>
      <c r="BS291" s="237" t="s">
        <v>5502</v>
      </c>
      <c r="BT291" s="237" t="s">
        <v>5503</v>
      </c>
      <c r="BU291" s="237" t="s">
        <v>5504</v>
      </c>
      <c r="BV291" s="237" t="s">
        <v>5505</v>
      </c>
      <c r="BW291" s="237" t="s">
        <v>533</v>
      </c>
      <c r="BX291" s="237" t="s">
        <v>533</v>
      </c>
      <c r="BY291" s="237" t="s">
        <v>533</v>
      </c>
      <c r="BZ291" s="237" t="s">
        <v>533</v>
      </c>
      <c r="CA291" s="237" t="s">
        <v>533</v>
      </c>
      <c r="CB291" s="337"/>
      <c r="CC291" s="337"/>
      <c r="CD291" s="337"/>
      <c r="CE291" s="337"/>
      <c r="CF291" s="337"/>
      <c r="CG291" s="337"/>
      <c r="CH291" s="337"/>
      <c r="CI291" s="237" t="s">
        <v>5863</v>
      </c>
    </row>
    <row r="292" spans="1:87">
      <c r="A292" s="336" t="s">
        <v>1132</v>
      </c>
      <c r="B292" s="237" t="s">
        <v>3035</v>
      </c>
      <c r="C292" s="237" t="s">
        <v>2360</v>
      </c>
      <c r="D292" s="237" t="s">
        <v>5506</v>
      </c>
      <c r="E292" s="237" t="s">
        <v>5507</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5508</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1133</v>
      </c>
      <c r="B293" s="237" t="s">
        <v>3036</v>
      </c>
      <c r="C293" s="237" t="s">
        <v>2450</v>
      </c>
      <c r="D293" s="237" t="s">
        <v>3037</v>
      </c>
      <c r="E293" s="237" t="s">
        <v>5984</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3038</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5863</v>
      </c>
    </row>
    <row r="294" spans="1:87">
      <c r="A294" s="336" t="s">
        <v>1134</v>
      </c>
      <c r="B294" s="237" t="s">
        <v>3039</v>
      </c>
      <c r="C294" s="237" t="s">
        <v>2360</v>
      </c>
      <c r="D294" s="237" t="s">
        <v>3040</v>
      </c>
      <c r="E294" s="237" t="s">
        <v>3041</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3042</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5863</v>
      </c>
    </row>
    <row r="295" spans="1:87">
      <c r="A295" s="336" t="s">
        <v>1135</v>
      </c>
      <c r="B295" s="237" t="s">
        <v>3043</v>
      </c>
      <c r="C295" s="237" t="s">
        <v>2360</v>
      </c>
      <c r="D295" s="237" t="s">
        <v>3044</v>
      </c>
      <c r="E295" s="237" t="s">
        <v>5985</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5863</v>
      </c>
    </row>
    <row r="296" spans="1:87">
      <c r="A296" s="336" t="s">
        <v>1136</v>
      </c>
      <c r="B296" s="237" t="s">
        <v>3045</v>
      </c>
      <c r="C296" s="237" t="s">
        <v>5986</v>
      </c>
      <c r="D296" s="237" t="s">
        <v>5987</v>
      </c>
      <c r="E296" s="237" t="s">
        <v>3349</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5509</v>
      </c>
      <c r="BS296" s="237" t="s">
        <v>5510</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5863</v>
      </c>
    </row>
    <row r="297" spans="1:87">
      <c r="A297" s="336" t="s">
        <v>1137</v>
      </c>
      <c r="B297" s="237" t="s">
        <v>3046</v>
      </c>
      <c r="C297" s="237" t="s">
        <v>2360</v>
      </c>
      <c r="D297" s="237" t="s">
        <v>3047</v>
      </c>
      <c r="E297" s="237" t="s">
        <v>5988</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3048</v>
      </c>
      <c r="BS297" s="237" t="s">
        <v>3049</v>
      </c>
      <c r="BT297" s="237" t="s">
        <v>3050</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5863</v>
      </c>
    </row>
    <row r="298" spans="1:87">
      <c r="A298" s="336" t="s">
        <v>1138</v>
      </c>
      <c r="B298" s="237" t="s">
        <v>3051</v>
      </c>
      <c r="C298" s="237" t="s">
        <v>2360</v>
      </c>
      <c r="D298" s="237" t="s">
        <v>3052</v>
      </c>
      <c r="E298" s="237" t="s">
        <v>5989</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5511</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5863</v>
      </c>
    </row>
    <row r="299" spans="1:87">
      <c r="A299" s="336" t="s">
        <v>1139</v>
      </c>
      <c r="B299" s="237" t="s">
        <v>3053</v>
      </c>
      <c r="C299" s="237" t="s">
        <v>3054</v>
      </c>
      <c r="D299" s="237" t="s">
        <v>3055</v>
      </c>
      <c r="E299" s="237" t="s">
        <v>3056</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3057</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5863</v>
      </c>
    </row>
    <row r="300" spans="1:87">
      <c r="A300" s="336" t="s">
        <v>1140</v>
      </c>
      <c r="B300" s="237" t="s">
        <v>3058</v>
      </c>
      <c r="C300" s="237" t="s">
        <v>2360</v>
      </c>
      <c r="D300" s="237" t="s">
        <v>5512</v>
      </c>
      <c r="E300" s="237" t="s">
        <v>5990</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2363</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5863</v>
      </c>
    </row>
    <row r="301" spans="1:87">
      <c r="A301" s="336" t="s">
        <v>1141</v>
      </c>
      <c r="B301" s="237" t="s">
        <v>3059</v>
      </c>
      <c r="C301" s="237" t="s">
        <v>2336</v>
      </c>
      <c r="D301" s="237" t="s">
        <v>5991</v>
      </c>
      <c r="E301" s="237" t="s">
        <v>3060</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5863</v>
      </c>
    </row>
    <row r="302" spans="1:87">
      <c r="A302" s="336" t="s">
        <v>1142</v>
      </c>
      <c r="B302" s="237" t="s">
        <v>3061</v>
      </c>
      <c r="C302" s="237" t="s">
        <v>5992</v>
      </c>
      <c r="D302" s="237" t="s">
        <v>3062</v>
      </c>
      <c r="E302" s="237" t="s">
        <v>3063</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5863</v>
      </c>
    </row>
    <row r="303" spans="1:87">
      <c r="A303" s="336" t="s">
        <v>1143</v>
      </c>
      <c r="B303" s="237" t="s">
        <v>3064</v>
      </c>
      <c r="C303" s="237" t="s">
        <v>5993</v>
      </c>
      <c r="D303" s="237" t="s">
        <v>3065</v>
      </c>
      <c r="E303" s="237" t="s">
        <v>5994</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5513</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5863</v>
      </c>
    </row>
    <row r="304" spans="1:87">
      <c r="A304" s="336" t="s">
        <v>1144</v>
      </c>
      <c r="B304" s="237" t="s">
        <v>3066</v>
      </c>
      <c r="C304" s="237" t="s">
        <v>2971</v>
      </c>
      <c r="D304" s="237" t="s">
        <v>3067</v>
      </c>
      <c r="E304" s="237" t="s">
        <v>3068</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5863</v>
      </c>
    </row>
    <row r="305" spans="1:87">
      <c r="A305" s="336" t="s">
        <v>1145</v>
      </c>
      <c r="B305" s="237" t="s">
        <v>3069</v>
      </c>
      <c r="C305" s="237" t="s">
        <v>2360</v>
      </c>
      <c r="D305" s="237" t="s">
        <v>5514</v>
      </c>
      <c r="E305" s="237" t="s">
        <v>5515</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2393</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1146</v>
      </c>
      <c r="B306" s="237" t="s">
        <v>3070</v>
      </c>
      <c r="C306" s="237" t="s">
        <v>5516</v>
      </c>
      <c r="D306" s="237" t="s">
        <v>5995</v>
      </c>
      <c r="E306" s="237" t="s">
        <v>5517</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1147</v>
      </c>
      <c r="B307" s="237" t="s">
        <v>3071</v>
      </c>
      <c r="C307" s="237" t="s">
        <v>2360</v>
      </c>
      <c r="D307" s="237" t="s">
        <v>5996</v>
      </c>
      <c r="E307" s="237" t="s">
        <v>3072</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5863</v>
      </c>
    </row>
    <row r="308" spans="1:87">
      <c r="A308" s="336" t="s">
        <v>1148</v>
      </c>
      <c r="B308" s="237" t="s">
        <v>3073</v>
      </c>
      <c r="C308" s="237" t="s">
        <v>2450</v>
      </c>
      <c r="D308" s="237" t="s">
        <v>5997</v>
      </c>
      <c r="E308" s="237" t="s">
        <v>3074</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3038</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5863</v>
      </c>
    </row>
    <row r="309" spans="1:87">
      <c r="A309" s="336" t="s">
        <v>1149</v>
      </c>
      <c r="B309" s="237" t="s">
        <v>3075</v>
      </c>
      <c r="C309" s="237" t="s">
        <v>2360</v>
      </c>
      <c r="D309" s="237" t="s">
        <v>5998</v>
      </c>
      <c r="E309" s="237" t="s">
        <v>3076</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5863</v>
      </c>
    </row>
    <row r="310" spans="1:87">
      <c r="A310" s="336" t="s">
        <v>1150</v>
      </c>
      <c r="B310" s="237" t="s">
        <v>3077</v>
      </c>
      <c r="C310" s="237" t="s">
        <v>2360</v>
      </c>
      <c r="D310" s="237" t="s">
        <v>5999</v>
      </c>
      <c r="E310" s="237" t="s">
        <v>5518</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1151</v>
      </c>
      <c r="B311" s="237" t="s">
        <v>3078</v>
      </c>
      <c r="C311" s="237" t="s">
        <v>2398</v>
      </c>
      <c r="D311" s="237" t="s">
        <v>5519</v>
      </c>
      <c r="E311" s="237" t="s">
        <v>6000</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3146</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5863</v>
      </c>
    </row>
    <row r="312" spans="1:87">
      <c r="A312" s="336" t="s">
        <v>1152</v>
      </c>
      <c r="B312" s="237" t="s">
        <v>3079</v>
      </c>
      <c r="C312" s="237" t="s">
        <v>2450</v>
      </c>
      <c r="D312" s="237" t="s">
        <v>6001</v>
      </c>
      <c r="E312" s="237" t="s">
        <v>3080</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3079</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5863</v>
      </c>
    </row>
    <row r="313" spans="1:87">
      <c r="A313" s="336" t="s">
        <v>1153</v>
      </c>
      <c r="B313" s="237" t="s">
        <v>3081</v>
      </c>
      <c r="C313" s="237" t="s">
        <v>2336</v>
      </c>
      <c r="D313" s="237" t="s">
        <v>5520</v>
      </c>
      <c r="E313" s="237" t="s">
        <v>5521</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5522</v>
      </c>
      <c r="BS313" s="237" t="s">
        <v>5344</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5863</v>
      </c>
    </row>
    <row r="314" spans="1:87">
      <c r="A314" s="336" t="s">
        <v>1154</v>
      </c>
      <c r="B314" s="237" t="s">
        <v>3082</v>
      </c>
      <c r="C314" s="237" t="s">
        <v>2360</v>
      </c>
      <c r="D314" s="237" t="s">
        <v>6002</v>
      </c>
      <c r="E314" s="237" t="s">
        <v>3083</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2912</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5863</v>
      </c>
    </row>
    <row r="315" spans="1:87">
      <c r="A315" s="336" t="s">
        <v>1155</v>
      </c>
      <c r="B315" s="237" t="s">
        <v>3084</v>
      </c>
      <c r="C315" s="237" t="s">
        <v>2360</v>
      </c>
      <c r="D315" s="237" t="s">
        <v>3085</v>
      </c>
      <c r="E315" s="237" t="s">
        <v>3086</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3087</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5863</v>
      </c>
    </row>
    <row r="316" spans="1:87">
      <c r="A316" s="336" t="s">
        <v>1156</v>
      </c>
      <c r="B316" s="237" t="s">
        <v>3088</v>
      </c>
      <c r="C316" s="237" t="s">
        <v>2855</v>
      </c>
      <c r="D316" s="237" t="s">
        <v>6003</v>
      </c>
      <c r="E316" s="237" t="s">
        <v>5523</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2407</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1157</v>
      </c>
      <c r="B317" s="237" t="s">
        <v>3089</v>
      </c>
      <c r="C317" s="237" t="s">
        <v>2360</v>
      </c>
      <c r="D317" s="237" t="s">
        <v>6004</v>
      </c>
      <c r="E317" s="237" t="s">
        <v>3090</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2404</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5863</v>
      </c>
    </row>
    <row r="318" spans="1:87">
      <c r="A318" s="336" t="s">
        <v>1158</v>
      </c>
      <c r="B318" s="237" t="s">
        <v>3091</v>
      </c>
      <c r="C318" s="237" t="s">
        <v>2360</v>
      </c>
      <c r="D318" s="237" t="s">
        <v>3092</v>
      </c>
      <c r="E318" s="237" t="s">
        <v>6005</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2481</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5863</v>
      </c>
    </row>
    <row r="319" spans="1:87">
      <c r="A319" s="336" t="s">
        <v>1159</v>
      </c>
      <c r="B319" s="237" t="s">
        <v>3093</v>
      </c>
      <c r="C319" s="237" t="s">
        <v>2398</v>
      </c>
      <c r="D319" s="237" t="s">
        <v>6006</v>
      </c>
      <c r="E319" s="237" t="s">
        <v>6007</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2393</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1160</v>
      </c>
      <c r="B320" s="237" t="s">
        <v>3094</v>
      </c>
      <c r="C320" s="237" t="s">
        <v>6008</v>
      </c>
      <c r="D320" s="237" t="s">
        <v>6009</v>
      </c>
      <c r="E320" s="237" t="s">
        <v>2389</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1161</v>
      </c>
      <c r="B321" s="237" t="s">
        <v>3095</v>
      </c>
      <c r="C321" s="237" t="s">
        <v>2360</v>
      </c>
      <c r="D321" s="237" t="s">
        <v>6010</v>
      </c>
      <c r="E321" s="237" t="s">
        <v>6011</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5863</v>
      </c>
    </row>
    <row r="322" spans="1:87">
      <c r="A322" s="336" t="s">
        <v>1162</v>
      </c>
      <c r="B322" s="237" t="s">
        <v>3096</v>
      </c>
      <c r="C322" s="237" t="s">
        <v>3097</v>
      </c>
      <c r="D322" s="237" t="s">
        <v>3098</v>
      </c>
      <c r="E322" s="237" t="s">
        <v>6012</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2748</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5863</v>
      </c>
    </row>
    <row r="323" spans="1:87">
      <c r="A323" s="336" t="s">
        <v>1163</v>
      </c>
      <c r="B323" s="237" t="s">
        <v>3099</v>
      </c>
      <c r="C323" s="237" t="s">
        <v>2336</v>
      </c>
      <c r="D323" s="237" t="s">
        <v>6013</v>
      </c>
      <c r="E323" s="237" t="s">
        <v>6014</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5863</v>
      </c>
    </row>
    <row r="324" spans="1:87">
      <c r="A324" s="336" t="s">
        <v>1164</v>
      </c>
      <c r="B324" s="237" t="s">
        <v>3100</v>
      </c>
      <c r="C324" s="237" t="s">
        <v>2398</v>
      </c>
      <c r="D324" s="237" t="s">
        <v>6015</v>
      </c>
      <c r="E324" s="237" t="s">
        <v>2723</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1165</v>
      </c>
      <c r="B325" s="237" t="s">
        <v>3101</v>
      </c>
      <c r="C325" s="237" t="s">
        <v>2360</v>
      </c>
      <c r="D325" s="237" t="s">
        <v>6016</v>
      </c>
      <c r="E325" s="237" t="s">
        <v>3102</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3119</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5863</v>
      </c>
    </row>
    <row r="326" spans="1:87">
      <c r="A326" s="336" t="s">
        <v>1166</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1167</v>
      </c>
      <c r="B327" s="237" t="s">
        <v>3103</v>
      </c>
      <c r="C327" s="237" t="s">
        <v>2360</v>
      </c>
      <c r="D327" s="237" t="s">
        <v>3104</v>
      </c>
      <c r="E327" s="237" t="s">
        <v>3105</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5863</v>
      </c>
    </row>
    <row r="328" spans="1:87">
      <c r="A328" s="336" t="s">
        <v>1168</v>
      </c>
      <c r="B328" s="237" t="s">
        <v>3106</v>
      </c>
      <c r="C328" s="237" t="s">
        <v>2360</v>
      </c>
      <c r="D328" s="237" t="s">
        <v>3107</v>
      </c>
      <c r="E328" s="237" t="s">
        <v>3108</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3109</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5863</v>
      </c>
    </row>
    <row r="329" spans="1:87">
      <c r="A329" s="336" t="s">
        <v>1169</v>
      </c>
      <c r="B329" s="237" t="s">
        <v>3110</v>
      </c>
      <c r="C329" s="237" t="s">
        <v>2511</v>
      </c>
      <c r="D329" s="237" t="s">
        <v>6017</v>
      </c>
      <c r="E329" s="237" t="s">
        <v>6018</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5524</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1170</v>
      </c>
      <c r="B330" s="237" t="s">
        <v>3111</v>
      </c>
      <c r="C330" s="237" t="s">
        <v>2336</v>
      </c>
      <c r="D330" s="237" t="s">
        <v>6019</v>
      </c>
      <c r="E330" s="237" t="s">
        <v>3112</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3113</v>
      </c>
      <c r="BS330" s="237" t="s">
        <v>3114</v>
      </c>
      <c r="BT330" s="237" t="s">
        <v>3115</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5863</v>
      </c>
    </row>
    <row r="331" spans="1:87">
      <c r="A331" s="336" t="s">
        <v>1171</v>
      </c>
      <c r="B331" s="237" t="s">
        <v>3116</v>
      </c>
      <c r="C331" s="237" t="s">
        <v>2360</v>
      </c>
      <c r="D331" s="237" t="s">
        <v>5525</v>
      </c>
      <c r="E331" s="237" t="s">
        <v>5526</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3119</v>
      </c>
      <c r="BS331" s="237" t="s">
        <v>2748</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5863</v>
      </c>
    </row>
    <row r="332" spans="1:87">
      <c r="A332" s="336" t="s">
        <v>1172</v>
      </c>
      <c r="B332" s="237" t="s">
        <v>3117</v>
      </c>
      <c r="C332" s="237" t="s">
        <v>2360</v>
      </c>
      <c r="D332" s="237" t="s">
        <v>6020</v>
      </c>
      <c r="E332" s="237" t="s">
        <v>3118</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3119</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5863</v>
      </c>
    </row>
    <row r="333" spans="1:87">
      <c r="A333" s="336" t="s">
        <v>1173</v>
      </c>
      <c r="B333" s="237" t="s">
        <v>3120</v>
      </c>
      <c r="C333" s="237" t="s">
        <v>2360</v>
      </c>
      <c r="D333" s="237" t="s">
        <v>3121</v>
      </c>
      <c r="E333" s="237" t="s">
        <v>3122</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5863</v>
      </c>
    </row>
    <row r="334" spans="1:87">
      <c r="A334" s="336" t="s">
        <v>1174</v>
      </c>
      <c r="B334" s="237" t="s">
        <v>3123</v>
      </c>
      <c r="C334" s="237" t="s">
        <v>2360</v>
      </c>
      <c r="D334" s="237" t="s">
        <v>3124</v>
      </c>
      <c r="E334" s="237" t="s">
        <v>3125</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5863</v>
      </c>
    </row>
    <row r="335" spans="1:87">
      <c r="A335" s="336" t="s">
        <v>1175</v>
      </c>
      <c r="B335" s="237" t="s">
        <v>3126</v>
      </c>
      <c r="C335" s="237" t="s">
        <v>2398</v>
      </c>
      <c r="D335" s="237" t="s">
        <v>3127</v>
      </c>
      <c r="E335" s="237" t="s">
        <v>6021</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3128</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5863</v>
      </c>
    </row>
    <row r="336" spans="1:87">
      <c r="A336" s="336" t="s">
        <v>1176</v>
      </c>
      <c r="B336" s="237" t="s">
        <v>3129</v>
      </c>
      <c r="C336" s="237" t="s">
        <v>2360</v>
      </c>
      <c r="D336" s="237" t="s">
        <v>6022</v>
      </c>
      <c r="E336" s="237" t="s">
        <v>3130</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5863</v>
      </c>
    </row>
    <row r="337" spans="1:87">
      <c r="A337" s="336" t="s">
        <v>1177</v>
      </c>
      <c r="B337" s="237" t="s">
        <v>3131</v>
      </c>
      <c r="C337" s="237" t="s">
        <v>2360</v>
      </c>
      <c r="D337" s="237" t="s">
        <v>5527</v>
      </c>
      <c r="E337" s="237" t="s">
        <v>5528</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1178</v>
      </c>
      <c r="B338" s="237" t="s">
        <v>3132</v>
      </c>
      <c r="C338" s="237" t="s">
        <v>3133</v>
      </c>
      <c r="D338" s="237" t="s">
        <v>3134</v>
      </c>
      <c r="E338" s="237" t="s">
        <v>3135</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5863</v>
      </c>
    </row>
    <row r="339" spans="1:87">
      <c r="A339" s="336" t="s">
        <v>1179</v>
      </c>
      <c r="B339" s="237" t="s">
        <v>3136</v>
      </c>
      <c r="C339" s="237" t="s">
        <v>2360</v>
      </c>
      <c r="D339" s="237" t="s">
        <v>6023</v>
      </c>
      <c r="E339" s="237" t="s">
        <v>3137</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5863</v>
      </c>
    </row>
    <row r="340" spans="1:87">
      <c r="A340" s="336" t="s">
        <v>1180</v>
      </c>
      <c r="B340" s="237" t="s">
        <v>3138</v>
      </c>
      <c r="C340" s="237" t="s">
        <v>2360</v>
      </c>
      <c r="D340" s="237" t="s">
        <v>6024</v>
      </c>
      <c r="E340" s="237" t="s">
        <v>6025</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3139</v>
      </c>
      <c r="BS340" s="237" t="s">
        <v>3140</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5863</v>
      </c>
    </row>
    <row r="341" spans="1:87">
      <c r="A341" s="336" t="s">
        <v>1181</v>
      </c>
      <c r="B341" s="237" t="s">
        <v>3141</v>
      </c>
      <c r="C341" s="237" t="s">
        <v>2360</v>
      </c>
      <c r="D341" s="237" t="s">
        <v>6026</v>
      </c>
      <c r="E341" s="237" t="s">
        <v>3142</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3143</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5863</v>
      </c>
    </row>
    <row r="342" spans="1:87">
      <c r="A342" s="336" t="s">
        <v>1182</v>
      </c>
      <c r="B342" s="237" t="s">
        <v>3144</v>
      </c>
      <c r="C342" s="237" t="s">
        <v>6027</v>
      </c>
      <c r="D342" s="237" t="s">
        <v>3145</v>
      </c>
      <c r="E342" s="237" t="s">
        <v>6028</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3146</v>
      </c>
      <c r="BS342" s="237" t="s">
        <v>3147</v>
      </c>
      <c r="BT342" s="237" t="s">
        <v>3148</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5863</v>
      </c>
    </row>
    <row r="343" spans="1:87">
      <c r="A343" s="336" t="s">
        <v>1183</v>
      </c>
      <c r="B343" s="237" t="s">
        <v>3149</v>
      </c>
      <c r="C343" s="237" t="s">
        <v>2553</v>
      </c>
      <c r="D343" s="237" t="s">
        <v>6029</v>
      </c>
      <c r="E343" s="237" t="s">
        <v>6030</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1184</v>
      </c>
      <c r="B344" s="237" t="s">
        <v>3150</v>
      </c>
      <c r="C344" s="237" t="s">
        <v>2360</v>
      </c>
      <c r="D344" s="237" t="s">
        <v>5529</v>
      </c>
      <c r="E344" s="237" t="s">
        <v>5530</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1185</v>
      </c>
      <c r="B345" s="237" t="s">
        <v>3151</v>
      </c>
      <c r="C345" s="237" t="s">
        <v>2398</v>
      </c>
      <c r="D345" s="237" t="s">
        <v>3152</v>
      </c>
      <c r="E345" s="237" t="s">
        <v>3153</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3154</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5863</v>
      </c>
    </row>
    <row r="346" spans="1:87">
      <c r="A346" s="336" t="s">
        <v>1186</v>
      </c>
      <c r="B346" s="237" t="s">
        <v>5531</v>
      </c>
      <c r="C346" s="237" t="s">
        <v>3155</v>
      </c>
      <c r="D346" s="237" t="s">
        <v>6031</v>
      </c>
      <c r="E346" s="237" t="s">
        <v>6032</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5863</v>
      </c>
    </row>
    <row r="347" spans="1:87">
      <c r="A347" s="336" t="s">
        <v>1187</v>
      </c>
      <c r="B347" s="237" t="s">
        <v>3156</v>
      </c>
      <c r="C347" s="237" t="s">
        <v>2360</v>
      </c>
      <c r="D347" s="237" t="s">
        <v>5532</v>
      </c>
      <c r="E347" s="237" t="s">
        <v>6033</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3156</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1188</v>
      </c>
      <c r="B348" s="237" t="s">
        <v>3157</v>
      </c>
      <c r="C348" s="237" t="s">
        <v>2450</v>
      </c>
      <c r="D348" s="237" t="s">
        <v>5533</v>
      </c>
      <c r="E348" s="237" t="s">
        <v>6034</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3214</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1189</v>
      </c>
      <c r="B349" s="237" t="s">
        <v>3158</v>
      </c>
      <c r="C349" s="237" t="s">
        <v>2398</v>
      </c>
      <c r="D349" s="237" t="s">
        <v>5534</v>
      </c>
      <c r="E349" s="237" t="s">
        <v>5535</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1190</v>
      </c>
      <c r="B350" s="237" t="s">
        <v>3159</v>
      </c>
      <c r="C350" s="237" t="s">
        <v>2336</v>
      </c>
      <c r="D350" s="237" t="s">
        <v>3160</v>
      </c>
      <c r="E350" s="237" t="s">
        <v>3161</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3162</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5863</v>
      </c>
    </row>
    <row r="351" spans="1:87">
      <c r="A351" s="336" t="s">
        <v>1191</v>
      </c>
      <c r="B351" s="237" t="s">
        <v>3163</v>
      </c>
      <c r="C351" s="237" t="s">
        <v>2360</v>
      </c>
      <c r="D351" s="237" t="s">
        <v>3164</v>
      </c>
      <c r="E351" s="237" t="s">
        <v>3165</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5863</v>
      </c>
    </row>
    <row r="352" spans="1:87">
      <c r="A352" s="336" t="s">
        <v>1192</v>
      </c>
      <c r="B352" s="237" t="s">
        <v>3166</v>
      </c>
      <c r="C352" s="237" t="s">
        <v>2360</v>
      </c>
      <c r="D352" s="237" t="s">
        <v>6035</v>
      </c>
      <c r="E352" s="237" t="s">
        <v>3167</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3119</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5863</v>
      </c>
    </row>
    <row r="353" spans="1:87">
      <c r="A353" s="336" t="s">
        <v>1193</v>
      </c>
      <c r="B353" s="237" t="s">
        <v>3168</v>
      </c>
      <c r="C353" s="237" t="s">
        <v>2360</v>
      </c>
      <c r="D353" s="237" t="s">
        <v>5536</v>
      </c>
      <c r="E353" s="237" t="s">
        <v>6036</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1194</v>
      </c>
      <c r="B354" s="237" t="s">
        <v>3169</v>
      </c>
      <c r="C354" s="237" t="s">
        <v>2360</v>
      </c>
      <c r="D354" s="237" t="s">
        <v>6037</v>
      </c>
      <c r="E354" s="237" t="s">
        <v>5537</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3395</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1195</v>
      </c>
      <c r="B355" s="237" t="s">
        <v>3170</v>
      </c>
      <c r="C355" s="237" t="s">
        <v>2398</v>
      </c>
      <c r="D355" s="237" t="s">
        <v>5538</v>
      </c>
      <c r="E355" s="237" t="s">
        <v>5539</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5540</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5863</v>
      </c>
    </row>
    <row r="356" spans="1:87">
      <c r="A356" s="336" t="s">
        <v>1196</v>
      </c>
      <c r="B356" s="237" t="s">
        <v>3171</v>
      </c>
      <c r="C356" s="237" t="s">
        <v>2360</v>
      </c>
      <c r="D356" s="237" t="s">
        <v>3172</v>
      </c>
      <c r="E356" s="237" t="s">
        <v>6038</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2404</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5863</v>
      </c>
    </row>
    <row r="357" spans="1:87">
      <c r="A357" s="336" t="s">
        <v>1197</v>
      </c>
      <c r="B357" s="237" t="s">
        <v>3173</v>
      </c>
      <c r="C357" s="237" t="s">
        <v>6039</v>
      </c>
      <c r="D357" s="237" t="s">
        <v>6040</v>
      </c>
      <c r="E357" s="237" t="s">
        <v>6041</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3174</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5863</v>
      </c>
    </row>
    <row r="358" spans="1:87">
      <c r="A358" s="336" t="s">
        <v>1198</v>
      </c>
      <c r="B358" s="237" t="s">
        <v>3175</v>
      </c>
      <c r="C358" s="237" t="s">
        <v>2360</v>
      </c>
      <c r="D358" s="237" t="s">
        <v>6042</v>
      </c>
      <c r="E358" s="237" t="s">
        <v>6043</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3395</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1199</v>
      </c>
      <c r="B359" s="237" t="s">
        <v>3176</v>
      </c>
      <c r="C359" s="237" t="s">
        <v>2336</v>
      </c>
      <c r="D359" s="237" t="s">
        <v>3948</v>
      </c>
      <c r="E359" s="237" t="s">
        <v>5541</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1200</v>
      </c>
      <c r="B360" s="237" t="s">
        <v>3177</v>
      </c>
      <c r="C360" s="237" t="s">
        <v>2360</v>
      </c>
      <c r="D360" s="237" t="s">
        <v>3178</v>
      </c>
      <c r="E360" s="237" t="s">
        <v>3179</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5542</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5863</v>
      </c>
    </row>
    <row r="361" spans="1:87">
      <c r="A361" s="336" t="s">
        <v>1201</v>
      </c>
      <c r="B361" s="237" t="s">
        <v>3180</v>
      </c>
      <c r="C361" s="237" t="s">
        <v>2360</v>
      </c>
      <c r="D361" s="237" t="s">
        <v>5543</v>
      </c>
      <c r="E361" s="237" t="s">
        <v>5544</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1202</v>
      </c>
      <c r="B362" s="237" t="s">
        <v>5545</v>
      </c>
      <c r="C362" s="237" t="s">
        <v>2360</v>
      </c>
      <c r="D362" s="237" t="s">
        <v>6044</v>
      </c>
      <c r="E362" s="237" t="s">
        <v>6045</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2579</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5863</v>
      </c>
    </row>
    <row r="363" spans="1:87">
      <c r="A363" s="336" t="s">
        <v>1203</v>
      </c>
      <c r="B363" s="237" t="s">
        <v>3181</v>
      </c>
      <c r="C363" s="237" t="s">
        <v>2360</v>
      </c>
      <c r="D363" s="237" t="s">
        <v>6046</v>
      </c>
      <c r="E363" s="237" t="s">
        <v>6047</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3182</v>
      </c>
      <c r="BS363" s="237" t="s">
        <v>3183</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5863</v>
      </c>
    </row>
    <row r="364" spans="1:87">
      <c r="A364" s="336" t="s">
        <v>1204</v>
      </c>
      <c r="B364" s="237" t="s">
        <v>3184</v>
      </c>
      <c r="C364" s="237" t="s">
        <v>2450</v>
      </c>
      <c r="D364" s="237" t="s">
        <v>3185</v>
      </c>
      <c r="E364" s="237" t="s">
        <v>3186</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5863</v>
      </c>
    </row>
    <row r="365" spans="1:87">
      <c r="A365" s="336" t="s">
        <v>1205</v>
      </c>
      <c r="B365" s="237" t="s">
        <v>3187</v>
      </c>
      <c r="C365" s="237" t="s">
        <v>2398</v>
      </c>
      <c r="D365" s="237" t="s">
        <v>6048</v>
      </c>
      <c r="E365" s="237" t="s">
        <v>6049</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1206</v>
      </c>
      <c r="B366" s="237" t="s">
        <v>3188</v>
      </c>
      <c r="C366" s="237" t="s">
        <v>2971</v>
      </c>
      <c r="D366" s="237" t="s">
        <v>3189</v>
      </c>
      <c r="E366" s="237" t="s">
        <v>3190</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2748</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5863</v>
      </c>
    </row>
    <row r="367" spans="1:87">
      <c r="A367" s="336" t="s">
        <v>1207</v>
      </c>
      <c r="B367" s="237" t="s">
        <v>3191</v>
      </c>
      <c r="C367" s="237" t="s">
        <v>2336</v>
      </c>
      <c r="D367" s="237" t="s">
        <v>6050</v>
      </c>
      <c r="E367" s="237" t="s">
        <v>6051</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5546</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5863</v>
      </c>
    </row>
    <row r="368" spans="1:87">
      <c r="A368" s="336" t="s">
        <v>1208</v>
      </c>
      <c r="B368" s="237" t="s">
        <v>3192</v>
      </c>
      <c r="C368" s="237" t="s">
        <v>2360</v>
      </c>
      <c r="D368" s="237" t="s">
        <v>6052</v>
      </c>
      <c r="E368" s="237" t="s">
        <v>6053</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2431</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5863</v>
      </c>
    </row>
    <row r="369" spans="1:87">
      <c r="A369" s="336" t="s">
        <v>1209</v>
      </c>
      <c r="B369" s="237" t="s">
        <v>3193</v>
      </c>
      <c r="C369" s="237" t="s">
        <v>2336</v>
      </c>
      <c r="D369" s="237" t="s">
        <v>6054</v>
      </c>
      <c r="E369" s="237" t="s">
        <v>6055</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5547</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1210</v>
      </c>
      <c r="B370" s="237" t="s">
        <v>3194</v>
      </c>
      <c r="C370" s="237" t="s">
        <v>2398</v>
      </c>
      <c r="D370" s="237" t="s">
        <v>6056</v>
      </c>
      <c r="E370" s="237" t="s">
        <v>6057</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1211</v>
      </c>
      <c r="B371" s="237" t="s">
        <v>3195</v>
      </c>
      <c r="C371" s="237" t="s">
        <v>2360</v>
      </c>
      <c r="D371" s="237" t="s">
        <v>6058</v>
      </c>
      <c r="E371" s="237" t="s">
        <v>5548</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5524</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1212</v>
      </c>
      <c r="B372" s="237" t="s">
        <v>3196</v>
      </c>
      <c r="C372" s="237" t="s">
        <v>2336</v>
      </c>
      <c r="D372" s="237" t="s">
        <v>3197</v>
      </c>
      <c r="E372" s="237" t="s">
        <v>3198</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2404</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5863</v>
      </c>
    </row>
    <row r="373" spans="1:87">
      <c r="A373" s="336" t="s">
        <v>1213</v>
      </c>
      <c r="B373" s="237" t="s">
        <v>3199</v>
      </c>
      <c r="C373" s="237" t="s">
        <v>2360</v>
      </c>
      <c r="D373" s="237" t="s">
        <v>3200</v>
      </c>
      <c r="E373" s="237" t="s">
        <v>3201</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5863</v>
      </c>
    </row>
    <row r="374" spans="1:87">
      <c r="A374" s="336" t="s">
        <v>1214</v>
      </c>
      <c r="B374" s="237" t="s">
        <v>3202</v>
      </c>
      <c r="C374" s="237" t="s">
        <v>3203</v>
      </c>
      <c r="D374" s="237" t="s">
        <v>6059</v>
      </c>
      <c r="E374" s="237" t="s">
        <v>6060</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5863</v>
      </c>
    </row>
    <row r="375" spans="1:87">
      <c r="A375" s="336" t="s">
        <v>1215</v>
      </c>
      <c r="B375" s="237" t="s">
        <v>3204</v>
      </c>
      <c r="C375" s="237" t="s">
        <v>6061</v>
      </c>
      <c r="D375" s="237" t="s">
        <v>6062</v>
      </c>
      <c r="E375" s="237" t="s">
        <v>6063</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5863</v>
      </c>
    </row>
    <row r="376" spans="1:87">
      <c r="A376" s="336" t="s">
        <v>1216</v>
      </c>
      <c r="B376" s="237" t="s">
        <v>3205</v>
      </c>
      <c r="C376" s="237" t="s">
        <v>2336</v>
      </c>
      <c r="D376" s="237" t="s">
        <v>6064</v>
      </c>
      <c r="E376" s="237" t="s">
        <v>6065</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5863</v>
      </c>
    </row>
    <row r="377" spans="1:87">
      <c r="A377" s="336" t="s">
        <v>1217</v>
      </c>
      <c r="B377" s="237" t="s">
        <v>3206</v>
      </c>
      <c r="C377" s="237" t="s">
        <v>3207</v>
      </c>
      <c r="D377" s="237" t="s">
        <v>3208</v>
      </c>
      <c r="E377" s="237" t="s">
        <v>6066</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5863</v>
      </c>
    </row>
    <row r="378" spans="1:87">
      <c r="A378" s="336" t="s">
        <v>1218</v>
      </c>
      <c r="B378" s="237" t="s">
        <v>3209</v>
      </c>
      <c r="C378" s="237" t="s">
        <v>2336</v>
      </c>
      <c r="D378" s="237" t="s">
        <v>3210</v>
      </c>
      <c r="E378" s="237" t="s">
        <v>6067</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5863</v>
      </c>
    </row>
    <row r="379" spans="1:87">
      <c r="A379" s="336" t="s">
        <v>1219</v>
      </c>
      <c r="B379" s="237" t="s">
        <v>3211</v>
      </c>
      <c r="C379" s="237" t="s">
        <v>2450</v>
      </c>
      <c r="D379" s="237" t="s">
        <v>3212</v>
      </c>
      <c r="E379" s="237" t="s">
        <v>3213</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3214</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5863</v>
      </c>
    </row>
    <row r="380" spans="1:87">
      <c r="A380" s="336" t="s">
        <v>1220</v>
      </c>
      <c r="B380" s="237" t="s">
        <v>5549</v>
      </c>
      <c r="C380" s="237" t="s">
        <v>5550</v>
      </c>
      <c r="D380" s="237" t="s">
        <v>6068</v>
      </c>
      <c r="E380" s="237" t="s">
        <v>6069</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5549</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5863</v>
      </c>
    </row>
    <row r="381" spans="1:87">
      <c r="A381" s="336" t="s">
        <v>1221</v>
      </c>
      <c r="B381" s="237" t="s">
        <v>5551</v>
      </c>
      <c r="C381" s="237" t="s">
        <v>5552</v>
      </c>
      <c r="D381" s="237" t="s">
        <v>6070</v>
      </c>
      <c r="E381" s="237" t="s">
        <v>6071</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5554</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5863</v>
      </c>
    </row>
    <row r="382" spans="1:87">
      <c r="A382" s="336" t="s">
        <v>1222</v>
      </c>
      <c r="B382" s="237" t="s">
        <v>5551</v>
      </c>
      <c r="C382" s="237" t="s">
        <v>6072</v>
      </c>
      <c r="D382" s="237" t="s">
        <v>6073</v>
      </c>
      <c r="E382" s="237" t="s">
        <v>5553</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5555</v>
      </c>
      <c r="BS382" s="237" t="s">
        <v>5556</v>
      </c>
      <c r="BT382" s="237" t="s">
        <v>5557</v>
      </c>
      <c r="BU382" s="237" t="s">
        <v>5558</v>
      </c>
      <c r="BV382" s="237" t="s">
        <v>5559</v>
      </c>
      <c r="BW382" s="237" t="s">
        <v>533</v>
      </c>
      <c r="BX382" s="237" t="s">
        <v>533</v>
      </c>
      <c r="BY382" s="237" t="s">
        <v>533</v>
      </c>
      <c r="BZ382" s="237" t="s">
        <v>533</v>
      </c>
      <c r="CA382" s="237" t="s">
        <v>533</v>
      </c>
      <c r="CB382" s="337"/>
      <c r="CC382" s="337"/>
      <c r="CD382" s="337"/>
      <c r="CE382" s="337"/>
      <c r="CF382" s="337"/>
      <c r="CG382" s="337"/>
      <c r="CH382" s="337"/>
      <c r="CI382" s="237" t="s">
        <v>5863</v>
      </c>
    </row>
    <row r="383" spans="1:87">
      <c r="A383" s="336" t="s">
        <v>1223</v>
      </c>
      <c r="B383" s="237" t="s">
        <v>5551</v>
      </c>
      <c r="C383" s="237" t="s">
        <v>6074</v>
      </c>
      <c r="D383" s="237" t="s">
        <v>6075</v>
      </c>
      <c r="E383" s="237" t="s">
        <v>6076</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5863</v>
      </c>
    </row>
    <row r="384" spans="1:87">
      <c r="A384" s="336" t="s">
        <v>1224</v>
      </c>
      <c r="B384" s="237" t="s">
        <v>5560</v>
      </c>
      <c r="C384" s="237" t="s">
        <v>6077</v>
      </c>
      <c r="D384" s="237" t="s">
        <v>6078</v>
      </c>
      <c r="E384" s="237" t="s">
        <v>6079</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5863</v>
      </c>
    </row>
    <row r="385" spans="1:87">
      <c r="A385" s="336" t="s">
        <v>1225</v>
      </c>
      <c r="B385" s="237" t="s">
        <v>5551</v>
      </c>
      <c r="C385" s="237" t="s">
        <v>6080</v>
      </c>
      <c r="D385" s="237" t="s">
        <v>6081</v>
      </c>
      <c r="E385" s="237" t="s">
        <v>6082</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5863</v>
      </c>
    </row>
    <row r="386" spans="1:87">
      <c r="A386" s="336" t="s">
        <v>1226</v>
      </c>
      <c r="B386" s="237" t="s">
        <v>3215</v>
      </c>
      <c r="C386" s="237" t="s">
        <v>2336</v>
      </c>
      <c r="D386" s="237" t="s">
        <v>6083</v>
      </c>
      <c r="E386" s="237" t="s">
        <v>3216</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2363</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5863</v>
      </c>
    </row>
    <row r="387" spans="1:87">
      <c r="A387" s="336" t="s">
        <v>1227</v>
      </c>
      <c r="B387" s="237" t="s">
        <v>3217</v>
      </c>
      <c r="C387" s="237" t="s">
        <v>2360</v>
      </c>
      <c r="D387" s="237" t="s">
        <v>5561</v>
      </c>
      <c r="E387" s="237" t="s">
        <v>2389</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5562</v>
      </c>
      <c r="BS387" s="237" t="s">
        <v>5563</v>
      </c>
      <c r="BT387" s="237" t="s">
        <v>5564</v>
      </c>
      <c r="BU387" s="237" t="s">
        <v>5565</v>
      </c>
      <c r="BV387" s="237" t="s">
        <v>5566</v>
      </c>
      <c r="BW387" s="237" t="s">
        <v>5567</v>
      </c>
      <c r="BX387" s="237" t="s">
        <v>5568</v>
      </c>
      <c r="BY387" s="237" t="s">
        <v>533</v>
      </c>
      <c r="BZ387" s="237" t="s">
        <v>533</v>
      </c>
      <c r="CA387" s="237" t="s">
        <v>533</v>
      </c>
      <c r="CB387" s="337"/>
      <c r="CC387" s="337"/>
      <c r="CD387" s="337"/>
      <c r="CE387" s="337"/>
      <c r="CF387" s="337"/>
      <c r="CG387" s="337"/>
      <c r="CH387" s="337"/>
      <c r="CI387" s="237" t="s">
        <v>5863</v>
      </c>
    </row>
    <row r="388" spans="1:87">
      <c r="A388" s="336" t="s">
        <v>1228</v>
      </c>
      <c r="B388" s="237" t="s">
        <v>3218</v>
      </c>
      <c r="C388" s="237" t="s">
        <v>2450</v>
      </c>
      <c r="D388" s="237" t="s">
        <v>6084</v>
      </c>
      <c r="E388" s="237" t="s">
        <v>6085</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3219</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5863</v>
      </c>
    </row>
    <row r="389" spans="1:87">
      <c r="A389" s="336" t="s">
        <v>1229</v>
      </c>
      <c r="B389" s="237" t="s">
        <v>3220</v>
      </c>
      <c r="C389" s="237" t="s">
        <v>2348</v>
      </c>
      <c r="D389" s="237" t="s">
        <v>6086</v>
      </c>
      <c r="E389" s="237" t="s">
        <v>6087</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5863</v>
      </c>
    </row>
    <row r="390" spans="1:87">
      <c r="A390" s="336" t="s">
        <v>1230</v>
      </c>
      <c r="B390" s="237" t="s">
        <v>3221</v>
      </c>
      <c r="C390" s="237" t="s">
        <v>2360</v>
      </c>
      <c r="D390" s="237" t="s">
        <v>3222</v>
      </c>
      <c r="E390" s="237" t="s">
        <v>3223</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5863</v>
      </c>
    </row>
    <row r="391" spans="1:87">
      <c r="A391" s="336" t="s">
        <v>1231</v>
      </c>
      <c r="B391" s="237" t="s">
        <v>3224</v>
      </c>
      <c r="C391" s="237" t="s">
        <v>2360</v>
      </c>
      <c r="D391" s="237" t="s">
        <v>6088</v>
      </c>
      <c r="E391" s="237" t="s">
        <v>3225</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2901</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5863</v>
      </c>
    </row>
    <row r="392" spans="1:87">
      <c r="A392" s="336" t="s">
        <v>1232</v>
      </c>
      <c r="B392" s="237" t="s">
        <v>3226</v>
      </c>
      <c r="C392" s="237" t="s">
        <v>2971</v>
      </c>
      <c r="D392" s="237" t="s">
        <v>5569</v>
      </c>
      <c r="E392" s="237" t="s">
        <v>5570</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1233</v>
      </c>
      <c r="B393" s="237" t="s">
        <v>3227</v>
      </c>
      <c r="C393" s="237" t="s">
        <v>2553</v>
      </c>
      <c r="D393" s="237" t="s">
        <v>3228</v>
      </c>
      <c r="E393" s="237" t="s">
        <v>2782</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5863</v>
      </c>
    </row>
    <row r="394" spans="1:87">
      <c r="A394" s="336" t="s">
        <v>1234</v>
      </c>
      <c r="B394" s="237" t="s">
        <v>3229</v>
      </c>
      <c r="C394" s="237" t="s">
        <v>2553</v>
      </c>
      <c r="D394" s="237" t="s">
        <v>3230</v>
      </c>
      <c r="E394" s="237" t="s">
        <v>2697</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5863</v>
      </c>
    </row>
    <row r="395" spans="1:87">
      <c r="A395" s="336" t="s">
        <v>1235</v>
      </c>
      <c r="B395" s="237" t="s">
        <v>3231</v>
      </c>
      <c r="C395" s="237" t="s">
        <v>2336</v>
      </c>
      <c r="D395" s="237" t="s">
        <v>5571</v>
      </c>
      <c r="E395" s="237" t="s">
        <v>5572</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2422</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1236</v>
      </c>
      <c r="B396" s="237" t="s">
        <v>5573</v>
      </c>
      <c r="C396" s="237" t="s">
        <v>2360</v>
      </c>
      <c r="D396" s="237" t="s">
        <v>3232</v>
      </c>
      <c r="E396" s="237" t="s">
        <v>6089</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5863</v>
      </c>
    </row>
    <row r="397" spans="1:87">
      <c r="A397" s="336" t="s">
        <v>1237</v>
      </c>
      <c r="B397" s="237" t="s">
        <v>3233</v>
      </c>
      <c r="C397" s="237" t="s">
        <v>2360</v>
      </c>
      <c r="D397" s="237" t="s">
        <v>3234</v>
      </c>
      <c r="E397" s="237" t="s">
        <v>6090</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5863</v>
      </c>
    </row>
    <row r="398" spans="1:87">
      <c r="A398" s="336" t="s">
        <v>1238</v>
      </c>
      <c r="B398" s="237" t="s">
        <v>3235</v>
      </c>
      <c r="C398" s="237" t="s">
        <v>2336</v>
      </c>
      <c r="D398" s="237" t="s">
        <v>3236</v>
      </c>
      <c r="E398" s="237" t="s">
        <v>3237</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5863</v>
      </c>
    </row>
    <row r="399" spans="1:87">
      <c r="A399" s="336" t="s">
        <v>1239</v>
      </c>
      <c r="B399" s="237" t="s">
        <v>3238</v>
      </c>
      <c r="C399" s="237" t="s">
        <v>2360</v>
      </c>
      <c r="D399" s="237" t="s">
        <v>6091</v>
      </c>
      <c r="E399" s="237" t="s">
        <v>5574</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5863</v>
      </c>
    </row>
    <row r="400" spans="1:87">
      <c r="A400" s="336" t="s">
        <v>1240</v>
      </c>
      <c r="B400" s="237" t="s">
        <v>3239</v>
      </c>
      <c r="C400" s="237" t="s">
        <v>2360</v>
      </c>
      <c r="D400" s="237" t="s">
        <v>6092</v>
      </c>
      <c r="E400" s="237" t="s">
        <v>6093</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5863</v>
      </c>
    </row>
    <row r="401" spans="1:87">
      <c r="A401" s="336" t="s">
        <v>1241</v>
      </c>
      <c r="B401" s="237" t="s">
        <v>3240</v>
      </c>
      <c r="C401" s="237" t="s">
        <v>2360</v>
      </c>
      <c r="D401" s="237" t="s">
        <v>6094</v>
      </c>
      <c r="E401" s="237" t="s">
        <v>6095</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5575</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5863</v>
      </c>
    </row>
    <row r="402" spans="1:87">
      <c r="A402" s="336" t="s">
        <v>1242</v>
      </c>
      <c r="B402" s="237" t="s">
        <v>3241</v>
      </c>
      <c r="C402" s="237" t="s">
        <v>2360</v>
      </c>
      <c r="D402" s="237" t="s">
        <v>3242</v>
      </c>
      <c r="E402" s="237" t="s">
        <v>6096</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2912</v>
      </c>
      <c r="BS402" s="237" t="s">
        <v>2393</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5863</v>
      </c>
    </row>
    <row r="403" spans="1:87">
      <c r="A403" s="336" t="s">
        <v>1243</v>
      </c>
      <c r="B403" s="237" t="s">
        <v>3243</v>
      </c>
      <c r="C403" s="237" t="s">
        <v>2336</v>
      </c>
      <c r="D403" s="237" t="s">
        <v>3244</v>
      </c>
      <c r="E403" s="237" t="s">
        <v>3245</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5863</v>
      </c>
    </row>
    <row r="404" spans="1:87">
      <c r="A404" s="336" t="s">
        <v>1244</v>
      </c>
      <c r="B404" s="237" t="s">
        <v>3246</v>
      </c>
      <c r="C404" s="237" t="s">
        <v>2360</v>
      </c>
      <c r="D404" s="237" t="s">
        <v>3247</v>
      </c>
      <c r="E404" s="237" t="s">
        <v>6097</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3248</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5863</v>
      </c>
    </row>
    <row r="405" spans="1:87">
      <c r="A405" s="336" t="s">
        <v>1245</v>
      </c>
      <c r="B405" s="237" t="s">
        <v>3249</v>
      </c>
      <c r="C405" s="237" t="s">
        <v>2553</v>
      </c>
      <c r="D405" s="237" t="s">
        <v>3250</v>
      </c>
      <c r="E405" s="237" t="s">
        <v>3251</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5863</v>
      </c>
    </row>
    <row r="406" spans="1:87">
      <c r="A406" s="336" t="s">
        <v>1246</v>
      </c>
      <c r="B406" s="237" t="s">
        <v>3252</v>
      </c>
      <c r="C406" s="237" t="s">
        <v>2695</v>
      </c>
      <c r="D406" s="237" t="s">
        <v>6098</v>
      </c>
      <c r="E406" s="237" t="s">
        <v>6099</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5863</v>
      </c>
    </row>
    <row r="407" spans="1:87">
      <c r="A407" s="336" t="s">
        <v>1247</v>
      </c>
      <c r="B407" s="237" t="s">
        <v>3253</v>
      </c>
      <c r="C407" s="237" t="s">
        <v>2336</v>
      </c>
      <c r="D407" s="237" t="s">
        <v>6100</v>
      </c>
      <c r="E407" s="237" t="s">
        <v>6101</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5863</v>
      </c>
    </row>
    <row r="408" spans="1:87">
      <c r="A408" s="336" t="s">
        <v>1248</v>
      </c>
      <c r="B408" s="237" t="s">
        <v>5576</v>
      </c>
      <c r="C408" s="237" t="s">
        <v>2360</v>
      </c>
      <c r="D408" s="237" t="s">
        <v>6102</v>
      </c>
      <c r="E408" s="237" t="s">
        <v>5577</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2709</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1249</v>
      </c>
      <c r="B409" s="237" t="s">
        <v>3254</v>
      </c>
      <c r="C409" s="237" t="s">
        <v>2336</v>
      </c>
      <c r="D409" s="237" t="s">
        <v>6103</v>
      </c>
      <c r="E409" s="237" t="s">
        <v>3255</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5863</v>
      </c>
    </row>
    <row r="410" spans="1:87">
      <c r="A410" s="336" t="s">
        <v>1250</v>
      </c>
      <c r="B410" s="237" t="s">
        <v>3256</v>
      </c>
      <c r="C410" s="237" t="s">
        <v>2553</v>
      </c>
      <c r="D410" s="237" t="s">
        <v>6104</v>
      </c>
      <c r="E410" s="237" t="s">
        <v>6105</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5863</v>
      </c>
    </row>
    <row r="411" spans="1:87">
      <c r="A411" s="336" t="s">
        <v>1251</v>
      </c>
      <c r="B411" s="237" t="s">
        <v>3257</v>
      </c>
      <c r="C411" s="237" t="s">
        <v>6106</v>
      </c>
      <c r="D411" s="237" t="s">
        <v>3258</v>
      </c>
      <c r="E411" s="237" t="s">
        <v>3259</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3260</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5863</v>
      </c>
    </row>
    <row r="412" spans="1:87">
      <c r="A412" s="336" t="s">
        <v>1252</v>
      </c>
      <c r="B412" s="237" t="s">
        <v>3261</v>
      </c>
      <c r="C412" s="237" t="s">
        <v>2348</v>
      </c>
      <c r="D412" s="237" t="s">
        <v>3262</v>
      </c>
      <c r="E412" s="237" t="s">
        <v>3263</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2422</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5863</v>
      </c>
    </row>
    <row r="413" spans="1:87">
      <c r="A413" s="336" t="s">
        <v>1253</v>
      </c>
      <c r="B413" s="237" t="s">
        <v>3264</v>
      </c>
      <c r="C413" s="237" t="s">
        <v>2360</v>
      </c>
      <c r="D413" s="237" t="s">
        <v>5578</v>
      </c>
      <c r="E413" s="237" t="s">
        <v>6107</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2651</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1254</v>
      </c>
      <c r="B414" s="237" t="s">
        <v>3265</v>
      </c>
      <c r="C414" s="237" t="s">
        <v>2360</v>
      </c>
      <c r="D414" s="237" t="s">
        <v>3266</v>
      </c>
      <c r="E414" s="237" t="s">
        <v>3267</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5863</v>
      </c>
    </row>
    <row r="415" spans="1:87">
      <c r="A415" s="336" t="s">
        <v>1255</v>
      </c>
      <c r="B415" s="237" t="s">
        <v>3268</v>
      </c>
      <c r="C415" s="237" t="s">
        <v>2336</v>
      </c>
      <c r="D415" s="237" t="s">
        <v>3269</v>
      </c>
      <c r="E415" s="237" t="s">
        <v>3270</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3271</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5863</v>
      </c>
    </row>
    <row r="416" spans="1:87">
      <c r="A416" s="336" t="s">
        <v>1256</v>
      </c>
      <c r="B416" s="237" t="s">
        <v>3272</v>
      </c>
      <c r="C416" s="237" t="s">
        <v>2360</v>
      </c>
      <c r="D416" s="237" t="s">
        <v>6108</v>
      </c>
      <c r="E416" s="237" t="s">
        <v>3273</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2422</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5863</v>
      </c>
    </row>
    <row r="417" spans="1:87">
      <c r="A417" s="336" t="s">
        <v>1257</v>
      </c>
      <c r="B417" s="237" t="s">
        <v>3274</v>
      </c>
      <c r="C417" s="237" t="s">
        <v>2360</v>
      </c>
      <c r="D417" s="237" t="s">
        <v>3275</v>
      </c>
      <c r="E417" s="237" t="s">
        <v>3276</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3978</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5863</v>
      </c>
    </row>
    <row r="418" spans="1:87">
      <c r="A418" s="336" t="s">
        <v>1258</v>
      </c>
      <c r="B418" s="237" t="s">
        <v>3277</v>
      </c>
      <c r="C418" s="237" t="s">
        <v>2360</v>
      </c>
      <c r="D418" s="237" t="s">
        <v>3278</v>
      </c>
      <c r="E418" s="237" t="s">
        <v>3279</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2363</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5863</v>
      </c>
    </row>
    <row r="419" spans="1:87">
      <c r="A419" s="336" t="s">
        <v>1259</v>
      </c>
      <c r="B419" s="237" t="s">
        <v>3280</v>
      </c>
      <c r="C419" s="237" t="s">
        <v>6109</v>
      </c>
      <c r="D419" s="237" t="s">
        <v>5579</v>
      </c>
      <c r="E419" s="237" t="s">
        <v>6110</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5580</v>
      </c>
      <c r="BS419" s="237" t="s">
        <v>5581</v>
      </c>
      <c r="BT419" s="237" t="s">
        <v>5582</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5863</v>
      </c>
    </row>
    <row r="420" spans="1:87">
      <c r="A420" s="336" t="s">
        <v>1260</v>
      </c>
      <c r="B420" s="237" t="s">
        <v>3281</v>
      </c>
      <c r="C420" s="237" t="s">
        <v>2360</v>
      </c>
      <c r="D420" s="237" t="s">
        <v>6111</v>
      </c>
      <c r="E420" s="237" t="s">
        <v>6112</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2579</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5863</v>
      </c>
    </row>
    <row r="421" spans="1:87">
      <c r="A421" s="336" t="s">
        <v>1261</v>
      </c>
      <c r="B421" s="237" t="s">
        <v>3282</v>
      </c>
      <c r="C421" s="237" t="s">
        <v>2360</v>
      </c>
      <c r="D421" s="237" t="s">
        <v>6113</v>
      </c>
      <c r="E421" s="237" t="s">
        <v>3283</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2404</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5863</v>
      </c>
    </row>
    <row r="422" spans="1:87">
      <c r="A422" s="336" t="s">
        <v>1262</v>
      </c>
      <c r="B422" s="237" t="s">
        <v>3284</v>
      </c>
      <c r="C422" s="237" t="s">
        <v>2336</v>
      </c>
      <c r="D422" s="237" t="s">
        <v>3285</v>
      </c>
      <c r="E422" s="237" t="s">
        <v>3286</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3287</v>
      </c>
      <c r="BS422" s="237" t="s">
        <v>3288</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5863</v>
      </c>
    </row>
    <row r="423" spans="1:87">
      <c r="A423" s="336" t="s">
        <v>1263</v>
      </c>
      <c r="B423" s="237" t="s">
        <v>3289</v>
      </c>
      <c r="C423" s="237" t="s">
        <v>2398</v>
      </c>
      <c r="D423" s="237" t="s">
        <v>6114</v>
      </c>
      <c r="E423" s="237" t="s">
        <v>6115</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1264</v>
      </c>
      <c r="B424" s="237" t="s">
        <v>3290</v>
      </c>
      <c r="C424" s="237" t="s">
        <v>2360</v>
      </c>
      <c r="D424" s="237" t="s">
        <v>6116</v>
      </c>
      <c r="E424" s="237" t="s">
        <v>6117</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5863</v>
      </c>
    </row>
    <row r="425" spans="1:87">
      <c r="A425" s="336" t="s">
        <v>1265</v>
      </c>
      <c r="B425" s="237" t="s">
        <v>3291</v>
      </c>
      <c r="C425" s="237" t="s">
        <v>2360</v>
      </c>
      <c r="D425" s="237" t="s">
        <v>6118</v>
      </c>
      <c r="E425" s="237" t="s">
        <v>3292</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2748</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5863</v>
      </c>
    </row>
    <row r="426" spans="1:87">
      <c r="A426" s="336" t="s">
        <v>1266</v>
      </c>
      <c r="B426" s="237" t="s">
        <v>3293</v>
      </c>
      <c r="C426" s="237" t="s">
        <v>2336</v>
      </c>
      <c r="D426" s="237" t="s">
        <v>3294</v>
      </c>
      <c r="E426" s="237" t="s">
        <v>6119</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5863</v>
      </c>
    </row>
    <row r="427" spans="1:87">
      <c r="A427" s="336" t="s">
        <v>1267</v>
      </c>
      <c r="B427" s="237" t="s">
        <v>3295</v>
      </c>
      <c r="C427" s="237" t="s">
        <v>2360</v>
      </c>
      <c r="D427" s="237" t="s">
        <v>6120</v>
      </c>
      <c r="E427" s="237" t="s">
        <v>6121</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2901</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1268</v>
      </c>
      <c r="B428" s="237" t="s">
        <v>3296</v>
      </c>
      <c r="C428" s="237" t="s">
        <v>2360</v>
      </c>
      <c r="D428" s="237" t="s">
        <v>6122</v>
      </c>
      <c r="E428" s="237" t="s">
        <v>3297</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5863</v>
      </c>
    </row>
    <row r="429" spans="1:87">
      <c r="A429" s="336" t="s">
        <v>1269</v>
      </c>
      <c r="B429" s="237" t="s">
        <v>3298</v>
      </c>
      <c r="C429" s="237" t="s">
        <v>2336</v>
      </c>
      <c r="D429" s="237" t="s">
        <v>3299</v>
      </c>
      <c r="E429" s="237" t="s">
        <v>3300</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5863</v>
      </c>
    </row>
    <row r="430" spans="1:87">
      <c r="A430" s="336" t="s">
        <v>1270</v>
      </c>
      <c r="B430" s="237" t="s">
        <v>3301</v>
      </c>
      <c r="C430" s="237" t="s">
        <v>2336</v>
      </c>
      <c r="D430" s="237" t="s">
        <v>6123</v>
      </c>
      <c r="E430" s="237" t="s">
        <v>6124</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2404</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1271</v>
      </c>
      <c r="B431" s="237" t="s">
        <v>3302</v>
      </c>
      <c r="C431" s="237" t="s">
        <v>2360</v>
      </c>
      <c r="D431" s="237" t="s">
        <v>3303</v>
      </c>
      <c r="E431" s="237" t="s">
        <v>6125</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5863</v>
      </c>
    </row>
    <row r="432" spans="1:87">
      <c r="A432" s="336" t="s">
        <v>1272</v>
      </c>
      <c r="B432" s="237" t="s">
        <v>3304</v>
      </c>
      <c r="C432" s="237" t="s">
        <v>2360</v>
      </c>
      <c r="D432" s="237" t="s">
        <v>3305</v>
      </c>
      <c r="E432" s="237" t="s">
        <v>2389</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5863</v>
      </c>
    </row>
    <row r="433" spans="1:87">
      <c r="A433" s="336" t="s">
        <v>1273</v>
      </c>
      <c r="B433" s="237" t="s">
        <v>3306</v>
      </c>
      <c r="C433" s="237" t="s">
        <v>3307</v>
      </c>
      <c r="D433" s="237" t="s">
        <v>3308</v>
      </c>
      <c r="E433" s="237" t="s">
        <v>3309</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5863</v>
      </c>
    </row>
    <row r="434" spans="1:87">
      <c r="A434" s="336" t="s">
        <v>1274</v>
      </c>
      <c r="B434" s="237" t="s">
        <v>3310</v>
      </c>
      <c r="C434" s="237" t="s">
        <v>2360</v>
      </c>
      <c r="D434" s="237" t="s">
        <v>6126</v>
      </c>
      <c r="E434" s="237" t="s">
        <v>5583</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1275</v>
      </c>
      <c r="B435" s="237" t="s">
        <v>3311</v>
      </c>
      <c r="C435" s="237" t="s">
        <v>2360</v>
      </c>
      <c r="D435" s="237" t="s">
        <v>6127</v>
      </c>
      <c r="E435" s="237" t="s">
        <v>6128</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5863</v>
      </c>
    </row>
    <row r="436" spans="1:87">
      <c r="A436" s="336" t="s">
        <v>1276</v>
      </c>
      <c r="B436" s="237" t="s">
        <v>3312</v>
      </c>
      <c r="C436" s="237" t="s">
        <v>2336</v>
      </c>
      <c r="D436" s="237" t="s">
        <v>6129</v>
      </c>
      <c r="E436" s="237" t="s">
        <v>6130</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5863</v>
      </c>
    </row>
    <row r="437" spans="1:87">
      <c r="A437" s="336" t="s">
        <v>1277</v>
      </c>
      <c r="B437" s="237" t="s">
        <v>3313</v>
      </c>
      <c r="C437" s="237" t="s">
        <v>2360</v>
      </c>
      <c r="D437" s="237" t="s">
        <v>6131</v>
      </c>
      <c r="E437" s="237" t="s">
        <v>3041</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5863</v>
      </c>
    </row>
    <row r="438" spans="1:87">
      <c r="A438" s="336" t="s">
        <v>1278</v>
      </c>
      <c r="B438" s="237" t="s">
        <v>3314</v>
      </c>
      <c r="C438" s="237" t="s">
        <v>2360</v>
      </c>
      <c r="D438" s="237" t="s">
        <v>5725</v>
      </c>
      <c r="E438" s="237" t="s">
        <v>5584</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2393</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1279</v>
      </c>
      <c r="B439" s="237" t="s">
        <v>3315</v>
      </c>
      <c r="C439" s="237" t="s">
        <v>2360</v>
      </c>
      <c r="D439" s="237" t="s">
        <v>6132</v>
      </c>
      <c r="E439" s="237" t="s">
        <v>6133</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2363</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5863</v>
      </c>
    </row>
    <row r="440" spans="1:87">
      <c r="A440" s="336" t="s">
        <v>1280</v>
      </c>
      <c r="B440" s="237" t="s">
        <v>3316</v>
      </c>
      <c r="C440" s="237" t="s">
        <v>2360</v>
      </c>
      <c r="D440" s="237" t="s">
        <v>5585</v>
      </c>
      <c r="E440" s="237" t="s">
        <v>5586</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1281</v>
      </c>
      <c r="B441" s="237" t="s">
        <v>3317</v>
      </c>
      <c r="C441" s="237" t="s">
        <v>2360</v>
      </c>
      <c r="D441" s="237" t="s">
        <v>3318</v>
      </c>
      <c r="E441" s="237" t="s">
        <v>6134</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2356</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5863</v>
      </c>
    </row>
    <row r="442" spans="1:87">
      <c r="A442" s="336" t="s">
        <v>1282</v>
      </c>
      <c r="B442" s="237" t="s">
        <v>5587</v>
      </c>
      <c r="C442" s="237" t="s">
        <v>2360</v>
      </c>
      <c r="D442" s="237" t="s">
        <v>5722</v>
      </c>
      <c r="E442" s="237" t="s">
        <v>6135</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3880</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1283</v>
      </c>
      <c r="B443" s="237" t="s">
        <v>3319</v>
      </c>
      <c r="C443" s="237" t="s">
        <v>2398</v>
      </c>
      <c r="D443" s="237" t="s">
        <v>6136</v>
      </c>
      <c r="E443" s="237" t="s">
        <v>5588</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5863</v>
      </c>
    </row>
    <row r="444" spans="1:87">
      <c r="A444" s="336" t="s">
        <v>1284</v>
      </c>
      <c r="B444" s="237" t="s">
        <v>3320</v>
      </c>
      <c r="C444" s="237" t="s">
        <v>2360</v>
      </c>
      <c r="D444" s="237" t="s">
        <v>3321</v>
      </c>
      <c r="E444" s="237" t="s">
        <v>3322</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5863</v>
      </c>
    </row>
    <row r="445" spans="1:87">
      <c r="A445" s="336" t="s">
        <v>1285</v>
      </c>
      <c r="B445" s="237" t="s">
        <v>3323</v>
      </c>
      <c r="C445" s="237" t="s">
        <v>2336</v>
      </c>
      <c r="D445" s="237" t="s">
        <v>6137</v>
      </c>
      <c r="E445" s="237" t="s">
        <v>6138</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5863</v>
      </c>
    </row>
    <row r="446" spans="1:87">
      <c r="A446" s="336" t="s">
        <v>1286</v>
      </c>
      <c r="B446" s="237" t="s">
        <v>3324</v>
      </c>
      <c r="C446" s="237" t="s">
        <v>2360</v>
      </c>
      <c r="D446" s="237" t="s">
        <v>5589</v>
      </c>
      <c r="E446" s="237" t="s">
        <v>6139</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1287</v>
      </c>
      <c r="B447" s="237" t="s">
        <v>3325</v>
      </c>
      <c r="C447" s="237" t="s">
        <v>3326</v>
      </c>
      <c r="D447" s="237" t="s">
        <v>3327</v>
      </c>
      <c r="E447" s="237" t="s">
        <v>3328</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5863</v>
      </c>
    </row>
    <row r="448" spans="1:87">
      <c r="A448" s="336" t="s">
        <v>1288</v>
      </c>
      <c r="B448" s="237" t="s">
        <v>3329</v>
      </c>
      <c r="C448" s="237" t="s">
        <v>6140</v>
      </c>
      <c r="D448" s="237" t="s">
        <v>6141</v>
      </c>
      <c r="E448" s="237" t="s">
        <v>3330</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5863</v>
      </c>
    </row>
    <row r="449" spans="1:87">
      <c r="A449" s="336" t="s">
        <v>1289</v>
      </c>
      <c r="B449" s="237" t="s">
        <v>3331</v>
      </c>
      <c r="C449" s="237" t="s">
        <v>2553</v>
      </c>
      <c r="D449" s="237" t="s">
        <v>6142</v>
      </c>
      <c r="E449" s="237" t="s">
        <v>3330</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5863</v>
      </c>
    </row>
    <row r="450" spans="1:87">
      <c r="A450" s="336" t="s">
        <v>1290</v>
      </c>
      <c r="B450" s="237" t="s">
        <v>3332</v>
      </c>
      <c r="C450" s="237" t="s">
        <v>2398</v>
      </c>
      <c r="D450" s="237" t="s">
        <v>3333</v>
      </c>
      <c r="E450" s="237" t="s">
        <v>3334</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2407</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5863</v>
      </c>
    </row>
    <row r="451" spans="1:87">
      <c r="A451" s="336" t="s">
        <v>1291</v>
      </c>
      <c r="B451" s="237" t="s">
        <v>3335</v>
      </c>
      <c r="C451" s="237" t="s">
        <v>2336</v>
      </c>
      <c r="D451" s="237" t="s">
        <v>6143</v>
      </c>
      <c r="E451" s="237" t="s">
        <v>6144</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5863</v>
      </c>
    </row>
    <row r="452" spans="1:87">
      <c r="A452" s="336" t="s">
        <v>1292</v>
      </c>
      <c r="B452" s="237" t="s">
        <v>3336</v>
      </c>
      <c r="C452" s="237" t="s">
        <v>2450</v>
      </c>
      <c r="D452" s="237" t="s">
        <v>6145</v>
      </c>
      <c r="E452" s="237" t="s">
        <v>6146</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3336</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1293</v>
      </c>
      <c r="B453" s="237" t="s">
        <v>3337</v>
      </c>
      <c r="C453" s="237" t="s">
        <v>2336</v>
      </c>
      <c r="D453" s="237" t="s">
        <v>6147</v>
      </c>
      <c r="E453" s="237" t="s">
        <v>3338</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5863</v>
      </c>
    </row>
    <row r="454" spans="1:87">
      <c r="A454" s="336" t="s">
        <v>1294</v>
      </c>
      <c r="B454" s="237" t="s">
        <v>3339</v>
      </c>
      <c r="C454" s="237" t="s">
        <v>2360</v>
      </c>
      <c r="D454" s="237" t="s">
        <v>6148</v>
      </c>
      <c r="E454" s="237" t="s">
        <v>3340</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5863</v>
      </c>
    </row>
    <row r="455" spans="1:87">
      <c r="A455" s="336" t="s">
        <v>1295</v>
      </c>
      <c r="B455" s="237" t="s">
        <v>3341</v>
      </c>
      <c r="C455" s="237" t="s">
        <v>2360</v>
      </c>
      <c r="D455" s="237" t="s">
        <v>3342</v>
      </c>
      <c r="E455" s="237" t="s">
        <v>3343</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5863</v>
      </c>
    </row>
    <row r="456" spans="1:87">
      <c r="A456" s="336" t="s">
        <v>1296</v>
      </c>
      <c r="B456" s="237" t="s">
        <v>3344</v>
      </c>
      <c r="C456" s="237" t="s">
        <v>2336</v>
      </c>
      <c r="D456" s="237" t="s">
        <v>3345</v>
      </c>
      <c r="E456" s="237" t="s">
        <v>3346</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5863</v>
      </c>
    </row>
    <row r="457" spans="1:87">
      <c r="A457" s="336" t="s">
        <v>1297</v>
      </c>
      <c r="B457" s="237" t="s">
        <v>3347</v>
      </c>
      <c r="C457" s="237" t="s">
        <v>2450</v>
      </c>
      <c r="D457" s="237" t="s">
        <v>5590</v>
      </c>
      <c r="E457" s="237" t="s">
        <v>5591</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5863</v>
      </c>
    </row>
    <row r="458" spans="1:87">
      <c r="A458" s="336" t="s">
        <v>1298</v>
      </c>
      <c r="B458" s="237" t="s">
        <v>3348</v>
      </c>
      <c r="C458" s="237" t="s">
        <v>2553</v>
      </c>
      <c r="D458" s="237" t="s">
        <v>6149</v>
      </c>
      <c r="E458" s="237" t="s">
        <v>3349</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5863</v>
      </c>
    </row>
    <row r="459" spans="1:87">
      <c r="A459" s="336" t="s">
        <v>1299</v>
      </c>
      <c r="B459" s="237" t="s">
        <v>3350</v>
      </c>
      <c r="C459" s="237" t="s">
        <v>2348</v>
      </c>
      <c r="D459" s="237" t="s">
        <v>3351</v>
      </c>
      <c r="E459" s="237" t="s">
        <v>3352</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5863</v>
      </c>
    </row>
    <row r="460" spans="1:87">
      <c r="A460" s="336" t="s">
        <v>1300</v>
      </c>
      <c r="B460" s="237" t="s">
        <v>3353</v>
      </c>
      <c r="C460" s="237" t="s">
        <v>2360</v>
      </c>
      <c r="D460" s="237" t="s">
        <v>6150</v>
      </c>
      <c r="E460" s="237" t="s">
        <v>3354</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3353</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5863</v>
      </c>
    </row>
    <row r="461" spans="1:87">
      <c r="A461" s="336" t="s">
        <v>1301</v>
      </c>
      <c r="B461" s="237" t="s">
        <v>3355</v>
      </c>
      <c r="C461" s="237" t="s">
        <v>2360</v>
      </c>
      <c r="D461" s="237" t="s">
        <v>3356</v>
      </c>
      <c r="E461" s="237" t="s">
        <v>6151</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5863</v>
      </c>
    </row>
    <row r="462" spans="1:87">
      <c r="A462" s="336" t="s">
        <v>1302</v>
      </c>
      <c r="B462" s="237" t="s">
        <v>3357</v>
      </c>
      <c r="C462" s="237" t="s">
        <v>2336</v>
      </c>
      <c r="D462" s="237" t="s">
        <v>3358</v>
      </c>
      <c r="E462" s="237" t="s">
        <v>3359</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5863</v>
      </c>
    </row>
    <row r="463" spans="1:87">
      <c r="A463" s="336" t="s">
        <v>1303</v>
      </c>
      <c r="B463" s="237" t="s">
        <v>3360</v>
      </c>
      <c r="C463" s="237" t="s">
        <v>2360</v>
      </c>
      <c r="D463" s="237" t="s">
        <v>5592</v>
      </c>
      <c r="E463" s="237" t="s">
        <v>6152</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1304</v>
      </c>
      <c r="B464" s="237" t="s">
        <v>3361</v>
      </c>
      <c r="C464" s="237" t="s">
        <v>3647</v>
      </c>
      <c r="D464" s="237" t="s">
        <v>5593</v>
      </c>
      <c r="E464" s="237" t="s">
        <v>5594</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1305</v>
      </c>
      <c r="B465" s="237" t="s">
        <v>3362</v>
      </c>
      <c r="C465" s="237" t="s">
        <v>3520</v>
      </c>
      <c r="D465" s="237" t="s">
        <v>5595</v>
      </c>
      <c r="E465" s="237" t="s">
        <v>5596</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1306</v>
      </c>
      <c r="B466" s="237" t="s">
        <v>3363</v>
      </c>
      <c r="C466" s="237" t="s">
        <v>2336</v>
      </c>
      <c r="D466" s="237" t="s">
        <v>6153</v>
      </c>
      <c r="E466" s="237" t="s">
        <v>6154</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5863</v>
      </c>
    </row>
    <row r="467" spans="1:87">
      <c r="A467" s="336" t="s">
        <v>1307</v>
      </c>
      <c r="B467" s="237" t="s">
        <v>3364</v>
      </c>
      <c r="C467" s="237" t="s">
        <v>2360</v>
      </c>
      <c r="D467" s="237" t="s">
        <v>5597</v>
      </c>
      <c r="E467" s="237" t="s">
        <v>5598</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2431</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5863</v>
      </c>
    </row>
    <row r="468" spans="1:87">
      <c r="A468" s="336" t="s">
        <v>1308</v>
      </c>
      <c r="B468" s="237" t="s">
        <v>3365</v>
      </c>
      <c r="C468" s="237" t="s">
        <v>2398</v>
      </c>
      <c r="D468" s="237" t="s">
        <v>6155</v>
      </c>
      <c r="E468" s="237" t="s">
        <v>5599</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1309</v>
      </c>
      <c r="B469" s="237" t="s">
        <v>3366</v>
      </c>
      <c r="C469" s="237" t="s">
        <v>2336</v>
      </c>
      <c r="D469" s="237" t="s">
        <v>3367</v>
      </c>
      <c r="E469" s="237" t="s">
        <v>6156</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3119</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5863</v>
      </c>
    </row>
    <row r="470" spans="1:87">
      <c r="A470" s="336" t="s">
        <v>1310</v>
      </c>
      <c r="B470" s="237" t="s">
        <v>3368</v>
      </c>
      <c r="C470" s="237" t="s">
        <v>2450</v>
      </c>
      <c r="D470" s="237" t="s">
        <v>6157</v>
      </c>
      <c r="E470" s="237" t="s">
        <v>6158</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1311</v>
      </c>
      <c r="B471" s="237" t="s">
        <v>3369</v>
      </c>
      <c r="C471" s="237" t="s">
        <v>2450</v>
      </c>
      <c r="D471" s="237" t="s">
        <v>6159</v>
      </c>
      <c r="E471" s="237" t="s">
        <v>3370</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3371</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5863</v>
      </c>
    </row>
    <row r="472" spans="1:87">
      <c r="A472" s="336" t="s">
        <v>1312</v>
      </c>
      <c r="B472" s="237" t="s">
        <v>3372</v>
      </c>
      <c r="C472" s="237" t="s">
        <v>5600</v>
      </c>
      <c r="D472" s="237" t="s">
        <v>5601</v>
      </c>
      <c r="E472" s="237" t="s">
        <v>5602</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5863</v>
      </c>
    </row>
    <row r="473" spans="1:87">
      <c r="A473" s="336" t="s">
        <v>1313</v>
      </c>
      <c r="B473" s="237" t="s">
        <v>3373</v>
      </c>
      <c r="C473" s="237" t="s">
        <v>2336</v>
      </c>
      <c r="D473" s="237" t="s">
        <v>5603</v>
      </c>
      <c r="E473" s="237" t="s">
        <v>6160</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1314</v>
      </c>
      <c r="B474" s="237" t="s">
        <v>3374</v>
      </c>
      <c r="C474" s="237" t="s">
        <v>2360</v>
      </c>
      <c r="D474" s="237" t="s">
        <v>6161</v>
      </c>
      <c r="E474" s="237" t="s">
        <v>6162</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2356</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1315</v>
      </c>
      <c r="B475" s="237" t="s">
        <v>3375</v>
      </c>
      <c r="C475" s="237" t="s">
        <v>2450</v>
      </c>
      <c r="D475" s="237" t="s">
        <v>5604</v>
      </c>
      <c r="E475" s="237" t="s">
        <v>5605</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3038</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5863</v>
      </c>
    </row>
    <row r="476" spans="1:87">
      <c r="A476" s="336" t="s">
        <v>1316</v>
      </c>
      <c r="B476" s="237" t="s">
        <v>3376</v>
      </c>
      <c r="C476" s="237" t="s">
        <v>5606</v>
      </c>
      <c r="D476" s="237" t="s">
        <v>6163</v>
      </c>
      <c r="E476" s="237" t="s">
        <v>6164</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5607</v>
      </c>
      <c r="BS476" s="237" t="s">
        <v>5608</v>
      </c>
      <c r="BT476" s="237" t="s">
        <v>5609</v>
      </c>
      <c r="BU476" s="237" t="s">
        <v>5610</v>
      </c>
      <c r="BV476" s="237" t="s">
        <v>5611</v>
      </c>
      <c r="BW476" s="237" t="s">
        <v>5612</v>
      </c>
      <c r="BX476" s="237" t="s">
        <v>533</v>
      </c>
      <c r="BY476" s="237" t="s">
        <v>533</v>
      </c>
      <c r="BZ476" s="237" t="s">
        <v>533</v>
      </c>
      <c r="CA476" s="237" t="s">
        <v>533</v>
      </c>
      <c r="CB476" s="337"/>
      <c r="CC476" s="337"/>
      <c r="CD476" s="337"/>
      <c r="CE476" s="337"/>
      <c r="CF476" s="337"/>
      <c r="CG476" s="337"/>
      <c r="CH476" s="337"/>
      <c r="CI476" s="237" t="s">
        <v>5863</v>
      </c>
    </row>
    <row r="477" spans="1:87">
      <c r="A477" s="336" t="s">
        <v>1317</v>
      </c>
      <c r="B477" s="237" t="s">
        <v>3377</v>
      </c>
      <c r="C477" s="237" t="s">
        <v>6165</v>
      </c>
      <c r="D477" s="237" t="s">
        <v>6166</v>
      </c>
      <c r="E477" s="237" t="s">
        <v>5613</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3377</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1318</v>
      </c>
      <c r="B478" s="237" t="s">
        <v>3378</v>
      </c>
      <c r="C478" s="237" t="s">
        <v>3379</v>
      </c>
      <c r="D478" s="237" t="s">
        <v>3380</v>
      </c>
      <c r="E478" s="237" t="s">
        <v>3381</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3119</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5863</v>
      </c>
    </row>
    <row r="479" spans="1:87">
      <c r="A479" s="336" t="s">
        <v>1319</v>
      </c>
      <c r="B479" s="237" t="s">
        <v>3382</v>
      </c>
      <c r="C479" s="237" t="s">
        <v>2360</v>
      </c>
      <c r="D479" s="237" t="s">
        <v>6167</v>
      </c>
      <c r="E479" s="237" t="s">
        <v>5614</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2651</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1320</v>
      </c>
      <c r="B480" s="237" t="s">
        <v>3383</v>
      </c>
      <c r="C480" s="237" t="s">
        <v>2336</v>
      </c>
      <c r="D480" s="237" t="s">
        <v>3384</v>
      </c>
      <c r="E480" s="237" t="s">
        <v>3385</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5863</v>
      </c>
    </row>
    <row r="481" spans="1:87">
      <c r="A481" s="336" t="s">
        <v>1321</v>
      </c>
      <c r="B481" s="237" t="s">
        <v>3386</v>
      </c>
      <c r="C481" s="237" t="s">
        <v>2360</v>
      </c>
      <c r="D481" s="237" t="s">
        <v>3387</v>
      </c>
      <c r="E481" s="237" t="s">
        <v>6168</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2733</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5863</v>
      </c>
    </row>
    <row r="482" spans="1:87">
      <c r="A482" s="336" t="s">
        <v>1322</v>
      </c>
      <c r="B482" s="237" t="s">
        <v>3388</v>
      </c>
      <c r="C482" s="237" t="s">
        <v>2360</v>
      </c>
      <c r="D482" s="237" t="s">
        <v>6169</v>
      </c>
      <c r="E482" s="237" t="s">
        <v>6170</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1323</v>
      </c>
      <c r="B483" s="237" t="s">
        <v>5615</v>
      </c>
      <c r="C483" s="237" t="s">
        <v>2360</v>
      </c>
      <c r="D483" s="237" t="s">
        <v>3389</v>
      </c>
      <c r="E483" s="237" t="s">
        <v>3390</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2651</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5863</v>
      </c>
    </row>
    <row r="484" spans="1:87">
      <c r="A484" s="336" t="s">
        <v>1324</v>
      </c>
      <c r="B484" s="237" t="s">
        <v>3391</v>
      </c>
      <c r="C484" s="237" t="s">
        <v>2336</v>
      </c>
      <c r="D484" s="237" t="s">
        <v>3392</v>
      </c>
      <c r="E484" s="237" t="s">
        <v>3393</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2912</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5863</v>
      </c>
    </row>
    <row r="485" spans="1:87">
      <c r="A485" s="336" t="s">
        <v>1325</v>
      </c>
      <c r="B485" s="237" t="s">
        <v>3394</v>
      </c>
      <c r="C485" s="237" t="s">
        <v>2360</v>
      </c>
      <c r="D485" s="237" t="s">
        <v>6171</v>
      </c>
      <c r="E485" s="237" t="s">
        <v>6172</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3395</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5863</v>
      </c>
    </row>
    <row r="486" spans="1:87">
      <c r="A486" s="336" t="s">
        <v>1326</v>
      </c>
      <c r="B486" s="237" t="s">
        <v>3396</v>
      </c>
      <c r="C486" s="237" t="s">
        <v>2360</v>
      </c>
      <c r="D486" s="237" t="s">
        <v>5616</v>
      </c>
      <c r="E486" s="237" t="s">
        <v>5617</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5618</v>
      </c>
      <c r="BS486" s="237" t="s">
        <v>5619</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5863</v>
      </c>
    </row>
    <row r="487" spans="1:87">
      <c r="A487" s="336" t="s">
        <v>1327</v>
      </c>
      <c r="B487" s="237" t="s">
        <v>3397</v>
      </c>
      <c r="C487" s="237" t="s">
        <v>2360</v>
      </c>
      <c r="D487" s="237" t="s">
        <v>6173</v>
      </c>
      <c r="E487" s="237" t="s">
        <v>6174</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5863</v>
      </c>
    </row>
    <row r="488" spans="1:87">
      <c r="A488" s="336" t="s">
        <v>1328</v>
      </c>
      <c r="B488" s="237" t="s">
        <v>3398</v>
      </c>
      <c r="C488" s="237" t="s">
        <v>3379</v>
      </c>
      <c r="D488" s="237" t="s">
        <v>3399</v>
      </c>
      <c r="E488" s="237" t="s">
        <v>3400</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2404</v>
      </c>
      <c r="BS488" s="237" t="s">
        <v>5620</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5863</v>
      </c>
    </row>
    <row r="489" spans="1:87">
      <c r="A489" s="336" t="s">
        <v>1329</v>
      </c>
      <c r="B489" s="237" t="s">
        <v>3401</v>
      </c>
      <c r="C489" s="237" t="s">
        <v>2360</v>
      </c>
      <c r="D489" s="237" t="s">
        <v>5621</v>
      </c>
      <c r="E489" s="237" t="s">
        <v>5622</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3119</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1330</v>
      </c>
      <c r="B490" s="237" t="s">
        <v>3402</v>
      </c>
      <c r="C490" s="237" t="s">
        <v>2360</v>
      </c>
      <c r="D490" s="237" t="s">
        <v>6175</v>
      </c>
      <c r="E490" s="237" t="s">
        <v>6176</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3812</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1331</v>
      </c>
      <c r="B491" s="237" t="s">
        <v>3403</v>
      </c>
      <c r="C491" s="237" t="s">
        <v>2360</v>
      </c>
      <c r="D491" s="237" t="s">
        <v>3404</v>
      </c>
      <c r="E491" s="237" t="s">
        <v>3405</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5623</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5863</v>
      </c>
    </row>
    <row r="492" spans="1:87">
      <c r="A492" s="336" t="s">
        <v>1332</v>
      </c>
      <c r="B492" s="237" t="s">
        <v>3406</v>
      </c>
      <c r="C492" s="237" t="s">
        <v>2360</v>
      </c>
      <c r="D492" s="237" t="s">
        <v>3407</v>
      </c>
      <c r="E492" s="237" t="s">
        <v>6177</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3408</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5863</v>
      </c>
    </row>
    <row r="493" spans="1:87">
      <c r="A493" s="336" t="s">
        <v>1333</v>
      </c>
      <c r="B493" s="237" t="s">
        <v>3409</v>
      </c>
      <c r="C493" s="237" t="s">
        <v>5624</v>
      </c>
      <c r="D493" s="237" t="s">
        <v>6178</v>
      </c>
      <c r="E493" s="237" t="s">
        <v>3041</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1334</v>
      </c>
      <c r="B494" s="237" t="s">
        <v>3410</v>
      </c>
      <c r="C494" s="237" t="s">
        <v>2360</v>
      </c>
      <c r="D494" s="237" t="s">
        <v>5625</v>
      </c>
      <c r="E494" s="237" t="s">
        <v>5626</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1335</v>
      </c>
      <c r="B495" s="237" t="s">
        <v>3411</v>
      </c>
      <c r="C495" s="237" t="s">
        <v>2360</v>
      </c>
      <c r="D495" s="237" t="s">
        <v>3412</v>
      </c>
      <c r="E495" s="237" t="s">
        <v>3413</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5627</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5863</v>
      </c>
    </row>
    <row r="496" spans="1:87">
      <c r="A496" s="336" t="s">
        <v>1336</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1337</v>
      </c>
      <c r="B497" s="237" t="s">
        <v>3414</v>
      </c>
      <c r="C497" s="237" t="s">
        <v>2336</v>
      </c>
      <c r="D497" s="237" t="s">
        <v>6179</v>
      </c>
      <c r="E497" s="237" t="s">
        <v>6180</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2363</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1338</v>
      </c>
      <c r="B498" s="237" t="s">
        <v>3415</v>
      </c>
      <c r="C498" s="237" t="s">
        <v>2398</v>
      </c>
      <c r="D498" s="237" t="s">
        <v>6181</v>
      </c>
      <c r="E498" s="237" t="s">
        <v>5628</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2481</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1339</v>
      </c>
      <c r="B499" s="237" t="s">
        <v>3416</v>
      </c>
      <c r="C499" s="237" t="s">
        <v>2360</v>
      </c>
      <c r="D499" s="237" t="s">
        <v>6182</v>
      </c>
      <c r="E499" s="237" t="s">
        <v>3417</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2363</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5863</v>
      </c>
    </row>
    <row r="500" spans="1:87">
      <c r="A500" s="336" t="s">
        <v>1340</v>
      </c>
      <c r="B500" s="237" t="s">
        <v>3418</v>
      </c>
      <c r="C500" s="237" t="s">
        <v>2360</v>
      </c>
      <c r="D500" s="237" t="s">
        <v>3419</v>
      </c>
      <c r="E500" s="237" t="s">
        <v>3420</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5863</v>
      </c>
    </row>
    <row r="501" spans="1:87">
      <c r="A501" s="336" t="s">
        <v>1341</v>
      </c>
      <c r="B501" s="237" t="s">
        <v>5629</v>
      </c>
      <c r="C501" s="237" t="s">
        <v>2360</v>
      </c>
      <c r="D501" s="237" t="s">
        <v>6183</v>
      </c>
      <c r="E501" s="237" t="s">
        <v>6184</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2363</v>
      </c>
      <c r="BS501" s="237" t="s">
        <v>3421</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5863</v>
      </c>
    </row>
    <row r="502" spans="1:87">
      <c r="A502" s="336" t="s">
        <v>1342</v>
      </c>
      <c r="B502" s="237" t="s">
        <v>3422</v>
      </c>
      <c r="C502" s="237" t="s">
        <v>3423</v>
      </c>
      <c r="D502" s="237" t="s">
        <v>3424</v>
      </c>
      <c r="E502" s="237" t="s">
        <v>3425</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5863</v>
      </c>
    </row>
    <row r="503" spans="1:87">
      <c r="A503" s="336" t="s">
        <v>1343</v>
      </c>
      <c r="B503" s="237" t="s">
        <v>3426</v>
      </c>
      <c r="C503" s="237" t="s">
        <v>2336</v>
      </c>
      <c r="D503" s="237" t="s">
        <v>3427</v>
      </c>
      <c r="E503" s="237" t="s">
        <v>3428</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5630</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5863</v>
      </c>
    </row>
    <row r="504" spans="1:87">
      <c r="A504" s="336" t="s">
        <v>1344</v>
      </c>
      <c r="B504" s="237" t="s">
        <v>3429</v>
      </c>
      <c r="C504" s="237" t="s">
        <v>2360</v>
      </c>
      <c r="D504" s="237" t="s">
        <v>3430</v>
      </c>
      <c r="E504" s="237" t="s">
        <v>6185</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3431</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5863</v>
      </c>
    </row>
    <row r="505" spans="1:87">
      <c r="A505" s="336" t="s">
        <v>1345</v>
      </c>
      <c r="B505" s="237" t="s">
        <v>3432</v>
      </c>
      <c r="C505" s="237" t="s">
        <v>3433</v>
      </c>
      <c r="D505" s="237" t="s">
        <v>6186</v>
      </c>
      <c r="E505" s="237" t="s">
        <v>3434</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5863</v>
      </c>
    </row>
    <row r="506" spans="1:87">
      <c r="A506" s="336" t="s">
        <v>1346</v>
      </c>
      <c r="B506" s="237" t="s">
        <v>3435</v>
      </c>
      <c r="C506" s="237" t="s">
        <v>2971</v>
      </c>
      <c r="D506" s="237" t="s">
        <v>5631</v>
      </c>
      <c r="E506" s="237" t="s">
        <v>5632</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5633</v>
      </c>
      <c r="BS506" s="237" t="s">
        <v>2407</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5863</v>
      </c>
    </row>
    <row r="507" spans="1:87">
      <c r="A507" s="336" t="s">
        <v>1347</v>
      </c>
      <c r="B507" s="237" t="s">
        <v>3436</v>
      </c>
      <c r="C507" s="237" t="s">
        <v>2398</v>
      </c>
      <c r="D507" s="237" t="s">
        <v>6114</v>
      </c>
      <c r="E507" s="237" t="s">
        <v>6115</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1348</v>
      </c>
      <c r="B508" s="237" t="s">
        <v>3437</v>
      </c>
      <c r="C508" s="237" t="s">
        <v>2336</v>
      </c>
      <c r="D508" s="237" t="s">
        <v>6187</v>
      </c>
      <c r="E508" s="237" t="s">
        <v>3438</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5863</v>
      </c>
    </row>
    <row r="509" spans="1:87">
      <c r="A509" s="336" t="s">
        <v>1349</v>
      </c>
      <c r="B509" s="237" t="s">
        <v>3439</v>
      </c>
      <c r="C509" s="237" t="s">
        <v>2360</v>
      </c>
      <c r="D509" s="237" t="s">
        <v>3440</v>
      </c>
      <c r="E509" s="237" t="s">
        <v>3441</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2363</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5863</v>
      </c>
    </row>
    <row r="510" spans="1:87">
      <c r="A510" s="336" t="s">
        <v>1350</v>
      </c>
      <c r="B510" s="237" t="s">
        <v>3442</v>
      </c>
      <c r="C510" s="237" t="s">
        <v>2336</v>
      </c>
      <c r="D510" s="237" t="s">
        <v>3443</v>
      </c>
      <c r="E510" s="237" t="s">
        <v>6188</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5863</v>
      </c>
    </row>
    <row r="511" spans="1:87">
      <c r="A511" s="336" t="s">
        <v>1351</v>
      </c>
      <c r="B511" s="237" t="s">
        <v>3444</v>
      </c>
      <c r="C511" s="237" t="s">
        <v>2360</v>
      </c>
      <c r="D511" s="237" t="s">
        <v>3445</v>
      </c>
      <c r="E511" s="237" t="s">
        <v>6189</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2901</v>
      </c>
      <c r="BS511" s="237" t="s">
        <v>3446</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5863</v>
      </c>
    </row>
    <row r="512" spans="1:87">
      <c r="A512" s="336" t="s">
        <v>1352</v>
      </c>
      <c r="B512" s="237" t="s">
        <v>3447</v>
      </c>
      <c r="C512" s="237" t="s">
        <v>2398</v>
      </c>
      <c r="D512" s="237" t="s">
        <v>3448</v>
      </c>
      <c r="E512" s="237" t="s">
        <v>2679</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5863</v>
      </c>
    </row>
    <row r="513" spans="1:87">
      <c r="A513" s="336" t="s">
        <v>1353</v>
      </c>
      <c r="B513" s="237" t="s">
        <v>3449</v>
      </c>
      <c r="C513" s="237" t="s">
        <v>2336</v>
      </c>
      <c r="D513" s="237" t="s">
        <v>3450</v>
      </c>
      <c r="E513" s="237" t="s">
        <v>3451</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3119</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5863</v>
      </c>
    </row>
    <row r="514" spans="1:87">
      <c r="A514" s="336" t="s">
        <v>1354</v>
      </c>
      <c r="B514" s="237" t="s">
        <v>3452</v>
      </c>
      <c r="C514" s="237" t="s">
        <v>2336</v>
      </c>
      <c r="D514" s="237" t="s">
        <v>5634</v>
      </c>
      <c r="E514" s="237" t="s">
        <v>5635</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1355</v>
      </c>
      <c r="B515" s="237" t="s">
        <v>3453</v>
      </c>
      <c r="C515" s="237" t="s">
        <v>2336</v>
      </c>
      <c r="D515" s="237" t="s">
        <v>6190</v>
      </c>
      <c r="E515" s="237" t="s">
        <v>5636</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1356</v>
      </c>
      <c r="B516" s="237" t="s">
        <v>3454</v>
      </c>
      <c r="C516" s="237" t="s">
        <v>5637</v>
      </c>
      <c r="D516" s="237" t="s">
        <v>5638</v>
      </c>
      <c r="E516" s="237" t="s">
        <v>5639</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5863</v>
      </c>
    </row>
    <row r="517" spans="1:87">
      <c r="A517" s="336" t="s">
        <v>1357</v>
      </c>
      <c r="B517" s="237" t="s">
        <v>3455</v>
      </c>
      <c r="C517" s="237" t="s">
        <v>2336</v>
      </c>
      <c r="D517" s="237" t="s">
        <v>6191</v>
      </c>
      <c r="E517" s="237" t="s">
        <v>5640</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1358</v>
      </c>
      <c r="B518" s="237" t="s">
        <v>3456</v>
      </c>
      <c r="C518" s="237" t="s">
        <v>2336</v>
      </c>
      <c r="D518" s="237" t="s">
        <v>5641</v>
      </c>
      <c r="E518" s="237" t="s">
        <v>5642</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5643</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1359</v>
      </c>
      <c r="B519" s="237" t="s">
        <v>3457</v>
      </c>
      <c r="C519" s="237" t="s">
        <v>2360</v>
      </c>
      <c r="D519" s="237" t="s">
        <v>6192</v>
      </c>
      <c r="E519" s="237" t="s">
        <v>3458</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3459</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5863</v>
      </c>
    </row>
    <row r="520" spans="1:87">
      <c r="A520" s="336" t="s">
        <v>1360</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1361</v>
      </c>
      <c r="B521" s="237" t="s">
        <v>3460</v>
      </c>
      <c r="C521" s="237" t="s">
        <v>2360</v>
      </c>
      <c r="D521" s="237" t="s">
        <v>3461</v>
      </c>
      <c r="E521" s="237" t="s">
        <v>6193</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2748</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5863</v>
      </c>
    </row>
    <row r="522" spans="1:87">
      <c r="A522" s="336" t="s">
        <v>1362</v>
      </c>
      <c r="B522" s="237" t="s">
        <v>3462</v>
      </c>
      <c r="C522" s="237" t="s">
        <v>2360</v>
      </c>
      <c r="D522" s="237" t="s">
        <v>5644</v>
      </c>
      <c r="E522" s="237" t="s">
        <v>5645</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1363</v>
      </c>
      <c r="B523" s="237" t="s">
        <v>3463</v>
      </c>
      <c r="C523" s="237" t="s">
        <v>2360</v>
      </c>
      <c r="D523" s="237" t="s">
        <v>6194</v>
      </c>
      <c r="E523" s="237" t="s">
        <v>6195</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5863</v>
      </c>
    </row>
    <row r="524" spans="1:87">
      <c r="A524" s="336" t="s">
        <v>1364</v>
      </c>
      <c r="B524" s="237" t="s">
        <v>3464</v>
      </c>
      <c r="C524" s="237" t="s">
        <v>2360</v>
      </c>
      <c r="D524" s="237" t="s">
        <v>3465</v>
      </c>
      <c r="E524" s="237" t="s">
        <v>6196</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3466</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5863</v>
      </c>
    </row>
    <row r="525" spans="1:87">
      <c r="A525" s="336" t="s">
        <v>1365</v>
      </c>
      <c r="B525" s="237" t="s">
        <v>5646</v>
      </c>
      <c r="C525" s="237" t="s">
        <v>2360</v>
      </c>
      <c r="D525" s="237" t="s">
        <v>6197</v>
      </c>
      <c r="E525" s="237" t="s">
        <v>6198</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2363</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1366</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1367</v>
      </c>
      <c r="B527" s="237" t="s">
        <v>3467</v>
      </c>
      <c r="C527" s="237" t="s">
        <v>2348</v>
      </c>
      <c r="D527" s="237" t="s">
        <v>3468</v>
      </c>
      <c r="E527" s="237" t="s">
        <v>3469</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5863</v>
      </c>
    </row>
    <row r="528" spans="1:87">
      <c r="A528" s="336" t="s">
        <v>1368</v>
      </c>
      <c r="B528" s="237" t="s">
        <v>3470</v>
      </c>
      <c r="C528" s="237" t="s">
        <v>2450</v>
      </c>
      <c r="D528" s="237" t="s">
        <v>3471</v>
      </c>
      <c r="E528" s="237" t="s">
        <v>3472</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5863</v>
      </c>
    </row>
    <row r="529" spans="1:87">
      <c r="A529" s="336" t="s">
        <v>1369</v>
      </c>
      <c r="B529" s="237" t="s">
        <v>3473</v>
      </c>
      <c r="C529" s="237" t="s">
        <v>2360</v>
      </c>
      <c r="D529" s="237" t="s">
        <v>3474</v>
      </c>
      <c r="E529" s="237" t="s">
        <v>3475</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2752</v>
      </c>
      <c r="BS529" s="237" t="s">
        <v>2753</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5863</v>
      </c>
    </row>
    <row r="530" spans="1:87">
      <c r="A530" s="336" t="s">
        <v>1370</v>
      </c>
      <c r="B530" s="237" t="s">
        <v>3476</v>
      </c>
      <c r="C530" s="237" t="s">
        <v>2348</v>
      </c>
      <c r="D530" s="237" t="s">
        <v>3477</v>
      </c>
      <c r="E530" s="237" t="s">
        <v>3478</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5863</v>
      </c>
    </row>
    <row r="531" spans="1:87">
      <c r="A531" s="336" t="s">
        <v>1371</v>
      </c>
      <c r="B531" s="237" t="s">
        <v>3479</v>
      </c>
      <c r="C531" s="237" t="s">
        <v>2360</v>
      </c>
      <c r="D531" s="237" t="s">
        <v>5647</v>
      </c>
      <c r="E531" s="237" t="s">
        <v>6199</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2407</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1372</v>
      </c>
      <c r="B532" s="237" t="s">
        <v>3480</v>
      </c>
      <c r="C532" s="237" t="s">
        <v>2360</v>
      </c>
      <c r="D532" s="237" t="s">
        <v>3481</v>
      </c>
      <c r="E532" s="237" t="s">
        <v>3482</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5863</v>
      </c>
    </row>
    <row r="533" spans="1:87">
      <c r="A533" s="336" t="s">
        <v>1373</v>
      </c>
      <c r="B533" s="237" t="s">
        <v>3483</v>
      </c>
      <c r="C533" s="237" t="s">
        <v>2336</v>
      </c>
      <c r="D533" s="237" t="s">
        <v>5699</v>
      </c>
      <c r="E533" s="237" t="s">
        <v>5648</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1374</v>
      </c>
      <c r="B534" s="237" t="s">
        <v>3484</v>
      </c>
      <c r="C534" s="237" t="s">
        <v>2360</v>
      </c>
      <c r="D534" s="237" t="s">
        <v>6200</v>
      </c>
      <c r="E534" s="237" t="s">
        <v>6201</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1375</v>
      </c>
      <c r="B535" s="237" t="s">
        <v>3485</v>
      </c>
      <c r="C535" s="237" t="s">
        <v>2398</v>
      </c>
      <c r="D535" s="237" t="s">
        <v>5649</v>
      </c>
      <c r="E535" s="237" t="s">
        <v>5650</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5651</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5863</v>
      </c>
    </row>
    <row r="536" spans="1:87">
      <c r="A536" s="336" t="s">
        <v>1376</v>
      </c>
      <c r="B536" s="237" t="s">
        <v>3486</v>
      </c>
      <c r="C536" s="237" t="s">
        <v>2360</v>
      </c>
      <c r="D536" s="237" t="s">
        <v>6202</v>
      </c>
      <c r="E536" s="237" t="s">
        <v>5652</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1377</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1378</v>
      </c>
      <c r="B538" s="237" t="s">
        <v>3487</v>
      </c>
      <c r="C538" s="237" t="s">
        <v>2360</v>
      </c>
      <c r="D538" s="237" t="s">
        <v>6203</v>
      </c>
      <c r="E538" s="237" t="s">
        <v>6204</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5863</v>
      </c>
    </row>
    <row r="539" spans="1:87">
      <c r="A539" s="336" t="s">
        <v>1379</v>
      </c>
      <c r="B539" s="237" t="s">
        <v>3488</v>
      </c>
      <c r="C539" s="237" t="s">
        <v>2360</v>
      </c>
      <c r="D539" s="237" t="s">
        <v>3489</v>
      </c>
      <c r="E539" s="237" t="s">
        <v>3490</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3488</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5863</v>
      </c>
    </row>
    <row r="540" spans="1:87">
      <c r="A540" s="336" t="s">
        <v>1380</v>
      </c>
      <c r="B540" s="237" t="s">
        <v>3491</v>
      </c>
      <c r="C540" s="237" t="s">
        <v>2360</v>
      </c>
      <c r="D540" s="237" t="s">
        <v>6205</v>
      </c>
      <c r="E540" s="237" t="s">
        <v>3492</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2404</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5863</v>
      </c>
    </row>
    <row r="541" spans="1:87">
      <c r="A541" s="336" t="s">
        <v>1381</v>
      </c>
      <c r="B541" s="237" t="s">
        <v>3493</v>
      </c>
      <c r="C541" s="237" t="s">
        <v>2360</v>
      </c>
      <c r="D541" s="237" t="s">
        <v>6206</v>
      </c>
      <c r="E541" s="237" t="s">
        <v>6207</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3493</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5863</v>
      </c>
    </row>
    <row r="542" spans="1:87">
      <c r="A542" s="336" t="s">
        <v>1382</v>
      </c>
      <c r="B542" s="237" t="s">
        <v>5653</v>
      </c>
      <c r="C542" s="237" t="s">
        <v>6208</v>
      </c>
      <c r="D542" s="237" t="s">
        <v>3494</v>
      </c>
      <c r="E542" s="237" t="s">
        <v>6209</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3495</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5863</v>
      </c>
    </row>
    <row r="543" spans="1:87">
      <c r="A543" s="336" t="s">
        <v>1383</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1384</v>
      </c>
      <c r="B544" s="237" t="s">
        <v>3496</v>
      </c>
      <c r="C544" s="237" t="s">
        <v>2360</v>
      </c>
      <c r="D544" s="237" t="s">
        <v>5654</v>
      </c>
      <c r="E544" s="237" t="s">
        <v>5655</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5656</v>
      </c>
      <c r="BS544" s="237" t="s">
        <v>5657</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5863</v>
      </c>
    </row>
    <row r="545" spans="1:87">
      <c r="A545" s="336" t="s">
        <v>1385</v>
      </c>
      <c r="B545" s="237" t="s">
        <v>3497</v>
      </c>
      <c r="C545" s="237" t="s">
        <v>2450</v>
      </c>
      <c r="D545" s="237" t="s">
        <v>3498</v>
      </c>
      <c r="E545" s="237" t="s">
        <v>3499</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5863</v>
      </c>
    </row>
    <row r="546" spans="1:87">
      <c r="A546" s="336" t="s">
        <v>1386</v>
      </c>
      <c r="B546" s="237" t="s">
        <v>3500</v>
      </c>
      <c r="C546" s="237" t="s">
        <v>3501</v>
      </c>
      <c r="D546" s="237" t="s">
        <v>3502</v>
      </c>
      <c r="E546" s="237" t="s">
        <v>3503</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3504</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5863</v>
      </c>
    </row>
    <row r="547" spans="1:87">
      <c r="A547" s="336" t="s">
        <v>1387</v>
      </c>
      <c r="B547" s="237" t="s">
        <v>3505</v>
      </c>
      <c r="C547" s="237" t="s">
        <v>2336</v>
      </c>
      <c r="D547" s="237" t="s">
        <v>6210</v>
      </c>
      <c r="E547" s="237" t="s">
        <v>3506</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5863</v>
      </c>
    </row>
    <row r="548" spans="1:87">
      <c r="A548" s="336" t="s">
        <v>1388</v>
      </c>
      <c r="B548" s="237" t="s">
        <v>3507</v>
      </c>
      <c r="C548" s="237" t="s">
        <v>2336</v>
      </c>
      <c r="D548" s="237" t="s">
        <v>3508</v>
      </c>
      <c r="E548" s="237" t="s">
        <v>3509</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3510</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5863</v>
      </c>
    </row>
    <row r="549" spans="1:87">
      <c r="A549" s="336" t="s">
        <v>1389</v>
      </c>
      <c r="B549" s="237" t="s">
        <v>3511</v>
      </c>
      <c r="C549" s="237" t="s">
        <v>2360</v>
      </c>
      <c r="D549" s="237" t="s">
        <v>3512</v>
      </c>
      <c r="E549" s="237" t="s">
        <v>3513</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5863</v>
      </c>
    </row>
    <row r="550" spans="1:87">
      <c r="A550" s="336" t="s">
        <v>1390</v>
      </c>
      <c r="B550" s="237" t="s">
        <v>3514</v>
      </c>
      <c r="C550" s="237" t="s">
        <v>2360</v>
      </c>
      <c r="D550" s="237" t="s">
        <v>3515</v>
      </c>
      <c r="E550" s="237" t="s">
        <v>3516</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5863</v>
      </c>
    </row>
    <row r="551" spans="1:87">
      <c r="A551" s="336" t="s">
        <v>1391</v>
      </c>
      <c r="B551" s="237" t="s">
        <v>3517</v>
      </c>
      <c r="C551" s="237" t="s">
        <v>2336</v>
      </c>
      <c r="D551" s="237" t="s">
        <v>6211</v>
      </c>
      <c r="E551" s="237" t="s">
        <v>3518</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5863</v>
      </c>
    </row>
    <row r="552" spans="1:87">
      <c r="A552" s="336" t="s">
        <v>1392</v>
      </c>
      <c r="B552" s="237" t="s">
        <v>3519</v>
      </c>
      <c r="C552" s="237" t="s">
        <v>3520</v>
      </c>
      <c r="D552" s="237" t="s">
        <v>3521</v>
      </c>
      <c r="E552" s="237" t="s">
        <v>6212</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5863</v>
      </c>
    </row>
    <row r="553" spans="1:87">
      <c r="A553" s="336" t="s">
        <v>1393</v>
      </c>
      <c r="B553" s="237" t="s">
        <v>3522</v>
      </c>
      <c r="C553" s="237" t="s">
        <v>2360</v>
      </c>
      <c r="D553" s="237" t="s">
        <v>3523</v>
      </c>
      <c r="E553" s="237" t="s">
        <v>3524</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3446</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5863</v>
      </c>
    </row>
    <row r="554" spans="1:87">
      <c r="A554" s="336" t="s">
        <v>1394</v>
      </c>
      <c r="B554" s="237" t="s">
        <v>3525</v>
      </c>
      <c r="C554" s="237" t="s">
        <v>2511</v>
      </c>
      <c r="D554" s="237" t="s">
        <v>5658</v>
      </c>
      <c r="E554" s="237" t="s">
        <v>5659</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5863</v>
      </c>
    </row>
    <row r="555" spans="1:87">
      <c r="A555" s="336" t="s">
        <v>3526</v>
      </c>
      <c r="B555" s="237" t="s">
        <v>3527</v>
      </c>
      <c r="C555" s="237" t="s">
        <v>2360</v>
      </c>
      <c r="D555" s="237" t="s">
        <v>5660</v>
      </c>
      <c r="E555" s="237" t="s">
        <v>5661</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3528</v>
      </c>
      <c r="B556" s="237" t="s">
        <v>3529</v>
      </c>
      <c r="C556" s="237" t="s">
        <v>2336</v>
      </c>
      <c r="D556" s="237" t="s">
        <v>3530</v>
      </c>
      <c r="E556" s="237" t="s">
        <v>6213</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5863</v>
      </c>
    </row>
    <row r="557" spans="1:87">
      <c r="A557" s="336" t="s">
        <v>3531</v>
      </c>
      <c r="B557" s="237" t="s">
        <v>3532</v>
      </c>
      <c r="C557" s="237" t="s">
        <v>2360</v>
      </c>
      <c r="D557" s="237" t="s">
        <v>3533</v>
      </c>
      <c r="E557" s="237" t="s">
        <v>3534</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3119</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5863</v>
      </c>
    </row>
    <row r="558" spans="1:87">
      <c r="A558" s="336" t="s">
        <v>3535</v>
      </c>
      <c r="B558" s="237" t="s">
        <v>3536</v>
      </c>
      <c r="C558" s="237" t="s">
        <v>2606</v>
      </c>
      <c r="D558" s="237" t="s">
        <v>6214</v>
      </c>
      <c r="E558" s="237" t="s">
        <v>6215</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5863</v>
      </c>
    </row>
    <row r="559" spans="1:87">
      <c r="A559" s="336" t="s">
        <v>3537</v>
      </c>
      <c r="B559" s="237" t="s">
        <v>3538</v>
      </c>
      <c r="C559" s="237" t="s">
        <v>2360</v>
      </c>
      <c r="D559" s="237" t="s">
        <v>5662</v>
      </c>
      <c r="E559" s="237" t="s">
        <v>6216</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2748</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5863</v>
      </c>
    </row>
    <row r="560" spans="1:87">
      <c r="A560" s="336" t="s">
        <v>3539</v>
      </c>
      <c r="B560" s="237" t="s">
        <v>3540</v>
      </c>
      <c r="C560" s="237" t="s">
        <v>2336</v>
      </c>
      <c r="D560" s="237" t="s">
        <v>5663</v>
      </c>
      <c r="E560" s="237" t="s">
        <v>5664</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5665</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5863</v>
      </c>
    </row>
    <row r="561" spans="1:87">
      <c r="A561" s="336" t="s">
        <v>3541</v>
      </c>
      <c r="B561" s="237" t="s">
        <v>3542</v>
      </c>
      <c r="C561" s="237" t="s">
        <v>2360</v>
      </c>
      <c r="D561" s="237" t="s">
        <v>6217</v>
      </c>
      <c r="E561" s="237" t="s">
        <v>3543</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3544</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5863</v>
      </c>
    </row>
    <row r="562" spans="1:87">
      <c r="A562" s="336" t="s">
        <v>3545</v>
      </c>
      <c r="B562" s="237" t="s">
        <v>3546</v>
      </c>
      <c r="C562" s="237" t="s">
        <v>2360</v>
      </c>
      <c r="D562" s="237" t="s">
        <v>6218</v>
      </c>
      <c r="E562" s="237" t="s">
        <v>6219</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5863</v>
      </c>
    </row>
    <row r="563" spans="1:87">
      <c r="A563" s="336" t="s">
        <v>3547</v>
      </c>
      <c r="B563" s="237" t="s">
        <v>3548</v>
      </c>
      <c r="C563" s="237" t="s">
        <v>2971</v>
      </c>
      <c r="D563" s="237" t="s">
        <v>6220</v>
      </c>
      <c r="E563" s="237" t="s">
        <v>3549</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3550</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5863</v>
      </c>
    </row>
    <row r="564" spans="1:87">
      <c r="A564" s="336" t="s">
        <v>3551</v>
      </c>
      <c r="B564" s="237" t="s">
        <v>3552</v>
      </c>
      <c r="C564" s="237" t="s">
        <v>2360</v>
      </c>
      <c r="D564" s="237" t="s">
        <v>3553</v>
      </c>
      <c r="E564" s="237" t="s">
        <v>3554</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3555</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5863</v>
      </c>
    </row>
    <row r="565" spans="1:87">
      <c r="A565" s="336" t="s">
        <v>3556</v>
      </c>
      <c r="B565" s="237" t="s">
        <v>3557</v>
      </c>
      <c r="C565" s="237" t="s">
        <v>2450</v>
      </c>
      <c r="D565" s="237" t="s">
        <v>5666</v>
      </c>
      <c r="E565" s="237" t="s">
        <v>5667</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5863</v>
      </c>
    </row>
    <row r="566" spans="1:87">
      <c r="A566" s="336" t="s">
        <v>3558</v>
      </c>
      <c r="B566" s="237" t="s">
        <v>3559</v>
      </c>
      <c r="C566" s="237" t="s">
        <v>2360</v>
      </c>
      <c r="D566" s="237" t="s">
        <v>5668</v>
      </c>
      <c r="E566" s="237" t="s">
        <v>6221</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3559</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3560</v>
      </c>
      <c r="B567" s="237" t="s">
        <v>3561</v>
      </c>
      <c r="C567" s="237" t="s">
        <v>2336</v>
      </c>
      <c r="D567" s="237" t="s">
        <v>3562</v>
      </c>
      <c r="E567" s="237" t="s">
        <v>3563</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2748</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5863</v>
      </c>
    </row>
    <row r="568" spans="1:87">
      <c r="A568" s="336" t="s">
        <v>3564</v>
      </c>
      <c r="B568" s="237" t="s">
        <v>3565</v>
      </c>
      <c r="C568" s="237" t="s">
        <v>2360</v>
      </c>
      <c r="D568" s="237" t="s">
        <v>5669</v>
      </c>
      <c r="E568" s="237" t="s">
        <v>5670</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3565</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3566</v>
      </c>
      <c r="B569" s="237" t="s">
        <v>3567</v>
      </c>
      <c r="C569" s="237" t="s">
        <v>2336</v>
      </c>
      <c r="D569" s="237" t="s">
        <v>5671</v>
      </c>
      <c r="E569" s="237" t="s">
        <v>5672</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3568</v>
      </c>
      <c r="B570" s="237" t="s">
        <v>3569</v>
      </c>
      <c r="C570" s="237" t="s">
        <v>2450</v>
      </c>
      <c r="D570" s="237" t="s">
        <v>6222</v>
      </c>
      <c r="E570" s="237" t="s">
        <v>5673</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5674</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5863</v>
      </c>
    </row>
    <row r="571" spans="1:87">
      <c r="A571" s="336" t="s">
        <v>3570</v>
      </c>
      <c r="B571" s="237" t="s">
        <v>3571</v>
      </c>
      <c r="C571" s="237" t="s">
        <v>2971</v>
      </c>
      <c r="D571" s="237" t="s">
        <v>3572</v>
      </c>
      <c r="E571" s="237" t="s">
        <v>6223</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3119</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5863</v>
      </c>
    </row>
    <row r="572" spans="1:87">
      <c r="A572" s="336" t="s">
        <v>3573</v>
      </c>
      <c r="B572" s="237" t="s">
        <v>3574</v>
      </c>
      <c r="C572" s="237" t="s">
        <v>2360</v>
      </c>
      <c r="D572" s="237" t="s">
        <v>5675</v>
      </c>
      <c r="E572" s="237" t="s">
        <v>5676</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5677</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5863</v>
      </c>
    </row>
    <row r="573" spans="1:87">
      <c r="A573" s="336" t="s">
        <v>3575</v>
      </c>
      <c r="B573" s="237" t="s">
        <v>3576</v>
      </c>
      <c r="C573" s="237" t="s">
        <v>2360</v>
      </c>
      <c r="D573" s="237" t="s">
        <v>5678</v>
      </c>
      <c r="E573" s="237" t="s">
        <v>6224</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3248</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3577</v>
      </c>
      <c r="B574" s="237" t="s">
        <v>3578</v>
      </c>
      <c r="C574" s="237" t="s">
        <v>2450</v>
      </c>
      <c r="D574" s="237" t="s">
        <v>3579</v>
      </c>
      <c r="E574" s="237" t="s">
        <v>3580</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5679</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5863</v>
      </c>
    </row>
    <row r="575" spans="1:87">
      <c r="A575" s="336" t="s">
        <v>3581</v>
      </c>
      <c r="B575" s="237" t="s">
        <v>3582</v>
      </c>
      <c r="C575" s="237" t="s">
        <v>3583</v>
      </c>
      <c r="D575" s="237" t="s">
        <v>3584</v>
      </c>
      <c r="E575" s="237" t="s">
        <v>3585</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5863</v>
      </c>
    </row>
    <row r="576" spans="1:87">
      <c r="A576" s="336" t="s">
        <v>3586</v>
      </c>
      <c r="B576" s="237" t="s">
        <v>3587</v>
      </c>
      <c r="C576" s="237" t="s">
        <v>2336</v>
      </c>
      <c r="D576" s="237" t="s">
        <v>5680</v>
      </c>
      <c r="E576" s="237" t="s">
        <v>5681</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5682</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5863</v>
      </c>
    </row>
    <row r="577" spans="1:87">
      <c r="A577" s="336" t="s">
        <v>3588</v>
      </c>
      <c r="B577" s="237" t="s">
        <v>3589</v>
      </c>
      <c r="C577" s="237" t="s">
        <v>2336</v>
      </c>
      <c r="D577" s="237" t="s">
        <v>3590</v>
      </c>
      <c r="E577" s="237" t="s">
        <v>3591</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3592</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5863</v>
      </c>
    </row>
    <row r="578" spans="1:87">
      <c r="A578" s="336" t="s">
        <v>3593</v>
      </c>
      <c r="B578" s="237" t="s">
        <v>3594</v>
      </c>
      <c r="C578" s="237" t="s">
        <v>2360</v>
      </c>
      <c r="D578" s="237" t="s">
        <v>5683</v>
      </c>
      <c r="E578" s="237" t="s">
        <v>5684</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2363</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3595</v>
      </c>
      <c r="B579" s="237" t="s">
        <v>3596</v>
      </c>
      <c r="C579" s="237" t="s">
        <v>2336</v>
      </c>
      <c r="D579" s="237" t="s">
        <v>3597</v>
      </c>
      <c r="E579" s="237" t="s">
        <v>3598</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3599</v>
      </c>
      <c r="BS579" s="237" t="s">
        <v>3600</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5863</v>
      </c>
    </row>
    <row r="580" spans="1:87">
      <c r="A580" s="336" t="s">
        <v>3601</v>
      </c>
      <c r="B580" s="237" t="s">
        <v>3994</v>
      </c>
      <c r="C580" s="237" t="s">
        <v>2360</v>
      </c>
      <c r="D580" s="237" t="s">
        <v>3995</v>
      </c>
      <c r="E580" s="237" t="s">
        <v>3996</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2772</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5863</v>
      </c>
    </row>
    <row r="581" spans="1:87">
      <c r="A581" s="336" t="s">
        <v>3602</v>
      </c>
      <c r="B581" s="237" t="s">
        <v>3603</v>
      </c>
      <c r="C581" s="237" t="s">
        <v>2450</v>
      </c>
      <c r="D581" s="237" t="s">
        <v>3857</v>
      </c>
      <c r="E581" s="237" t="s">
        <v>3858</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3860</v>
      </c>
      <c r="BS581" s="237" t="s">
        <v>3861</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3604</v>
      </c>
      <c r="B582" s="237" t="s">
        <v>3605</v>
      </c>
      <c r="C582" s="237" t="s">
        <v>2450</v>
      </c>
      <c r="D582" s="237" t="s">
        <v>6225</v>
      </c>
      <c r="E582" s="237" t="s">
        <v>6226</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5863</v>
      </c>
    </row>
    <row r="583" spans="1:87">
      <c r="A583" s="336" t="s">
        <v>3606</v>
      </c>
      <c r="B583" s="237" t="s">
        <v>3607</v>
      </c>
      <c r="C583" s="237" t="s">
        <v>3647</v>
      </c>
      <c r="D583" s="237" t="s">
        <v>6227</v>
      </c>
      <c r="E583" s="237" t="s">
        <v>6228</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3608</v>
      </c>
      <c r="B584" s="237" t="s">
        <v>3609</v>
      </c>
      <c r="C584" s="237" t="s">
        <v>2360</v>
      </c>
      <c r="D584" s="237" t="s">
        <v>5685</v>
      </c>
      <c r="E584" s="237" t="s">
        <v>5686</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2356</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3610</v>
      </c>
      <c r="B585" s="237" t="s">
        <v>3611</v>
      </c>
      <c r="C585" s="237" t="s">
        <v>2360</v>
      </c>
      <c r="D585" s="237" t="s">
        <v>3612</v>
      </c>
      <c r="E585" s="237" t="s">
        <v>3613</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2651</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5863</v>
      </c>
    </row>
    <row r="586" spans="1:87">
      <c r="A586" s="336" t="s">
        <v>3614</v>
      </c>
      <c r="B586" s="237" t="s">
        <v>3615</v>
      </c>
      <c r="C586" s="237" t="s">
        <v>2336</v>
      </c>
      <c r="D586" s="237" t="s">
        <v>3616</v>
      </c>
      <c r="E586" s="237" t="s">
        <v>3617</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3248</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5863</v>
      </c>
    </row>
    <row r="587" spans="1:87">
      <c r="A587" s="336" t="s">
        <v>3618</v>
      </c>
      <c r="B587" s="237" t="s">
        <v>3619</v>
      </c>
      <c r="C587" s="237" t="s">
        <v>2348</v>
      </c>
      <c r="D587" s="237" t="s">
        <v>3620</v>
      </c>
      <c r="E587" s="237" t="s">
        <v>3621</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5863</v>
      </c>
    </row>
    <row r="588" spans="1:87">
      <c r="A588" s="336" t="s">
        <v>3622</v>
      </c>
      <c r="B588" s="237" t="s">
        <v>3623</v>
      </c>
      <c r="C588" s="237" t="s">
        <v>2336</v>
      </c>
      <c r="D588" s="237" t="s">
        <v>3624</v>
      </c>
      <c r="E588" s="237" t="s">
        <v>3625</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5863</v>
      </c>
    </row>
    <row r="589" spans="1:87">
      <c r="A589" s="336" t="s">
        <v>3626</v>
      </c>
      <c r="B589" s="237" t="s">
        <v>3627</v>
      </c>
      <c r="C589" s="237" t="s">
        <v>2360</v>
      </c>
      <c r="D589" s="237" t="s">
        <v>6229</v>
      </c>
      <c r="E589" s="237" t="s">
        <v>5687</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5688</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3628</v>
      </c>
      <c r="B590" s="237" t="s">
        <v>3629</v>
      </c>
      <c r="C590" s="237" t="s">
        <v>2360</v>
      </c>
      <c r="D590" s="237" t="s">
        <v>3630</v>
      </c>
      <c r="E590" s="237" t="s">
        <v>3631</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3632</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5863</v>
      </c>
    </row>
    <row r="591" spans="1:87">
      <c r="A591" s="336" t="s">
        <v>3633</v>
      </c>
      <c r="B591" s="237" t="s">
        <v>3634</v>
      </c>
      <c r="C591" s="237" t="s">
        <v>3647</v>
      </c>
      <c r="D591" s="237" t="s">
        <v>6230</v>
      </c>
      <c r="E591" s="237" t="s">
        <v>6231</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5863</v>
      </c>
    </row>
    <row r="592" spans="1:87">
      <c r="A592" s="336" t="s">
        <v>3635</v>
      </c>
      <c r="B592" s="237" t="s">
        <v>3636</v>
      </c>
      <c r="C592" s="237" t="s">
        <v>2336</v>
      </c>
      <c r="D592" s="237" t="s">
        <v>3637</v>
      </c>
      <c r="E592" s="237" t="s">
        <v>3638</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5863</v>
      </c>
    </row>
    <row r="593" spans="1:87">
      <c r="A593" s="336" t="s">
        <v>3639</v>
      </c>
      <c r="B593" s="237" t="s">
        <v>5689</v>
      </c>
      <c r="C593" s="237" t="s">
        <v>2360</v>
      </c>
      <c r="D593" s="237" t="s">
        <v>3640</v>
      </c>
      <c r="E593" s="237" t="s">
        <v>6232</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5863</v>
      </c>
    </row>
    <row r="594" spans="1:87">
      <c r="A594" s="336" t="s">
        <v>3641</v>
      </c>
      <c r="B594" s="237" t="s">
        <v>3642</v>
      </c>
      <c r="C594" s="237" t="s">
        <v>2450</v>
      </c>
      <c r="D594" s="237" t="s">
        <v>3643</v>
      </c>
      <c r="E594" s="237" t="s">
        <v>3644</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5863</v>
      </c>
    </row>
    <row r="595" spans="1:87">
      <c r="A595" s="336" t="s">
        <v>3645</v>
      </c>
      <c r="B595" s="237" t="s">
        <v>3646</v>
      </c>
      <c r="C595" s="237" t="s">
        <v>3647</v>
      </c>
      <c r="D595" s="237" t="s">
        <v>6233</v>
      </c>
      <c r="E595" s="237" t="s">
        <v>3648</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5863</v>
      </c>
    </row>
    <row r="596" spans="1:87">
      <c r="A596" s="336" t="s">
        <v>3649</v>
      </c>
      <c r="B596" s="237" t="s">
        <v>3650</v>
      </c>
      <c r="C596" s="237" t="s">
        <v>6234</v>
      </c>
      <c r="D596" s="237" t="s">
        <v>6235</v>
      </c>
      <c r="E596" s="237" t="s">
        <v>5690</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5691</v>
      </c>
      <c r="BS596" s="237" t="s">
        <v>2651</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5863</v>
      </c>
    </row>
    <row r="597" spans="1:87">
      <c r="A597" s="336" t="s">
        <v>3651</v>
      </c>
      <c r="B597" s="237" t="s">
        <v>3652</v>
      </c>
      <c r="C597" s="237" t="s">
        <v>2360</v>
      </c>
      <c r="D597" s="237" t="s">
        <v>6236</v>
      </c>
      <c r="E597" s="237" t="s">
        <v>6237</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3653</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5863</v>
      </c>
    </row>
    <row r="598" spans="1:87">
      <c r="A598" s="336" t="s">
        <v>3654</v>
      </c>
      <c r="B598" s="237" t="s">
        <v>5692</v>
      </c>
      <c r="C598" s="237" t="s">
        <v>2336</v>
      </c>
      <c r="D598" s="237" t="s">
        <v>3630</v>
      </c>
      <c r="E598" s="237" t="s">
        <v>6238</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3655</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5863</v>
      </c>
    </row>
    <row r="599" spans="1:87">
      <c r="A599" s="336" t="s">
        <v>3656</v>
      </c>
      <c r="B599" s="237" t="s">
        <v>3657</v>
      </c>
      <c r="C599" s="237" t="s">
        <v>2450</v>
      </c>
      <c r="D599" s="237" t="s">
        <v>3658</v>
      </c>
      <c r="E599" s="237" t="s">
        <v>6239</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5863</v>
      </c>
    </row>
    <row r="600" spans="1:87">
      <c r="A600" s="336" t="s">
        <v>3659</v>
      </c>
      <c r="B600" s="237" t="s">
        <v>3660</v>
      </c>
      <c r="C600" s="237" t="s">
        <v>2450</v>
      </c>
      <c r="D600" s="237" t="s">
        <v>3661</v>
      </c>
      <c r="E600" s="237" t="s">
        <v>3662</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5863</v>
      </c>
    </row>
    <row r="601" spans="1:87">
      <c r="A601" s="336" t="s">
        <v>3663</v>
      </c>
      <c r="B601" s="237" t="s">
        <v>3664</v>
      </c>
      <c r="C601" s="237" t="s">
        <v>3665</v>
      </c>
      <c r="D601" s="237" t="s">
        <v>3666</v>
      </c>
      <c r="E601" s="237" t="s">
        <v>3667</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5863</v>
      </c>
    </row>
    <row r="602" spans="1:87">
      <c r="A602" s="336" t="s">
        <v>3668</v>
      </c>
      <c r="B602" s="237" t="s">
        <v>3669</v>
      </c>
      <c r="C602" s="237" t="s">
        <v>2336</v>
      </c>
      <c r="D602" s="237" t="s">
        <v>6240</v>
      </c>
      <c r="E602" s="237" t="s">
        <v>3670</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3119</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5863</v>
      </c>
    </row>
    <row r="603" spans="1:87">
      <c r="A603" s="336" t="s">
        <v>3671</v>
      </c>
      <c r="B603" s="237" t="s">
        <v>3672</v>
      </c>
      <c r="C603" s="237" t="s">
        <v>2360</v>
      </c>
      <c r="D603" s="237" t="s">
        <v>3673</v>
      </c>
      <c r="E603" s="237" t="s">
        <v>3674</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3119</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5863</v>
      </c>
    </row>
    <row r="604" spans="1:87">
      <c r="A604" s="336" t="s">
        <v>3675</v>
      </c>
      <c r="B604" s="237" t="s">
        <v>3676</v>
      </c>
      <c r="C604" s="237" t="s">
        <v>2450</v>
      </c>
      <c r="D604" s="237" t="s">
        <v>3677</v>
      </c>
      <c r="E604" s="237" t="s">
        <v>6241</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5863</v>
      </c>
    </row>
    <row r="605" spans="1:87">
      <c r="A605" s="336" t="s">
        <v>3678</v>
      </c>
      <c r="B605" s="237" t="s">
        <v>3679</v>
      </c>
      <c r="C605" s="237" t="s">
        <v>5693</v>
      </c>
      <c r="D605" s="237" t="s">
        <v>5694</v>
      </c>
      <c r="E605" s="237" t="s">
        <v>5695</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3680</v>
      </c>
      <c r="B606" s="237" t="s">
        <v>3681</v>
      </c>
      <c r="C606" s="237" t="s">
        <v>3647</v>
      </c>
      <c r="D606" s="237" t="s">
        <v>5713</v>
      </c>
      <c r="E606" s="237" t="s">
        <v>5696</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3682</v>
      </c>
      <c r="B607" s="237" t="s">
        <v>3683</v>
      </c>
      <c r="C607" s="237" t="s">
        <v>2360</v>
      </c>
      <c r="D607" s="237" t="s">
        <v>5697</v>
      </c>
      <c r="E607" s="237" t="s">
        <v>6242</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5698</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3684</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3685</v>
      </c>
      <c r="B609" s="237" t="s">
        <v>3686</v>
      </c>
      <c r="C609" s="237" t="s">
        <v>2360</v>
      </c>
      <c r="D609" s="237" t="s">
        <v>3687</v>
      </c>
      <c r="E609" s="237" t="s">
        <v>3688</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5863</v>
      </c>
    </row>
    <row r="610" spans="1:87">
      <c r="A610" s="336" t="s">
        <v>3689</v>
      </c>
      <c r="B610" s="237" t="s">
        <v>3690</v>
      </c>
      <c r="C610" s="237" t="s">
        <v>3647</v>
      </c>
      <c r="D610" s="237" t="s">
        <v>6243</v>
      </c>
      <c r="E610" s="237" t="s">
        <v>6244</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3691</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5863</v>
      </c>
    </row>
    <row r="611" spans="1:87">
      <c r="A611" s="336" t="s">
        <v>3692</v>
      </c>
      <c r="B611" s="237" t="s">
        <v>3693</v>
      </c>
      <c r="C611" s="237" t="s">
        <v>2336</v>
      </c>
      <c r="D611" s="237" t="s">
        <v>6245</v>
      </c>
      <c r="E611" s="237" t="s">
        <v>6246</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5863</v>
      </c>
    </row>
    <row r="612" spans="1:87">
      <c r="A612" s="336" t="s">
        <v>3694</v>
      </c>
      <c r="B612" s="237" t="s">
        <v>3695</v>
      </c>
      <c r="C612" s="237" t="s">
        <v>2360</v>
      </c>
      <c r="D612" s="237" t="s">
        <v>3696</v>
      </c>
      <c r="E612" s="237" t="s">
        <v>3697</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3698</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5863</v>
      </c>
    </row>
    <row r="613" spans="1:87">
      <c r="A613" s="336" t="s">
        <v>3699</v>
      </c>
      <c r="B613" s="237" t="s">
        <v>3700</v>
      </c>
      <c r="C613" s="237" t="s">
        <v>2360</v>
      </c>
      <c r="D613" s="237" t="s">
        <v>3701</v>
      </c>
      <c r="E613" s="237" t="s">
        <v>3702</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5863</v>
      </c>
    </row>
    <row r="614" spans="1:87">
      <c r="A614" s="336" t="s">
        <v>3703</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3704</v>
      </c>
      <c r="B615" s="237" t="s">
        <v>3705</v>
      </c>
      <c r="C615" s="237" t="s">
        <v>2450</v>
      </c>
      <c r="D615" s="237" t="s">
        <v>6247</v>
      </c>
      <c r="E615" s="237" t="s">
        <v>6248</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5863</v>
      </c>
    </row>
    <row r="616" spans="1:87">
      <c r="A616" s="336" t="s">
        <v>3706</v>
      </c>
      <c r="B616" s="237" t="s">
        <v>3707</v>
      </c>
      <c r="C616" s="237" t="s">
        <v>2336</v>
      </c>
      <c r="D616" s="237" t="s">
        <v>3708</v>
      </c>
      <c r="E616" s="237" t="s">
        <v>3709</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5863</v>
      </c>
    </row>
    <row r="617" spans="1:87">
      <c r="A617" s="336" t="s">
        <v>3710</v>
      </c>
      <c r="B617" s="237" t="s">
        <v>3711</v>
      </c>
      <c r="C617" s="237" t="s">
        <v>2360</v>
      </c>
      <c r="D617" s="237" t="s">
        <v>3712</v>
      </c>
      <c r="E617" s="237" t="s">
        <v>3713</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3714</v>
      </c>
      <c r="BS617" s="237" t="s">
        <v>3715</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5863</v>
      </c>
    </row>
    <row r="618" spans="1:87">
      <c r="A618" s="336" t="s">
        <v>3716</v>
      </c>
      <c r="B618" s="237" t="s">
        <v>3717</v>
      </c>
      <c r="C618" s="237" t="s">
        <v>2855</v>
      </c>
      <c r="D618" s="237" t="s">
        <v>6249</v>
      </c>
      <c r="E618" s="237" t="s">
        <v>5648</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3718</v>
      </c>
      <c r="B619" s="237" t="s">
        <v>3719</v>
      </c>
      <c r="C619" s="237" t="s">
        <v>2336</v>
      </c>
      <c r="D619" s="237" t="s">
        <v>3720</v>
      </c>
      <c r="E619" s="237" t="s">
        <v>6250</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5863</v>
      </c>
    </row>
    <row r="620" spans="1:87">
      <c r="A620" s="336" t="s">
        <v>3721</v>
      </c>
      <c r="B620" s="237" t="s">
        <v>3722</v>
      </c>
      <c r="C620" s="237" t="s">
        <v>2336</v>
      </c>
      <c r="D620" s="237" t="s">
        <v>3723</v>
      </c>
      <c r="E620" s="237" t="s">
        <v>6251</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5863</v>
      </c>
    </row>
    <row r="621" spans="1:87">
      <c r="A621" s="336" t="s">
        <v>3724</v>
      </c>
      <c r="B621" s="237" t="s">
        <v>3725</v>
      </c>
      <c r="C621" s="237" t="s">
        <v>2360</v>
      </c>
      <c r="D621" s="237" t="s">
        <v>3726</v>
      </c>
      <c r="E621" s="237" t="s">
        <v>3727</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5863</v>
      </c>
    </row>
    <row r="622" spans="1:87">
      <c r="A622" s="336" t="s">
        <v>3728</v>
      </c>
      <c r="B622" s="237" t="s">
        <v>3729</v>
      </c>
      <c r="C622" s="237" t="s">
        <v>2450</v>
      </c>
      <c r="D622" s="237" t="s">
        <v>3730</v>
      </c>
      <c r="E622" s="237" t="s">
        <v>3731</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5863</v>
      </c>
    </row>
    <row r="623" spans="1:87">
      <c r="A623" s="336" t="s">
        <v>3732</v>
      </c>
      <c r="B623" s="237" t="s">
        <v>3733</v>
      </c>
      <c r="C623" s="237" t="s">
        <v>2360</v>
      </c>
      <c r="D623" s="237" t="s">
        <v>6252</v>
      </c>
      <c r="E623" s="237" t="s">
        <v>3734</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3733</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5863</v>
      </c>
    </row>
    <row r="624" spans="1:87">
      <c r="A624" s="336" t="s">
        <v>3735</v>
      </c>
      <c r="B624" s="237" t="s">
        <v>3736</v>
      </c>
      <c r="C624" s="237" t="s">
        <v>3737</v>
      </c>
      <c r="D624" s="237" t="s">
        <v>3494</v>
      </c>
      <c r="E624" s="237" t="s">
        <v>3738</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5700</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5863</v>
      </c>
    </row>
    <row r="625" spans="1:87">
      <c r="A625" s="336" t="s">
        <v>3739</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3740</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3741</v>
      </c>
      <c r="B627" s="237" t="s">
        <v>3742</v>
      </c>
      <c r="C627" s="237" t="s">
        <v>2336</v>
      </c>
      <c r="D627" s="237" t="s">
        <v>5352</v>
      </c>
      <c r="E627" s="237" t="s">
        <v>5353</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5863</v>
      </c>
    </row>
    <row r="628" spans="1:87">
      <c r="A628" s="336" t="s">
        <v>3743</v>
      </c>
      <c r="B628" s="237" t="s">
        <v>3744</v>
      </c>
      <c r="C628" s="237" t="s">
        <v>2360</v>
      </c>
      <c r="D628" s="237" t="s">
        <v>5701</v>
      </c>
      <c r="E628" s="237" t="s">
        <v>6253</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3745</v>
      </c>
      <c r="B629" s="237" t="s">
        <v>3746</v>
      </c>
      <c r="C629" s="237" t="s">
        <v>2336</v>
      </c>
      <c r="D629" s="237" t="s">
        <v>3747</v>
      </c>
      <c r="E629" s="237" t="s">
        <v>3748</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5406</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5863</v>
      </c>
    </row>
    <row r="630" spans="1:87">
      <c r="A630" s="336" t="s">
        <v>3749</v>
      </c>
      <c r="B630" s="237" t="s">
        <v>3750</v>
      </c>
      <c r="C630" s="237" t="s">
        <v>2360</v>
      </c>
      <c r="D630" s="237" t="s">
        <v>3751</v>
      </c>
      <c r="E630" s="237" t="s">
        <v>3752</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2356</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5863</v>
      </c>
    </row>
    <row r="631" spans="1:87">
      <c r="A631" s="336" t="s">
        <v>3753</v>
      </c>
      <c r="B631" s="237" t="s">
        <v>3754</v>
      </c>
      <c r="C631" s="237" t="s">
        <v>2360</v>
      </c>
      <c r="D631" s="237" t="s">
        <v>5702</v>
      </c>
      <c r="E631" s="237" t="s">
        <v>6254</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3755</v>
      </c>
      <c r="B632" s="237" t="s">
        <v>3756</v>
      </c>
      <c r="C632" s="237" t="s">
        <v>2360</v>
      </c>
      <c r="D632" s="237" t="s">
        <v>6255</v>
      </c>
      <c r="E632" s="237" t="s">
        <v>6256</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3119</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5863</v>
      </c>
    </row>
    <row r="633" spans="1:87">
      <c r="A633" s="336" t="s">
        <v>3757</v>
      </c>
      <c r="B633" s="237" t="s">
        <v>3758</v>
      </c>
      <c r="C633" s="237" t="s">
        <v>2360</v>
      </c>
      <c r="D633" s="237" t="s">
        <v>3759</v>
      </c>
      <c r="E633" s="237" t="s">
        <v>6257</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5863</v>
      </c>
    </row>
    <row r="634" spans="1:87">
      <c r="A634" s="336" t="s">
        <v>3760</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3761</v>
      </c>
      <c r="B635" s="237" t="s">
        <v>3762</v>
      </c>
      <c r="C635" s="237" t="s">
        <v>2336</v>
      </c>
      <c r="D635" s="237" t="s">
        <v>3763</v>
      </c>
      <c r="E635" s="237" t="s">
        <v>6258</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5863</v>
      </c>
    </row>
    <row r="636" spans="1:87">
      <c r="A636" s="336" t="s">
        <v>3764</v>
      </c>
      <c r="B636" s="237" t="s">
        <v>3765</v>
      </c>
      <c r="C636" s="237" t="s">
        <v>2360</v>
      </c>
      <c r="D636" s="237" t="s">
        <v>6259</v>
      </c>
      <c r="E636" s="237" t="s">
        <v>3766</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3767</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5863</v>
      </c>
    </row>
    <row r="637" spans="1:87">
      <c r="A637" s="336" t="s">
        <v>3768</v>
      </c>
      <c r="B637" s="237" t="s">
        <v>3769</v>
      </c>
      <c r="C637" s="237" t="s">
        <v>2360</v>
      </c>
      <c r="D637" s="237" t="s">
        <v>5703</v>
      </c>
      <c r="E637" s="237" t="s">
        <v>5704</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2901</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3770</v>
      </c>
      <c r="B638" s="237" t="s">
        <v>3771</v>
      </c>
      <c r="C638" s="237" t="s">
        <v>2336</v>
      </c>
      <c r="D638" s="237" t="s">
        <v>5705</v>
      </c>
      <c r="E638" s="237" t="s">
        <v>5706</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5707</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5863</v>
      </c>
    </row>
    <row r="639" spans="1:87">
      <c r="A639" s="336" t="s">
        <v>3772</v>
      </c>
      <c r="B639" s="237" t="s">
        <v>3773</v>
      </c>
      <c r="C639" s="237" t="s">
        <v>2360</v>
      </c>
      <c r="D639" s="237" t="s">
        <v>6260</v>
      </c>
      <c r="E639" s="237" t="s">
        <v>6261</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3774</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5863</v>
      </c>
    </row>
    <row r="640" spans="1:87">
      <c r="A640" s="336" t="s">
        <v>3775</v>
      </c>
      <c r="B640" s="237" t="s">
        <v>3776</v>
      </c>
      <c r="C640" s="237" t="s">
        <v>2336</v>
      </c>
      <c r="D640" s="237" t="s">
        <v>3777</v>
      </c>
      <c r="E640" s="237" t="s">
        <v>3778</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2912</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5863</v>
      </c>
    </row>
    <row r="641" spans="1:87">
      <c r="A641" s="336" t="s">
        <v>3779</v>
      </c>
      <c r="B641" s="237" t="s">
        <v>3780</v>
      </c>
      <c r="C641" s="237" t="s">
        <v>3781</v>
      </c>
      <c r="D641" s="237" t="s">
        <v>3782</v>
      </c>
      <c r="E641" s="237" t="s">
        <v>3783</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3784</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5863</v>
      </c>
    </row>
    <row r="642" spans="1:87">
      <c r="A642" s="336" t="s">
        <v>3785</v>
      </c>
      <c r="B642" s="237" t="s">
        <v>5708</v>
      </c>
      <c r="C642" s="237" t="s">
        <v>3647</v>
      </c>
      <c r="D642" s="237" t="s">
        <v>3786</v>
      </c>
      <c r="E642" s="237" t="s">
        <v>3787</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5863</v>
      </c>
    </row>
    <row r="643" spans="1:87">
      <c r="A643" s="336" t="s">
        <v>3788</v>
      </c>
      <c r="B643" s="237" t="s">
        <v>5709</v>
      </c>
      <c r="C643" s="237" t="s">
        <v>2360</v>
      </c>
      <c r="D643" s="237" t="s">
        <v>6262</v>
      </c>
      <c r="E643" s="237" t="s">
        <v>5710</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3789</v>
      </c>
      <c r="B644" s="237" t="s">
        <v>3790</v>
      </c>
      <c r="C644" s="237" t="s">
        <v>2398</v>
      </c>
      <c r="D644" s="237" t="s">
        <v>3791</v>
      </c>
      <c r="E644" s="237" t="s">
        <v>3792</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5863</v>
      </c>
    </row>
    <row r="645" spans="1:87">
      <c r="A645" s="336" t="s">
        <v>3793</v>
      </c>
      <c r="B645" s="237" t="s">
        <v>3794</v>
      </c>
      <c r="C645" s="237" t="s">
        <v>2360</v>
      </c>
      <c r="D645" s="237" t="s">
        <v>3795</v>
      </c>
      <c r="E645" s="237" t="s">
        <v>3796</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2393</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5863</v>
      </c>
    </row>
    <row r="646" spans="1:87">
      <c r="A646" s="336" t="s">
        <v>3797</v>
      </c>
      <c r="B646" s="237" t="s">
        <v>3798</v>
      </c>
      <c r="C646" s="237" t="s">
        <v>2360</v>
      </c>
      <c r="D646" s="237" t="s">
        <v>3799</v>
      </c>
      <c r="E646" s="237" t="s">
        <v>3800</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5711</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5863</v>
      </c>
    </row>
    <row r="647" spans="1:87">
      <c r="A647" s="336" t="s">
        <v>3801</v>
      </c>
      <c r="B647" s="237" t="s">
        <v>3802</v>
      </c>
      <c r="C647" s="237" t="s">
        <v>2336</v>
      </c>
      <c r="D647" s="237" t="s">
        <v>6263</v>
      </c>
      <c r="E647" s="237" t="s">
        <v>6264</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5863</v>
      </c>
    </row>
    <row r="648" spans="1:87">
      <c r="A648" s="336" t="s">
        <v>3803</v>
      </c>
      <c r="B648" s="237" t="s">
        <v>3804</v>
      </c>
      <c r="C648" s="237" t="s">
        <v>2336</v>
      </c>
      <c r="D648" s="237" t="s">
        <v>3805</v>
      </c>
      <c r="E648" s="237" t="s">
        <v>3806</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5863</v>
      </c>
    </row>
    <row r="649" spans="1:87">
      <c r="A649" s="336" t="s">
        <v>3807</v>
      </c>
      <c r="B649" s="237" t="s">
        <v>3808</v>
      </c>
      <c r="C649" s="237" t="s">
        <v>2336</v>
      </c>
      <c r="D649" s="237" t="s">
        <v>6265</v>
      </c>
      <c r="E649" s="237" t="s">
        <v>6266</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5863</v>
      </c>
    </row>
    <row r="650" spans="1:87">
      <c r="A650" s="336" t="s">
        <v>3809</v>
      </c>
      <c r="B650" s="237" t="s">
        <v>3810</v>
      </c>
      <c r="C650" s="237" t="s">
        <v>2336</v>
      </c>
      <c r="D650" s="237" t="s">
        <v>6267</v>
      </c>
      <c r="E650" s="237" t="s">
        <v>3811</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3812</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5863</v>
      </c>
    </row>
    <row r="651" spans="1:87">
      <c r="A651" s="336" t="s">
        <v>3813</v>
      </c>
      <c r="B651" s="237" t="s">
        <v>3814</v>
      </c>
      <c r="C651" s="237" t="s">
        <v>2360</v>
      </c>
      <c r="D651" s="237" t="s">
        <v>3815</v>
      </c>
      <c r="E651" s="237" t="s">
        <v>3816</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3817</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5863</v>
      </c>
    </row>
    <row r="652" spans="1:87">
      <c r="A652" s="336" t="s">
        <v>3818</v>
      </c>
      <c r="B652" s="237" t="s">
        <v>3819</v>
      </c>
      <c r="C652" s="237" t="s">
        <v>2360</v>
      </c>
      <c r="D652" s="237" t="s">
        <v>3820</v>
      </c>
      <c r="E652" s="237" t="s">
        <v>3821</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5863</v>
      </c>
    </row>
    <row r="653" spans="1:87">
      <c r="A653" s="336" t="s">
        <v>3822</v>
      </c>
      <c r="B653" s="237" t="s">
        <v>3823</v>
      </c>
      <c r="C653" s="237" t="s">
        <v>2336</v>
      </c>
      <c r="D653" s="237" t="s">
        <v>3824</v>
      </c>
      <c r="E653" s="237" t="s">
        <v>3825</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5863</v>
      </c>
    </row>
    <row r="654" spans="1:87">
      <c r="A654" s="336" t="s">
        <v>3826</v>
      </c>
      <c r="B654" s="237" t="s">
        <v>5712</v>
      </c>
      <c r="C654" s="237" t="s">
        <v>3647</v>
      </c>
      <c r="D654" s="237" t="s">
        <v>5713</v>
      </c>
      <c r="E654" s="237" t="s">
        <v>5696</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3827</v>
      </c>
      <c r="B655" s="237" t="s">
        <v>3828</v>
      </c>
      <c r="C655" s="237" t="s">
        <v>2336</v>
      </c>
      <c r="D655" s="237" t="s">
        <v>5714</v>
      </c>
      <c r="E655" s="237" t="s">
        <v>5715</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5863</v>
      </c>
    </row>
    <row r="656" spans="1:87">
      <c r="A656" s="336" t="s">
        <v>3829</v>
      </c>
      <c r="B656" s="237" t="s">
        <v>3830</v>
      </c>
      <c r="C656" s="237" t="s">
        <v>2336</v>
      </c>
      <c r="D656" s="237" t="s">
        <v>5716</v>
      </c>
      <c r="E656" s="237" t="s">
        <v>6268</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3831</v>
      </c>
      <c r="B657" s="237" t="s">
        <v>3832</v>
      </c>
      <c r="C657" s="237" t="s">
        <v>2360</v>
      </c>
      <c r="D657" s="237" t="s">
        <v>3833</v>
      </c>
      <c r="E657" s="237" t="s">
        <v>6269</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5863</v>
      </c>
    </row>
    <row r="658" spans="1:87">
      <c r="A658" s="336" t="s">
        <v>3834</v>
      </c>
      <c r="B658" s="237" t="s">
        <v>3835</v>
      </c>
      <c r="C658" s="237" t="s">
        <v>2360</v>
      </c>
      <c r="D658" s="237" t="s">
        <v>6270</v>
      </c>
      <c r="E658" s="237" t="s">
        <v>3836</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2579</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5863</v>
      </c>
    </row>
    <row r="659" spans="1:87">
      <c r="A659" s="336" t="s">
        <v>3837</v>
      </c>
      <c r="B659" s="237" t="s">
        <v>3838</v>
      </c>
      <c r="C659" s="237" t="s">
        <v>2360</v>
      </c>
      <c r="D659" s="237" t="s">
        <v>3839</v>
      </c>
      <c r="E659" s="237" t="s">
        <v>3840</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2901</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5863</v>
      </c>
    </row>
    <row r="660" spans="1:87">
      <c r="A660" s="336" t="s">
        <v>3841</v>
      </c>
      <c r="B660" s="237" t="s">
        <v>3842</v>
      </c>
      <c r="C660" s="237" t="s">
        <v>2336</v>
      </c>
      <c r="D660" s="237" t="s">
        <v>6271</v>
      </c>
      <c r="E660" s="237" t="s">
        <v>3843</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5863</v>
      </c>
    </row>
    <row r="661" spans="1:87">
      <c r="A661" s="336" t="s">
        <v>3844</v>
      </c>
      <c r="B661" s="237" t="s">
        <v>3845</v>
      </c>
      <c r="C661" s="237" t="s">
        <v>2360</v>
      </c>
      <c r="D661" s="237" t="s">
        <v>5717</v>
      </c>
      <c r="E661" s="237" t="s">
        <v>5718</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3846</v>
      </c>
      <c r="B662" s="237" t="s">
        <v>3847</v>
      </c>
      <c r="C662" s="237" t="s">
        <v>2336</v>
      </c>
      <c r="D662" s="237" t="s">
        <v>3848</v>
      </c>
      <c r="E662" s="237" t="s">
        <v>6272</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5863</v>
      </c>
    </row>
    <row r="663" spans="1:87">
      <c r="A663" s="336" t="s">
        <v>3849</v>
      </c>
      <c r="B663" s="237" t="s">
        <v>3850</v>
      </c>
      <c r="C663" s="237" t="s">
        <v>2360</v>
      </c>
      <c r="D663" s="237" t="s">
        <v>3851</v>
      </c>
      <c r="E663" s="237" t="s">
        <v>6273</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5863</v>
      </c>
    </row>
    <row r="664" spans="1:87">
      <c r="A664" s="336" t="s">
        <v>3852</v>
      </c>
      <c r="B664" s="237" t="s">
        <v>3853</v>
      </c>
      <c r="C664" s="237" t="s">
        <v>2360</v>
      </c>
      <c r="D664" s="237" t="s">
        <v>3854</v>
      </c>
      <c r="E664" s="237" t="s">
        <v>6274</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5863</v>
      </c>
    </row>
    <row r="665" spans="1:87">
      <c r="A665" s="336" t="s">
        <v>3855</v>
      </c>
      <c r="B665" s="237" t="s">
        <v>3856</v>
      </c>
      <c r="C665" s="237" t="s">
        <v>2450</v>
      </c>
      <c r="D665" s="237" t="s">
        <v>3857</v>
      </c>
      <c r="E665" s="237" t="s">
        <v>3858</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3859</v>
      </c>
      <c r="BS665" s="237" t="s">
        <v>3860</v>
      </c>
      <c r="BT665" s="237" t="s">
        <v>3861</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5863</v>
      </c>
    </row>
    <row r="666" spans="1:87">
      <c r="A666" s="336" t="s">
        <v>3862</v>
      </c>
      <c r="B666" s="237" t="s">
        <v>3863</v>
      </c>
      <c r="C666" s="237" t="s">
        <v>2336</v>
      </c>
      <c r="D666" s="237" t="s">
        <v>6275</v>
      </c>
      <c r="E666" s="237" t="s">
        <v>3864</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5863</v>
      </c>
    </row>
    <row r="667" spans="1:87">
      <c r="A667" s="336" t="s">
        <v>3865</v>
      </c>
      <c r="B667" s="237" t="s">
        <v>3866</v>
      </c>
      <c r="C667" s="237" t="s">
        <v>2360</v>
      </c>
      <c r="D667" s="237" t="s">
        <v>6276</v>
      </c>
      <c r="E667" s="237" t="s">
        <v>3867</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5863</v>
      </c>
    </row>
    <row r="668" spans="1:87">
      <c r="A668" s="336" t="s">
        <v>3868</v>
      </c>
      <c r="B668" s="237" t="s">
        <v>3869</v>
      </c>
      <c r="C668" s="237" t="s">
        <v>2398</v>
      </c>
      <c r="D668" s="237" t="s">
        <v>6277</v>
      </c>
      <c r="E668" s="237" t="s">
        <v>3870</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5863</v>
      </c>
    </row>
    <row r="669" spans="1:87">
      <c r="A669" s="336" t="s">
        <v>3871</v>
      </c>
      <c r="B669" s="237" t="s">
        <v>3872</v>
      </c>
      <c r="C669" s="237" t="s">
        <v>2336</v>
      </c>
      <c r="D669" s="237" t="s">
        <v>3873</v>
      </c>
      <c r="E669" s="237" t="s">
        <v>6278</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5863</v>
      </c>
    </row>
    <row r="670" spans="1:87">
      <c r="A670" s="336" t="s">
        <v>3874</v>
      </c>
      <c r="B670" s="237" t="s">
        <v>5719</v>
      </c>
      <c r="C670" s="237" t="s">
        <v>2336</v>
      </c>
      <c r="D670" s="237" t="s">
        <v>6279</v>
      </c>
      <c r="E670" s="237" t="s">
        <v>6280</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5863</v>
      </c>
    </row>
    <row r="671" spans="1:87">
      <c r="A671" s="336" t="s">
        <v>3875</v>
      </c>
      <c r="B671" s="237" t="s">
        <v>3876</v>
      </c>
      <c r="C671" s="237" t="s">
        <v>2336</v>
      </c>
      <c r="D671" s="237" t="s">
        <v>5720</v>
      </c>
      <c r="E671" s="237" t="s">
        <v>5721</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5863</v>
      </c>
    </row>
    <row r="672" spans="1:87">
      <c r="A672" s="336" t="s">
        <v>3877</v>
      </c>
      <c r="B672" s="237" t="s">
        <v>3878</v>
      </c>
      <c r="C672" s="237" t="s">
        <v>2360</v>
      </c>
      <c r="D672" s="237" t="s">
        <v>6281</v>
      </c>
      <c r="E672" s="237" t="s">
        <v>3879</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3880</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5863</v>
      </c>
    </row>
    <row r="673" spans="1:87">
      <c r="A673" s="336" t="s">
        <v>3881</v>
      </c>
      <c r="B673" s="237" t="s">
        <v>3882</v>
      </c>
      <c r="C673" s="237" t="s">
        <v>2634</v>
      </c>
      <c r="D673" s="237" t="s">
        <v>3883</v>
      </c>
      <c r="E673" s="237" t="s">
        <v>3884</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5723</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5863</v>
      </c>
    </row>
    <row r="674" spans="1:87">
      <c r="A674" s="336" t="s">
        <v>3885</v>
      </c>
      <c r="B674" s="237" t="s">
        <v>3886</v>
      </c>
      <c r="C674" s="237" t="s">
        <v>2360</v>
      </c>
      <c r="D674" s="237" t="s">
        <v>3887</v>
      </c>
      <c r="E674" s="237" t="s">
        <v>6282</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5863</v>
      </c>
    </row>
    <row r="675" spans="1:87">
      <c r="A675" s="336" t="s">
        <v>3888</v>
      </c>
      <c r="B675" s="237" t="s">
        <v>3889</v>
      </c>
      <c r="C675" s="237" t="s">
        <v>3647</v>
      </c>
      <c r="D675" s="237" t="s">
        <v>6283</v>
      </c>
      <c r="E675" s="237" t="s">
        <v>3890</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5863</v>
      </c>
    </row>
    <row r="676" spans="1:87">
      <c r="A676" s="336" t="s">
        <v>3891</v>
      </c>
      <c r="B676" s="237" t="s">
        <v>3892</v>
      </c>
      <c r="C676" s="237" t="s">
        <v>3647</v>
      </c>
      <c r="D676" s="237" t="s">
        <v>3893</v>
      </c>
      <c r="E676" s="237" t="s">
        <v>3787</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5863</v>
      </c>
    </row>
    <row r="677" spans="1:87">
      <c r="A677" s="336" t="s">
        <v>3894</v>
      </c>
      <c r="B677" s="237" t="s">
        <v>3895</v>
      </c>
      <c r="C677" s="237" t="s">
        <v>2360</v>
      </c>
      <c r="D677" s="237" t="s">
        <v>3896</v>
      </c>
      <c r="E677" s="237" t="s">
        <v>6284</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5863</v>
      </c>
    </row>
    <row r="678" spans="1:87">
      <c r="A678" s="336" t="s">
        <v>3897</v>
      </c>
      <c r="B678" s="237" t="s">
        <v>5724</v>
      </c>
      <c r="C678" s="237" t="s">
        <v>2360</v>
      </c>
      <c r="D678" s="237" t="s">
        <v>6285</v>
      </c>
      <c r="E678" s="237" t="s">
        <v>6286</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2748</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5863</v>
      </c>
    </row>
    <row r="679" spans="1:87">
      <c r="A679" s="336" t="s">
        <v>3898</v>
      </c>
      <c r="B679" s="237" t="s">
        <v>3899</v>
      </c>
      <c r="C679" s="237" t="s">
        <v>3647</v>
      </c>
      <c r="D679" s="237" t="s">
        <v>6287</v>
      </c>
      <c r="E679" s="237" t="s">
        <v>3900</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5863</v>
      </c>
    </row>
    <row r="680" spans="1:87">
      <c r="A680" s="336" t="s">
        <v>3901</v>
      </c>
      <c r="B680" s="237" t="s">
        <v>3902</v>
      </c>
      <c r="C680" s="237" t="s">
        <v>3647</v>
      </c>
      <c r="D680" s="237" t="s">
        <v>6288</v>
      </c>
      <c r="E680" s="237" t="s">
        <v>6289</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3903</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5863</v>
      </c>
    </row>
    <row r="681" spans="1:87">
      <c r="A681" s="336" t="s">
        <v>3904</v>
      </c>
      <c r="B681" s="237" t="s">
        <v>3905</v>
      </c>
      <c r="C681" s="237" t="s">
        <v>2360</v>
      </c>
      <c r="D681" s="237" t="s">
        <v>3906</v>
      </c>
      <c r="E681" s="237" t="s">
        <v>3907</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5863</v>
      </c>
    </row>
    <row r="682" spans="1:87">
      <c r="A682" s="336" t="s">
        <v>3908</v>
      </c>
      <c r="B682" s="237" t="s">
        <v>3909</v>
      </c>
      <c r="C682" s="237" t="s">
        <v>2360</v>
      </c>
      <c r="D682" s="237" t="s">
        <v>3910</v>
      </c>
      <c r="E682" s="237" t="s">
        <v>3911</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5863</v>
      </c>
    </row>
    <row r="683" spans="1:87">
      <c r="A683" s="336" t="s">
        <v>3912</v>
      </c>
      <c r="B683" s="237" t="s">
        <v>3913</v>
      </c>
      <c r="C683" s="237" t="s">
        <v>2360</v>
      </c>
      <c r="D683" s="237" t="s">
        <v>5726</v>
      </c>
      <c r="E683" s="237" t="s">
        <v>5727</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5863</v>
      </c>
    </row>
    <row r="684" spans="1:87">
      <c r="A684" s="336" t="s">
        <v>3914</v>
      </c>
      <c r="B684" s="237" t="s">
        <v>3915</v>
      </c>
      <c r="C684" s="237" t="s">
        <v>2360</v>
      </c>
      <c r="D684" s="237" t="s">
        <v>3916</v>
      </c>
      <c r="E684" s="237" t="s">
        <v>3917</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2363</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5863</v>
      </c>
    </row>
    <row r="685" spans="1:87">
      <c r="A685" s="336" t="s">
        <v>3918</v>
      </c>
      <c r="B685" s="237" t="s">
        <v>3919</v>
      </c>
      <c r="C685" s="237" t="s">
        <v>2360</v>
      </c>
      <c r="D685" s="237" t="s">
        <v>3920</v>
      </c>
      <c r="E685" s="237" t="s">
        <v>6290</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5863</v>
      </c>
    </row>
    <row r="686" spans="1:87">
      <c r="A686" s="336" t="s">
        <v>3921</v>
      </c>
      <c r="B686" s="237" t="s">
        <v>3922</v>
      </c>
      <c r="C686" s="237" t="s">
        <v>2336</v>
      </c>
      <c r="D686" s="237" t="s">
        <v>6291</v>
      </c>
      <c r="E686" s="237" t="s">
        <v>6292</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5338</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5863</v>
      </c>
    </row>
    <row r="687" spans="1:87">
      <c r="A687" s="336" t="s">
        <v>3923</v>
      </c>
      <c r="B687" s="237" t="s">
        <v>3924</v>
      </c>
      <c r="C687" s="237" t="s">
        <v>2634</v>
      </c>
      <c r="D687" s="237" t="s">
        <v>6293</v>
      </c>
      <c r="E687" s="237" t="s">
        <v>3925</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5863</v>
      </c>
    </row>
    <row r="688" spans="1:87">
      <c r="A688" s="336" t="s">
        <v>3926</v>
      </c>
      <c r="B688" s="237" t="s">
        <v>3927</v>
      </c>
      <c r="C688" s="237" t="s">
        <v>2336</v>
      </c>
      <c r="D688" s="237" t="s">
        <v>3928</v>
      </c>
      <c r="E688" s="237" t="s">
        <v>3929</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5863</v>
      </c>
    </row>
    <row r="689" spans="1:87">
      <c r="A689" s="336" t="s">
        <v>3930</v>
      </c>
      <c r="B689" s="237" t="s">
        <v>3931</v>
      </c>
      <c r="C689" s="237" t="s">
        <v>2360</v>
      </c>
      <c r="D689" s="237" t="s">
        <v>3932</v>
      </c>
      <c r="E689" s="237" t="s">
        <v>3933</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3931</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5863</v>
      </c>
    </row>
    <row r="690" spans="1:87">
      <c r="A690" s="336" t="s">
        <v>3934</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3935</v>
      </c>
      <c r="B691" s="237" t="s">
        <v>3936</v>
      </c>
      <c r="C691" s="237" t="s">
        <v>2360</v>
      </c>
      <c r="D691" s="237" t="s">
        <v>3937</v>
      </c>
      <c r="E691" s="237" t="s">
        <v>3938</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3939</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5863</v>
      </c>
    </row>
    <row r="692" spans="1:87">
      <c r="A692" s="336" t="s">
        <v>3940</v>
      </c>
      <c r="B692" s="237" t="s">
        <v>3941</v>
      </c>
      <c r="C692" s="237" t="s">
        <v>3647</v>
      </c>
      <c r="D692" s="237" t="s">
        <v>6294</v>
      </c>
      <c r="E692" s="237" t="s">
        <v>2488</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5863</v>
      </c>
    </row>
    <row r="693" spans="1:87">
      <c r="A693" s="336" t="s">
        <v>3942</v>
      </c>
      <c r="B693" s="237" t="s">
        <v>3943</v>
      </c>
      <c r="C693" s="237" t="s">
        <v>3944</v>
      </c>
      <c r="D693" s="237" t="s">
        <v>3945</v>
      </c>
      <c r="E693" s="237" t="s">
        <v>2488</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5863</v>
      </c>
    </row>
    <row r="694" spans="1:87">
      <c r="A694" s="336" t="s">
        <v>3946</v>
      </c>
      <c r="B694" s="237" t="s">
        <v>3947</v>
      </c>
      <c r="C694" s="237" t="s">
        <v>2336</v>
      </c>
      <c r="D694" s="237" t="s">
        <v>3948</v>
      </c>
      <c r="E694" s="237" t="s">
        <v>3949</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5863</v>
      </c>
    </row>
    <row r="695" spans="1:87">
      <c r="A695" s="336" t="s">
        <v>3950</v>
      </c>
      <c r="B695" s="237" t="s">
        <v>3951</v>
      </c>
      <c r="C695" s="237" t="s">
        <v>2360</v>
      </c>
      <c r="D695" s="237" t="s">
        <v>3952</v>
      </c>
      <c r="E695" s="237" t="s">
        <v>6295</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3953</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5863</v>
      </c>
    </row>
    <row r="696" spans="1:87">
      <c r="A696" s="336" t="s">
        <v>3954</v>
      </c>
      <c r="B696" s="237" t="s">
        <v>3955</v>
      </c>
      <c r="C696" s="237" t="s">
        <v>2360</v>
      </c>
      <c r="D696" s="237" t="s">
        <v>6296</v>
      </c>
      <c r="E696" s="237" t="s">
        <v>3956</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5863</v>
      </c>
    </row>
    <row r="697" spans="1:87">
      <c r="A697" s="336" t="s">
        <v>3957</v>
      </c>
      <c r="B697" s="237" t="s">
        <v>3958</v>
      </c>
      <c r="C697" s="237" t="s">
        <v>2336</v>
      </c>
      <c r="D697" s="237" t="s">
        <v>3959</v>
      </c>
      <c r="E697" s="237" t="s">
        <v>3960</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5863</v>
      </c>
    </row>
    <row r="698" spans="1:87">
      <c r="A698" s="336" t="s">
        <v>3961</v>
      </c>
      <c r="B698" s="237" t="s">
        <v>3962</v>
      </c>
      <c r="C698" s="237" t="s">
        <v>2336</v>
      </c>
      <c r="D698" s="237" t="s">
        <v>5728</v>
      </c>
      <c r="E698" s="237" t="s">
        <v>5729</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5863</v>
      </c>
    </row>
    <row r="699" spans="1:87">
      <c r="A699" s="336" t="s">
        <v>3963</v>
      </c>
      <c r="B699" s="237" t="s">
        <v>3964</v>
      </c>
      <c r="C699" s="237" t="s">
        <v>2336</v>
      </c>
      <c r="D699" s="237" t="s">
        <v>3965</v>
      </c>
      <c r="E699" s="237" t="s">
        <v>3966</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5863</v>
      </c>
    </row>
    <row r="700" spans="1:87">
      <c r="A700" s="336" t="s">
        <v>3967</v>
      </c>
      <c r="B700" s="237" t="s">
        <v>5730</v>
      </c>
      <c r="C700" s="237" t="s">
        <v>2360</v>
      </c>
      <c r="D700" s="237" t="s">
        <v>6297</v>
      </c>
      <c r="E700" s="237" t="s">
        <v>3968</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3969</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5863</v>
      </c>
    </row>
    <row r="701" spans="1:87">
      <c r="A701" s="336" t="s">
        <v>3970</v>
      </c>
      <c r="B701" s="237" t="s">
        <v>3971</v>
      </c>
      <c r="C701" s="237" t="s">
        <v>3972</v>
      </c>
      <c r="D701" s="237" t="s">
        <v>3973</v>
      </c>
      <c r="E701" s="237" t="s">
        <v>3974</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3971</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5863</v>
      </c>
    </row>
    <row r="702" spans="1:87">
      <c r="A702" s="336" t="s">
        <v>3975</v>
      </c>
      <c r="B702" s="237" t="s">
        <v>5731</v>
      </c>
      <c r="C702" s="237" t="s">
        <v>2348</v>
      </c>
      <c r="D702" s="237" t="s">
        <v>3976</v>
      </c>
      <c r="E702" s="237" t="s">
        <v>3977</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3978</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5863</v>
      </c>
    </row>
    <row r="703" spans="1:87">
      <c r="A703" s="336" t="s">
        <v>3979</v>
      </c>
      <c r="B703" s="237" t="s">
        <v>3980</v>
      </c>
      <c r="C703" s="237" t="s">
        <v>2360</v>
      </c>
      <c r="D703" s="237" t="s">
        <v>3981</v>
      </c>
      <c r="E703" s="237" t="s">
        <v>3982</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5863</v>
      </c>
    </row>
    <row r="704" spans="1:87">
      <c r="A704" s="336" t="s">
        <v>3983</v>
      </c>
      <c r="B704" s="237" t="s">
        <v>3984</v>
      </c>
      <c r="C704" s="237" t="s">
        <v>2348</v>
      </c>
      <c r="D704" s="237" t="s">
        <v>3985</v>
      </c>
      <c r="E704" s="237" t="s">
        <v>3986</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5863</v>
      </c>
    </row>
    <row r="705" spans="1:87">
      <c r="A705" s="336" t="s">
        <v>3987</v>
      </c>
      <c r="B705" s="237" t="s">
        <v>5732</v>
      </c>
      <c r="C705" s="237" t="s">
        <v>2336</v>
      </c>
      <c r="D705" s="237" t="s">
        <v>3988</v>
      </c>
      <c r="E705" s="237" t="s">
        <v>3989</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5863</v>
      </c>
    </row>
    <row r="706" spans="1:87">
      <c r="A706" s="336" t="s">
        <v>3990</v>
      </c>
      <c r="B706" s="237" t="s">
        <v>5733</v>
      </c>
      <c r="C706" s="237" t="s">
        <v>2398</v>
      </c>
      <c r="D706" s="237" t="s">
        <v>3991</v>
      </c>
      <c r="E706" s="237" t="s">
        <v>3992</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5863</v>
      </c>
    </row>
    <row r="707" spans="1:87">
      <c r="A707" s="336" t="s">
        <v>3993</v>
      </c>
      <c r="B707" s="237" t="s">
        <v>3998</v>
      </c>
      <c r="C707" s="237" t="s">
        <v>2336</v>
      </c>
      <c r="D707" s="237" t="s">
        <v>5734</v>
      </c>
      <c r="E707" s="237" t="s">
        <v>5735</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3880</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5863</v>
      </c>
    </row>
    <row r="708" spans="1:87">
      <c r="A708" s="336" t="s">
        <v>3997</v>
      </c>
      <c r="B708" s="237" t="s">
        <v>4000</v>
      </c>
      <c r="C708" s="237" t="s">
        <v>5736</v>
      </c>
      <c r="D708" s="237" t="s">
        <v>5737</v>
      </c>
      <c r="E708" s="237" t="s">
        <v>5738</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5412</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5863</v>
      </c>
    </row>
    <row r="709" spans="1:87">
      <c r="A709" s="336" t="s">
        <v>3999</v>
      </c>
      <c r="B709" s="237" t="s">
        <v>4002</v>
      </c>
      <c r="C709" s="237" t="s">
        <v>2336</v>
      </c>
      <c r="D709" s="237" t="s">
        <v>4003</v>
      </c>
      <c r="E709" s="237" t="s">
        <v>4004</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5863</v>
      </c>
    </row>
    <row r="710" spans="1:87">
      <c r="A710" s="336" t="s">
        <v>4001</v>
      </c>
      <c r="B710" s="237" t="s">
        <v>4006</v>
      </c>
      <c r="C710" s="237" t="s">
        <v>2360</v>
      </c>
      <c r="D710" s="237" t="s">
        <v>4007</v>
      </c>
      <c r="E710" s="237" t="s">
        <v>4008</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5863</v>
      </c>
    </row>
    <row r="711" spans="1:87">
      <c r="A711" s="336" t="s">
        <v>4005</v>
      </c>
      <c r="B711" s="237" t="s">
        <v>4010</v>
      </c>
      <c r="C711" s="237" t="s">
        <v>2450</v>
      </c>
      <c r="D711" s="237" t="s">
        <v>4011</v>
      </c>
      <c r="E711" s="237" t="s">
        <v>4012</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5863</v>
      </c>
    </row>
    <row r="712" spans="1:87">
      <c r="A712" s="336" t="s">
        <v>4009</v>
      </c>
      <c r="B712" s="237" t="s">
        <v>4014</v>
      </c>
      <c r="C712" s="237" t="s">
        <v>2336</v>
      </c>
      <c r="D712" s="237" t="s">
        <v>4015</v>
      </c>
      <c r="E712" s="237" t="s">
        <v>4016</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5863</v>
      </c>
    </row>
    <row r="713" spans="1:87">
      <c r="A713" s="336" t="s">
        <v>4013</v>
      </c>
      <c r="B713" s="237" t="s">
        <v>4018</v>
      </c>
      <c r="C713" s="237" t="s">
        <v>2336</v>
      </c>
      <c r="D713" s="237" t="s">
        <v>4019</v>
      </c>
      <c r="E713" s="237" t="s">
        <v>4020</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5863</v>
      </c>
    </row>
    <row r="714" spans="1:87">
      <c r="A714" s="336" t="s">
        <v>4017</v>
      </c>
      <c r="B714" s="237" t="s">
        <v>4022</v>
      </c>
      <c r="C714" s="237" t="s">
        <v>2336</v>
      </c>
      <c r="D714" s="237" t="s">
        <v>4023</v>
      </c>
      <c r="E714" s="237" t="s">
        <v>4024</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5863</v>
      </c>
    </row>
    <row r="715" spans="1:87">
      <c r="A715" s="336" t="s">
        <v>4021</v>
      </c>
      <c r="B715" s="237" t="s">
        <v>4026</v>
      </c>
      <c r="C715" s="237" t="s">
        <v>2336</v>
      </c>
      <c r="D715" s="237" t="s">
        <v>4027</v>
      </c>
      <c r="E715" s="237" t="s">
        <v>4028</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5863</v>
      </c>
    </row>
    <row r="716" spans="1:87">
      <c r="A716" s="336" t="s">
        <v>4025</v>
      </c>
      <c r="B716" s="237" t="s">
        <v>5739</v>
      </c>
      <c r="C716" s="237" t="s">
        <v>2360</v>
      </c>
      <c r="D716" s="237" t="s">
        <v>4030</v>
      </c>
      <c r="E716" s="237" t="s">
        <v>4031</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5863</v>
      </c>
    </row>
    <row r="717" spans="1:87">
      <c r="A717" s="336" t="s">
        <v>4029</v>
      </c>
      <c r="B717" s="237" t="s">
        <v>4033</v>
      </c>
      <c r="C717" s="237" t="s">
        <v>2336</v>
      </c>
      <c r="D717" s="237" t="s">
        <v>4034</v>
      </c>
      <c r="E717" s="237" t="s">
        <v>4035</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5863</v>
      </c>
    </row>
    <row r="718" spans="1:87">
      <c r="A718" s="336" t="s">
        <v>4032</v>
      </c>
      <c r="B718" s="237" t="s">
        <v>4037</v>
      </c>
      <c r="C718" s="237" t="s">
        <v>2336</v>
      </c>
      <c r="D718" s="237" t="s">
        <v>4038</v>
      </c>
      <c r="E718" s="237" t="s">
        <v>4039</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5863</v>
      </c>
    </row>
    <row r="719" spans="1:87">
      <c r="A719" s="336" t="s">
        <v>4036</v>
      </c>
      <c r="B719" s="237" t="s">
        <v>4041</v>
      </c>
      <c r="C719" s="237" t="s">
        <v>2336</v>
      </c>
      <c r="D719" s="237" t="s">
        <v>4042</v>
      </c>
      <c r="E719" s="237" t="s">
        <v>4043</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5863</v>
      </c>
    </row>
    <row r="720" spans="1:87">
      <c r="A720" s="336" t="s">
        <v>4040</v>
      </c>
      <c r="B720" s="237" t="s">
        <v>4045</v>
      </c>
      <c r="C720" s="237" t="s">
        <v>2336</v>
      </c>
      <c r="D720" s="237" t="s">
        <v>4046</v>
      </c>
      <c r="E720" s="237" t="s">
        <v>4047</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5863</v>
      </c>
    </row>
    <row r="721" spans="1:87">
      <c r="A721" s="336" t="s">
        <v>4044</v>
      </c>
      <c r="B721" s="237" t="s">
        <v>4049</v>
      </c>
      <c r="C721" s="237" t="s">
        <v>2450</v>
      </c>
      <c r="D721" s="237" t="s">
        <v>4050</v>
      </c>
      <c r="E721" s="237" t="s">
        <v>4051</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5863</v>
      </c>
    </row>
    <row r="722" spans="1:87">
      <c r="A722" s="336" t="s">
        <v>4048</v>
      </c>
      <c r="B722" s="237" t="s">
        <v>4053</v>
      </c>
      <c r="C722" s="237" t="s">
        <v>2336</v>
      </c>
      <c r="D722" s="237" t="s">
        <v>4054</v>
      </c>
      <c r="E722" s="237" t="s">
        <v>4055</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5863</v>
      </c>
    </row>
    <row r="723" spans="1:87">
      <c r="A723" s="336" t="s">
        <v>4052</v>
      </c>
      <c r="B723" s="237" t="s">
        <v>4057</v>
      </c>
      <c r="C723" s="237" t="s">
        <v>2336</v>
      </c>
      <c r="D723" s="237" t="s">
        <v>4058</v>
      </c>
      <c r="E723" s="237" t="s">
        <v>4059</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5863</v>
      </c>
    </row>
    <row r="724" spans="1:87">
      <c r="A724" s="336" t="s">
        <v>4056</v>
      </c>
      <c r="B724" s="237" t="s">
        <v>4061</v>
      </c>
      <c r="C724" s="237" t="s">
        <v>2360</v>
      </c>
      <c r="D724" s="237" t="s">
        <v>4062</v>
      </c>
      <c r="E724" s="237" t="s">
        <v>4063</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5863</v>
      </c>
    </row>
    <row r="725" spans="1:87">
      <c r="A725" s="336" t="s">
        <v>4060</v>
      </c>
      <c r="B725" s="237" t="s">
        <v>4065</v>
      </c>
      <c r="C725" s="237" t="s">
        <v>2360</v>
      </c>
      <c r="D725" s="237" t="s">
        <v>4066</v>
      </c>
      <c r="E725" s="237" t="s">
        <v>4067</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5863</v>
      </c>
    </row>
    <row r="726" spans="1:87">
      <c r="A726" s="336" t="s">
        <v>4064</v>
      </c>
      <c r="B726" s="237" t="s">
        <v>4069</v>
      </c>
      <c r="C726" s="237" t="s">
        <v>2336</v>
      </c>
      <c r="D726" s="237" t="s">
        <v>4070</v>
      </c>
      <c r="E726" s="237" t="s">
        <v>4071</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5863</v>
      </c>
    </row>
    <row r="727" spans="1:87">
      <c r="A727" s="336" t="s">
        <v>4068</v>
      </c>
      <c r="B727" s="237" t="s">
        <v>4073</v>
      </c>
      <c r="C727" s="237" t="s">
        <v>2336</v>
      </c>
      <c r="D727" s="237" t="s">
        <v>4074</v>
      </c>
      <c r="E727" s="237" t="s">
        <v>4075</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5863</v>
      </c>
    </row>
    <row r="728" spans="1:87">
      <c r="A728" s="336" t="s">
        <v>4072</v>
      </c>
      <c r="B728" s="237" t="s">
        <v>4077</v>
      </c>
      <c r="C728" s="237" t="s">
        <v>2360</v>
      </c>
      <c r="D728" s="237" t="s">
        <v>4078</v>
      </c>
      <c r="E728" s="237" t="s">
        <v>4079</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5863</v>
      </c>
    </row>
    <row r="729" spans="1:87">
      <c r="A729" s="336" t="s">
        <v>4076</v>
      </c>
      <c r="B729" s="237" t="s">
        <v>4081</v>
      </c>
      <c r="C729" s="237" t="s">
        <v>2336</v>
      </c>
      <c r="D729" s="237" t="s">
        <v>4082</v>
      </c>
      <c r="E729" s="237" t="s">
        <v>4083</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5863</v>
      </c>
    </row>
    <row r="730" spans="1:87">
      <c r="A730" s="336" t="s">
        <v>4080</v>
      </c>
      <c r="B730" s="237" t="s">
        <v>4085</v>
      </c>
      <c r="C730" s="237" t="s">
        <v>2450</v>
      </c>
      <c r="D730" s="237" t="s">
        <v>4086</v>
      </c>
      <c r="E730" s="237" t="s">
        <v>4087</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5863</v>
      </c>
    </row>
    <row r="731" spans="1:87">
      <c r="A731" s="336" t="s">
        <v>4084</v>
      </c>
      <c r="B731" s="237" t="s">
        <v>4089</v>
      </c>
      <c r="C731" s="237" t="s">
        <v>2336</v>
      </c>
      <c r="D731" s="237" t="s">
        <v>4090</v>
      </c>
      <c r="E731" s="237" t="s">
        <v>4091</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5863</v>
      </c>
    </row>
    <row r="732" spans="1:87">
      <c r="A732" s="336" t="s">
        <v>4088</v>
      </c>
      <c r="B732" s="237" t="s">
        <v>4093</v>
      </c>
      <c r="C732" s="237" t="s">
        <v>2360</v>
      </c>
      <c r="D732" s="237" t="s">
        <v>4094</v>
      </c>
      <c r="E732" s="237" t="s">
        <v>4095</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5863</v>
      </c>
    </row>
    <row r="733" spans="1:87">
      <c r="A733" s="336" t="s">
        <v>4092</v>
      </c>
      <c r="B733" s="237" t="s">
        <v>4097</v>
      </c>
      <c r="C733" s="237" t="s">
        <v>2336</v>
      </c>
      <c r="D733" s="237" t="s">
        <v>4098</v>
      </c>
      <c r="E733" s="237" t="s">
        <v>4099</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5863</v>
      </c>
    </row>
    <row r="734" spans="1:87">
      <c r="A734" s="336" t="s">
        <v>4096</v>
      </c>
      <c r="B734" s="237" t="s">
        <v>4101</v>
      </c>
      <c r="C734" s="237" t="s">
        <v>2336</v>
      </c>
      <c r="D734" s="237" t="s">
        <v>4102</v>
      </c>
      <c r="E734" s="237" t="s">
        <v>4103</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5863</v>
      </c>
    </row>
    <row r="735" spans="1:87">
      <c r="A735" s="336" t="s">
        <v>4100</v>
      </c>
      <c r="B735" s="237" t="s">
        <v>4105</v>
      </c>
      <c r="C735" s="237" t="s">
        <v>4106</v>
      </c>
      <c r="D735" s="237" t="s">
        <v>4107</v>
      </c>
      <c r="E735" s="237" t="s">
        <v>4108</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5863</v>
      </c>
    </row>
    <row r="736" spans="1:87">
      <c r="A736" s="336" t="s">
        <v>4104</v>
      </c>
      <c r="B736" s="237" t="s">
        <v>4110</v>
      </c>
      <c r="C736" s="237" t="s">
        <v>2336</v>
      </c>
      <c r="D736" s="237" t="s">
        <v>4111</v>
      </c>
      <c r="E736" s="237" t="s">
        <v>4112</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5863</v>
      </c>
    </row>
    <row r="737" spans="1:87">
      <c r="A737" s="336" t="s">
        <v>4109</v>
      </c>
      <c r="B737" s="237" t="s">
        <v>4114</v>
      </c>
      <c r="C737" s="237" t="s">
        <v>2360</v>
      </c>
      <c r="D737" s="237" t="s">
        <v>4115</v>
      </c>
      <c r="E737" s="237" t="s">
        <v>4116</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5863</v>
      </c>
    </row>
    <row r="738" spans="1:87">
      <c r="A738" s="336" t="s">
        <v>4113</v>
      </c>
      <c r="B738" s="237" t="s">
        <v>4118</v>
      </c>
      <c r="C738" s="237" t="s">
        <v>2360</v>
      </c>
      <c r="D738" s="237" t="s">
        <v>4119</v>
      </c>
      <c r="E738" s="237" t="s">
        <v>4120</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5863</v>
      </c>
    </row>
    <row r="739" spans="1:87">
      <c r="A739" s="336" t="s">
        <v>4117</v>
      </c>
      <c r="B739" s="237" t="s">
        <v>4122</v>
      </c>
      <c r="C739" s="237" t="s">
        <v>2336</v>
      </c>
      <c r="D739" s="237" t="s">
        <v>4123</v>
      </c>
      <c r="E739" s="237" t="s">
        <v>4124</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5863</v>
      </c>
    </row>
    <row r="740" spans="1:87">
      <c r="A740" s="336" t="s">
        <v>4121</v>
      </c>
      <c r="B740" s="237" t="s">
        <v>4126</v>
      </c>
      <c r="C740" s="237" t="s">
        <v>2336</v>
      </c>
      <c r="D740" s="237" t="s">
        <v>4127</v>
      </c>
      <c r="E740" s="237" t="s">
        <v>4128</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5863</v>
      </c>
    </row>
    <row r="741" spans="1:87">
      <c r="A741" s="336" t="s">
        <v>4125</v>
      </c>
      <c r="B741" s="237" t="s">
        <v>4130</v>
      </c>
      <c r="C741" s="237" t="s">
        <v>2336</v>
      </c>
      <c r="D741" s="237" t="s">
        <v>4131</v>
      </c>
      <c r="E741" s="237" t="s">
        <v>4132</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5863</v>
      </c>
    </row>
    <row r="742" spans="1:87">
      <c r="A742" s="336" t="s">
        <v>4129</v>
      </c>
      <c r="B742" s="237" t="s">
        <v>4134</v>
      </c>
      <c r="C742" s="237" t="s">
        <v>2336</v>
      </c>
      <c r="D742" s="237" t="s">
        <v>4135</v>
      </c>
      <c r="E742" s="237" t="s">
        <v>4136</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5863</v>
      </c>
    </row>
    <row r="743" spans="1:87">
      <c r="A743" s="336" t="s">
        <v>4133</v>
      </c>
      <c r="B743" s="237" t="s">
        <v>4138</v>
      </c>
      <c r="C743" s="237" t="s">
        <v>4139</v>
      </c>
      <c r="D743" s="237" t="s">
        <v>4140</v>
      </c>
      <c r="E743" s="237" t="s">
        <v>4141</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5863</v>
      </c>
    </row>
    <row r="744" spans="1:87">
      <c r="A744" s="336" t="s">
        <v>4137</v>
      </c>
      <c r="B744" s="237" t="s">
        <v>4143</v>
      </c>
      <c r="C744" s="237" t="s">
        <v>2336</v>
      </c>
      <c r="D744" s="237" t="s">
        <v>4144</v>
      </c>
      <c r="E744" s="237" t="s">
        <v>4145</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5863</v>
      </c>
    </row>
    <row r="745" spans="1:87">
      <c r="A745" s="336" t="s">
        <v>4142</v>
      </c>
      <c r="B745" s="237" t="s">
        <v>4147</v>
      </c>
      <c r="C745" s="237" t="s">
        <v>2336</v>
      </c>
      <c r="D745" s="237" t="s">
        <v>4148</v>
      </c>
      <c r="E745" s="237" t="s">
        <v>4149</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5863</v>
      </c>
    </row>
    <row r="746" spans="1:87">
      <c r="A746" s="336" t="s">
        <v>4146</v>
      </c>
      <c r="B746" s="237" t="s">
        <v>4151</v>
      </c>
      <c r="C746" s="237" t="s">
        <v>2336</v>
      </c>
      <c r="D746" s="237" t="s">
        <v>4152</v>
      </c>
      <c r="E746" s="237" t="s">
        <v>4153</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5863</v>
      </c>
    </row>
    <row r="747" spans="1:87">
      <c r="A747" s="336" t="s">
        <v>4150</v>
      </c>
      <c r="B747" s="237" t="s">
        <v>4155</v>
      </c>
      <c r="C747" s="237" t="s">
        <v>2360</v>
      </c>
      <c r="D747" s="237" t="s">
        <v>4156</v>
      </c>
      <c r="E747" s="237" t="s">
        <v>4157</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5863</v>
      </c>
    </row>
    <row r="748" spans="1:87">
      <c r="A748" s="336" t="s">
        <v>4154</v>
      </c>
      <c r="B748" s="237" t="s">
        <v>4159</v>
      </c>
      <c r="C748" s="237" t="s">
        <v>2336</v>
      </c>
      <c r="D748" s="237" t="s">
        <v>4160</v>
      </c>
      <c r="E748" s="237" t="s">
        <v>4161</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5863</v>
      </c>
    </row>
    <row r="749" spans="1:87">
      <c r="A749" s="336" t="s">
        <v>4158</v>
      </c>
      <c r="B749" s="237" t="s">
        <v>4163</v>
      </c>
      <c r="C749" s="237" t="s">
        <v>2336</v>
      </c>
      <c r="D749" s="237" t="s">
        <v>4152</v>
      </c>
      <c r="E749" s="237" t="s">
        <v>4153</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5863</v>
      </c>
    </row>
    <row r="750" spans="1:87">
      <c r="A750" s="336" t="s">
        <v>4162</v>
      </c>
      <c r="B750" s="237" t="s">
        <v>4165</v>
      </c>
      <c r="C750" s="237" t="s">
        <v>2336</v>
      </c>
      <c r="D750" s="237" t="s">
        <v>4166</v>
      </c>
      <c r="E750" s="237" t="s">
        <v>4167</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5863</v>
      </c>
    </row>
    <row r="751" spans="1:87">
      <c r="A751" s="336" t="s">
        <v>4164</v>
      </c>
      <c r="B751" s="237" t="s">
        <v>4169</v>
      </c>
      <c r="C751" s="237" t="s">
        <v>2336</v>
      </c>
      <c r="D751" s="237" t="s">
        <v>4170</v>
      </c>
      <c r="E751" s="237" t="s">
        <v>4171</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5863</v>
      </c>
    </row>
    <row r="752" spans="1:87">
      <c r="A752" s="336" t="s">
        <v>4168</v>
      </c>
      <c r="B752" s="237" t="s">
        <v>4173</v>
      </c>
      <c r="C752" s="237" t="s">
        <v>2360</v>
      </c>
      <c r="D752" s="237" t="s">
        <v>4174</v>
      </c>
      <c r="E752" s="237" t="s">
        <v>4175</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5863</v>
      </c>
    </row>
    <row r="753" spans="1:87">
      <c r="A753" s="336" t="s">
        <v>4172</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6298</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6299</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51" customWidth="1"/>
    <col min="7" max="7" width="14.3984375" customWidth="1"/>
    <col min="8" max="14" width="9.59765625" customWidth="1"/>
    <col min="15" max="16" width="16.09765625" customWidth="1"/>
  </cols>
  <sheetData>
    <row r="1" spans="1:16">
      <c r="A1" s="395" t="s">
        <v>97</v>
      </c>
      <c r="B1" s="395" t="s">
        <v>1587</v>
      </c>
      <c r="C1" s="395" t="s">
        <v>1588</v>
      </c>
      <c r="D1" s="395" t="s">
        <v>1589</v>
      </c>
      <c r="E1" s="395" t="s">
        <v>1616</v>
      </c>
      <c r="F1" s="1157"/>
      <c r="G1" s="395" t="s">
        <v>1590</v>
      </c>
      <c r="H1" s="395" t="s">
        <v>1591</v>
      </c>
      <c r="I1" s="395" t="s">
        <v>1592</v>
      </c>
      <c r="J1" s="395" t="s">
        <v>1593</v>
      </c>
      <c r="K1" s="395" t="s">
        <v>1594</v>
      </c>
      <c r="L1" s="395" t="s">
        <v>1595</v>
      </c>
      <c r="M1" s="395" t="s">
        <v>1596</v>
      </c>
      <c r="N1" s="395" t="s">
        <v>1597</v>
      </c>
      <c r="O1" s="395" t="s">
        <v>1610</v>
      </c>
      <c r="P1" s="395" t="s">
        <v>1611</v>
      </c>
    </row>
    <row r="2" spans="1:16" s="54" customFormat="1">
      <c r="A2" s="54" t="s">
        <v>1586</v>
      </c>
      <c r="B2" s="54" t="s">
        <v>4229</v>
      </c>
      <c r="C2" s="54" t="s">
        <v>1598</v>
      </c>
      <c r="E2" s="54" t="s">
        <v>4225</v>
      </c>
      <c r="F2" s="1153"/>
      <c r="G2" s="54" t="s">
        <v>1599</v>
      </c>
      <c r="H2" s="54" t="s">
        <v>1600</v>
      </c>
    </row>
    <row r="3" spans="1:16" s="54" customFormat="1">
      <c r="A3" s="54" t="s">
        <v>1586</v>
      </c>
      <c r="B3" s="54" t="s">
        <v>4229</v>
      </c>
      <c r="C3" s="54" t="s">
        <v>1601</v>
      </c>
      <c r="D3" s="54" t="s">
        <v>1602</v>
      </c>
      <c r="E3" s="54" t="s">
        <v>4226</v>
      </c>
      <c r="F3" s="1153"/>
      <c r="G3" s="54" t="s">
        <v>1603</v>
      </c>
      <c r="H3" s="54" t="s">
        <v>1604</v>
      </c>
    </row>
    <row r="4" spans="1:16" s="54" customFormat="1">
      <c r="A4" s="54" t="s">
        <v>1586</v>
      </c>
      <c r="B4" s="54" t="s">
        <v>4229</v>
      </c>
      <c r="C4" s="54" t="s">
        <v>1601</v>
      </c>
      <c r="D4" s="54" t="s">
        <v>1605</v>
      </c>
      <c r="E4" s="54" t="s">
        <v>4227</v>
      </c>
      <c r="F4" s="1153"/>
      <c r="G4" s="54" t="s">
        <v>1606</v>
      </c>
      <c r="H4" s="54" t="s">
        <v>1607</v>
      </c>
      <c r="I4" s="54" t="s">
        <v>1608</v>
      </c>
      <c r="J4" s="54" t="s">
        <v>1609</v>
      </c>
    </row>
    <row r="5" spans="1:16" s="54" customFormat="1">
      <c r="A5" s="54" t="s">
        <v>1586</v>
      </c>
      <c r="B5" s="54" t="s">
        <v>4229</v>
      </c>
      <c r="C5" s="54" t="s">
        <v>1612</v>
      </c>
      <c r="E5" s="54" t="s">
        <v>4228</v>
      </c>
      <c r="F5" s="1153"/>
      <c r="G5" s="54" t="s">
        <v>1613</v>
      </c>
      <c r="H5" s="54" t="s">
        <v>1614</v>
      </c>
    </row>
    <row r="6" spans="1:16" s="54" customFormat="1">
      <c r="A6" s="54" t="s">
        <v>1615</v>
      </c>
      <c r="B6" s="54" t="s">
        <v>1617</v>
      </c>
      <c r="C6" s="54" t="s">
        <v>1618</v>
      </c>
      <c r="E6" s="54" t="s">
        <v>4230</v>
      </c>
      <c r="F6" s="1153"/>
      <c r="G6" s="54" t="s">
        <v>1619</v>
      </c>
      <c r="H6" s="54" t="s">
        <v>1620</v>
      </c>
    </row>
    <row r="7" spans="1:16" s="54" customFormat="1">
      <c r="A7" s="54" t="s">
        <v>1615</v>
      </c>
      <c r="B7" s="54" t="s">
        <v>1628</v>
      </c>
      <c r="C7" s="54" t="s">
        <v>1629</v>
      </c>
      <c r="D7" s="54" t="s">
        <v>825</v>
      </c>
      <c r="E7" s="54" t="s">
        <v>4231</v>
      </c>
      <c r="F7" s="1153"/>
      <c r="G7" s="54" t="s">
        <v>1621</v>
      </c>
      <c r="H7" s="54" t="s">
        <v>1622</v>
      </c>
      <c r="I7" s="54" t="s">
        <v>1623</v>
      </c>
      <c r="J7" s="54" t="s">
        <v>1624</v>
      </c>
      <c r="K7" s="54" t="s">
        <v>1625</v>
      </c>
      <c r="L7" s="54" t="s">
        <v>1626</v>
      </c>
      <c r="M7" s="54" t="s">
        <v>791</v>
      </c>
    </row>
    <row r="8" spans="1:16" s="54" customFormat="1">
      <c r="A8" s="54" t="s">
        <v>1615</v>
      </c>
      <c r="B8" s="54" t="s">
        <v>1628</v>
      </c>
      <c r="C8" s="54" t="s">
        <v>1629</v>
      </c>
      <c r="D8" s="54" t="s">
        <v>845</v>
      </c>
      <c r="E8" s="54" t="s">
        <v>4232</v>
      </c>
      <c r="F8" s="1153"/>
      <c r="G8" s="1153" t="s">
        <v>1621</v>
      </c>
      <c r="H8" s="1153" t="s">
        <v>1622</v>
      </c>
      <c r="I8" s="1153" t="s">
        <v>1623</v>
      </c>
      <c r="J8" s="1153" t="s">
        <v>1624</v>
      </c>
      <c r="K8" s="1153" t="s">
        <v>1625</v>
      </c>
      <c r="L8" s="1153" t="s">
        <v>1626</v>
      </c>
      <c r="M8" s="1153" t="s">
        <v>791</v>
      </c>
    </row>
    <row r="9" spans="1:16" s="1153" customFormat="1">
      <c r="F9" s="1190" t="str">
        <f>IFERROR(INDEX(G8:M8,1,MATCH('2.入力_使用量(工場等)'!M21,G7:M7,0)),"")</f>
        <v/>
      </c>
      <c r="G9" s="1153" t="s">
        <v>1627</v>
      </c>
      <c r="H9" s="1153" t="s">
        <v>5079</v>
      </c>
      <c r="I9" s="1153" t="s">
        <v>5186</v>
      </c>
      <c r="J9" s="1153" t="s">
        <v>5171</v>
      </c>
      <c r="K9" s="1153" t="s">
        <v>5083</v>
      </c>
      <c r="L9" s="1153" t="s">
        <v>122</v>
      </c>
      <c r="M9" s="1153" t="s">
        <v>791</v>
      </c>
    </row>
    <row r="10" spans="1:16" s="1153" customFormat="1">
      <c r="G10" s="1153" t="s">
        <v>5077</v>
      </c>
      <c r="H10" s="1153" t="s">
        <v>5080</v>
      </c>
      <c r="I10" s="1153" t="s">
        <v>5187</v>
      </c>
      <c r="J10" s="1153" t="s">
        <v>5172</v>
      </c>
      <c r="K10" s="1153" t="s">
        <v>5188</v>
      </c>
      <c r="L10" s="1153" t="s">
        <v>5189</v>
      </c>
    </row>
    <row r="11" spans="1:16" s="1153" customFormat="1">
      <c r="G11" s="1153" t="s">
        <v>5078</v>
      </c>
      <c r="H11" s="1153" t="s">
        <v>5081</v>
      </c>
      <c r="I11" s="1153" t="s">
        <v>5190</v>
      </c>
      <c r="J11" s="1153" t="s">
        <v>5174</v>
      </c>
      <c r="K11" s="1153" t="s">
        <v>5191</v>
      </c>
      <c r="L11" s="1153" t="s">
        <v>5192</v>
      </c>
    </row>
    <row r="12" spans="1:16" s="1153" customFormat="1">
      <c r="G12" s="1153" t="s">
        <v>5193</v>
      </c>
      <c r="H12" s="1153" t="s">
        <v>5082</v>
      </c>
      <c r="I12" s="1153" t="s">
        <v>791</v>
      </c>
      <c r="J12" s="1153" t="s">
        <v>791</v>
      </c>
      <c r="K12" s="1153" t="s">
        <v>791</v>
      </c>
      <c r="L12" s="1153" t="s">
        <v>791</v>
      </c>
    </row>
    <row r="13" spans="1:16" s="1153" customFormat="1">
      <c r="G13" s="1153" t="s">
        <v>5194</v>
      </c>
      <c r="H13" s="1153" t="s">
        <v>791</v>
      </c>
    </row>
    <row r="14" spans="1:16" s="1153" customFormat="1">
      <c r="G14" s="1153" t="s">
        <v>5195</v>
      </c>
    </row>
    <row r="15" spans="1:16" s="1153" customFormat="1">
      <c r="G15" s="1153" t="s">
        <v>5196</v>
      </c>
    </row>
    <row r="16" spans="1:16" s="1153" customFormat="1">
      <c r="G16" s="1153" t="s">
        <v>5197</v>
      </c>
    </row>
    <row r="17" spans="1:10" s="1153" customFormat="1">
      <c r="G17" s="1153" t="s">
        <v>5198</v>
      </c>
    </row>
    <row r="18" spans="1:10" s="1153" customFormat="1">
      <c r="G18" s="1153" t="s">
        <v>791</v>
      </c>
    </row>
    <row r="19" spans="1:10" s="54" customFormat="1">
      <c r="A19" s="54" t="s">
        <v>1630</v>
      </c>
      <c r="B19" s="54" t="s">
        <v>1617</v>
      </c>
      <c r="C19" s="54" t="s">
        <v>1631</v>
      </c>
      <c r="E19" s="54" t="s">
        <v>4233</v>
      </c>
      <c r="F19" s="1153"/>
      <c r="G19" s="54" t="s">
        <v>1613</v>
      </c>
      <c r="H19" s="54" t="s">
        <v>1614</v>
      </c>
    </row>
    <row r="20" spans="1:10" s="54" customFormat="1">
      <c r="A20" s="54" t="s">
        <v>1632</v>
      </c>
      <c r="B20" s="54" t="s">
        <v>1628</v>
      </c>
      <c r="C20" s="54" t="s">
        <v>824</v>
      </c>
      <c r="D20" s="54" t="s">
        <v>825</v>
      </c>
      <c r="E20" s="54" t="s">
        <v>4234</v>
      </c>
      <c r="F20" s="1153"/>
      <c r="G20" s="54" t="s">
        <v>1633</v>
      </c>
      <c r="H20" s="54" t="s">
        <v>1634</v>
      </c>
      <c r="I20" s="54" t="s">
        <v>1635</v>
      </c>
      <c r="J20" s="54" t="s">
        <v>791</v>
      </c>
    </row>
    <row r="21" spans="1:10" s="54" customFormat="1">
      <c r="A21" s="54" t="s">
        <v>1632</v>
      </c>
      <c r="B21" s="54" t="s">
        <v>1628</v>
      </c>
      <c r="C21" s="54" t="s">
        <v>824</v>
      </c>
      <c r="D21" s="54" t="s">
        <v>845</v>
      </c>
      <c r="E21" s="54" t="s">
        <v>4235</v>
      </c>
      <c r="F21" s="1190" t="str">
        <f>IFERROR(INDEX(G21:J21,1,MATCH('4.入力_使用量(自動車)'!M77,G20:J20,0)),"")</f>
        <v/>
      </c>
      <c r="G21" s="1153" t="s">
        <v>1633</v>
      </c>
      <c r="H21" s="1153" t="s">
        <v>1634</v>
      </c>
      <c r="I21" s="1153" t="s">
        <v>1635</v>
      </c>
      <c r="J21" s="1153" t="s">
        <v>791</v>
      </c>
    </row>
    <row r="22" spans="1:10" s="54" customFormat="1">
      <c r="F22" s="1153"/>
      <c r="G22" s="1153" t="s">
        <v>5150</v>
      </c>
      <c r="H22" s="1153" t="s">
        <v>5152</v>
      </c>
      <c r="I22" s="1153" t="s">
        <v>5171</v>
      </c>
      <c r="J22" s="1153" t="s">
        <v>791</v>
      </c>
    </row>
    <row r="23" spans="1:10" s="54" customFormat="1">
      <c r="F23" s="1153"/>
      <c r="G23" s="1153" t="s">
        <v>5151</v>
      </c>
      <c r="H23" s="1153" t="s">
        <v>5153</v>
      </c>
      <c r="I23" s="1153" t="s">
        <v>5172</v>
      </c>
      <c r="J23" s="1153"/>
    </row>
    <row r="24" spans="1:10" s="54" customFormat="1">
      <c r="F24" s="1153"/>
      <c r="G24" s="1153" t="s">
        <v>5173</v>
      </c>
      <c r="H24" s="1153" t="s">
        <v>5154</v>
      </c>
      <c r="I24" s="1153" t="s">
        <v>5174</v>
      </c>
      <c r="J24" s="1153"/>
    </row>
    <row r="25" spans="1:10" s="54" customFormat="1">
      <c r="F25" s="1153"/>
      <c r="G25" s="1153" t="s">
        <v>791</v>
      </c>
      <c r="H25" s="1153" t="s">
        <v>791</v>
      </c>
      <c r="I25" s="1153" t="s">
        <v>791</v>
      </c>
      <c r="J25" s="1153"/>
    </row>
    <row r="26" spans="1:10" s="54" customFormat="1">
      <c r="F26" s="1153"/>
    </row>
    <row r="27" spans="1:10" s="54" customFormat="1">
      <c r="F27" s="1153"/>
    </row>
    <row r="28" spans="1:10" s="54" customFormat="1">
      <c r="F28" s="1153"/>
    </row>
    <row r="29" spans="1:10" s="54" customFormat="1">
      <c r="F29" s="1153"/>
    </row>
    <row r="30" spans="1:10" s="54" customFormat="1">
      <c r="F30" s="1153"/>
    </row>
    <row r="31" spans="1:10" s="54" customFormat="1">
      <c r="F31" s="1153"/>
    </row>
    <row r="32" spans="1:10" s="54" customFormat="1">
      <c r="F32" s="1153"/>
    </row>
    <row r="33" spans="6:6" s="54" customFormat="1">
      <c r="F33" s="1153"/>
    </row>
    <row r="34" spans="6:6" s="54" customFormat="1">
      <c r="F34" s="1153"/>
    </row>
    <row r="35" spans="6:6" s="54" customFormat="1">
      <c r="F35" s="1153"/>
    </row>
    <row r="36" spans="6:6" s="54" customFormat="1">
      <c r="F36" s="1153"/>
    </row>
    <row r="37" spans="6:6" s="54" customFormat="1">
      <c r="F37" s="1153"/>
    </row>
    <row r="38" spans="6:6" s="54" customFormat="1">
      <c r="F38" s="1153"/>
    </row>
    <row r="39" spans="6:6" s="54" customFormat="1">
      <c r="F39" s="1153"/>
    </row>
    <row r="40" spans="6:6" s="54" customFormat="1">
      <c r="F40" s="1153"/>
    </row>
    <row r="41" spans="6:6" s="54" customFormat="1">
      <c r="F41" s="1153"/>
    </row>
    <row r="42" spans="6:6" s="54" customFormat="1">
      <c r="F42" s="1153"/>
    </row>
    <row r="43" spans="6:6" s="54" customFormat="1">
      <c r="F43" s="1153"/>
    </row>
    <row r="44" spans="6:6" s="54" customFormat="1">
      <c r="F44" s="1153"/>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19" t="s">
        <v>4179</v>
      </c>
      <c r="B1" s="1319"/>
      <c r="C1" s="1323" t="s">
        <v>5769</v>
      </c>
      <c r="D1" s="1324"/>
      <c r="E1" s="1324"/>
      <c r="F1" s="1297" t="s">
        <v>6432</v>
      </c>
      <c r="G1" s="338" t="s">
        <v>4178</v>
      </c>
      <c r="H1" s="389" t="s">
        <v>0</v>
      </c>
    </row>
    <row r="2" spans="1:8" ht="39.9" customHeight="1">
      <c r="A2" s="16" t="s">
        <v>2268</v>
      </c>
      <c r="G2" s="1"/>
      <c r="H2" s="390" t="s">
        <v>4207</v>
      </c>
    </row>
    <row r="3" spans="1:8" ht="39.9" customHeight="1">
      <c r="A3" s="30" t="s">
        <v>795</v>
      </c>
      <c r="E3" s="12">
        <v>2025</v>
      </c>
      <c r="F3" s="13" t="str">
        <f>"年度提出用（"&amp;E3-1&amp;"年度実績値）"</f>
        <v>年度提出用（2024年度実績値）</v>
      </c>
      <c r="G3" s="355"/>
      <c r="H3" s="343" t="s">
        <v>4208</v>
      </c>
    </row>
    <row r="4" spans="1:8" ht="20.100000000000001" customHeight="1">
      <c r="A4" s="23">
        <v>1</v>
      </c>
      <c r="B4" s="9" t="s">
        <v>827</v>
      </c>
      <c r="C4" s="10"/>
      <c r="D4" s="10"/>
      <c r="E4" s="10"/>
      <c r="F4" s="10"/>
      <c r="G4" s="342"/>
      <c r="H4" s="343"/>
    </row>
    <row r="5" spans="1:8" s="374" customFormat="1" ht="20.100000000000001" customHeight="1">
      <c r="A5" s="339" t="s">
        <v>4180</v>
      </c>
      <c r="B5" s="340"/>
      <c r="C5" s="341"/>
      <c r="D5" s="341"/>
      <c r="E5" s="341"/>
      <c r="F5" s="341"/>
      <c r="G5" s="342"/>
      <c r="H5" s="343"/>
    </row>
    <row r="6" spans="1:8" s="374" customFormat="1" ht="20.100000000000001" customHeight="1">
      <c r="A6" s="355"/>
      <c r="B6" s="375" t="s">
        <v>658</v>
      </c>
      <c r="C6" s="345" t="s">
        <v>4181</v>
      </c>
      <c r="D6" s="345"/>
      <c r="E6" s="355"/>
      <c r="F6" s="355"/>
      <c r="G6" s="342"/>
      <c r="H6" s="343"/>
    </row>
    <row r="7" spans="1:8" s="374" customFormat="1" ht="20.100000000000001" customHeight="1">
      <c r="A7" s="355"/>
      <c r="B7" s="376" t="s">
        <v>659</v>
      </c>
      <c r="C7" s="345" t="s">
        <v>666</v>
      </c>
      <c r="D7" s="345"/>
      <c r="E7" s="355"/>
      <c r="F7" s="355"/>
      <c r="G7" s="342"/>
      <c r="H7" s="343"/>
    </row>
    <row r="8" spans="1:8" s="374" customFormat="1" ht="20.100000000000001" customHeight="1">
      <c r="A8" s="355"/>
      <c r="B8" s="377" t="s">
        <v>4182</v>
      </c>
      <c r="C8" s="345" t="s">
        <v>1646</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6302</v>
      </c>
      <c r="G10" s="391"/>
      <c r="H10" s="343"/>
    </row>
    <row r="11" spans="1:8" ht="20.100000000000001" customHeight="1">
      <c r="B11" s="66" t="s">
        <v>1599</v>
      </c>
      <c r="C11" s="19"/>
      <c r="D11" s="19"/>
      <c r="G11" s="392"/>
      <c r="H11" s="343"/>
    </row>
    <row r="12" spans="1:8" ht="20.100000000000001" customHeight="1">
      <c r="A12" s="17">
        <v>2</v>
      </c>
      <c r="B12" s="8" t="s">
        <v>185</v>
      </c>
      <c r="C12" s="19"/>
      <c r="D12" s="19"/>
      <c r="G12" s="392"/>
      <c r="H12" s="343"/>
    </row>
    <row r="13" spans="1:8" ht="20.100000000000001" customHeight="1">
      <c r="A13" s="17"/>
      <c r="B13" s="346" t="s">
        <v>662</v>
      </c>
      <c r="C13" s="378"/>
      <c r="D13" s="348" t="s">
        <v>664</v>
      </c>
      <c r="E13" s="349" t="s">
        <v>665</v>
      </c>
      <c r="G13" s="391" t="s">
        <v>4209</v>
      </c>
      <c r="H13" s="343" t="s">
        <v>5286</v>
      </c>
    </row>
    <row r="14" spans="1:8" ht="20.100000000000001" customHeight="1">
      <c r="B14" s="39" t="s">
        <v>103</v>
      </c>
      <c r="C14" s="2"/>
      <c r="D14" s="396"/>
      <c r="E14" s="22"/>
      <c r="F14" s="379"/>
      <c r="G14" s="1325" t="s">
        <v>5285</v>
      </c>
      <c r="H14" s="343" t="s">
        <v>5287</v>
      </c>
    </row>
    <row r="15" spans="1:8" ht="20.100000000000001" customHeight="1">
      <c r="B15" s="21" t="s">
        <v>100</v>
      </c>
      <c r="C15" s="2"/>
      <c r="D15" s="394" t="str">
        <f>IF($D$14="","",INDEX(非表示_前年度報告内容!$1:$1048576,MATCH($D$14,非表示_前年度報告内容!$A:$A,0),MATCH($B15,非表示_前年度報告内容!$4:$4,0)))</f>
        <v/>
      </c>
      <c r="E15" s="397"/>
      <c r="G15" s="1325"/>
      <c r="H15" s="343" t="s">
        <v>5740</v>
      </c>
    </row>
    <row r="16" spans="1:8" ht="20.100000000000001" customHeight="1">
      <c r="B16" s="21" t="s">
        <v>101</v>
      </c>
      <c r="C16" s="2"/>
      <c r="D16" s="394" t="str">
        <f>IF($D$14="","",INDEX(非表示_前年度報告内容!$1:$1048576,MATCH($D$14,非表示_前年度報告内容!$A:$A,0),MATCH($B16,非表示_前年度報告内容!$4:$4,0)))</f>
        <v/>
      </c>
      <c r="E16" s="397"/>
      <c r="G16" s="1325"/>
      <c r="H16" s="343" t="s">
        <v>5288</v>
      </c>
    </row>
    <row r="17" spans="1:8" ht="20.100000000000001" customHeight="1">
      <c r="B17" s="21" t="s">
        <v>102</v>
      </c>
      <c r="C17" s="2"/>
      <c r="D17" s="394" t="str">
        <f>IF($D$14="","",INDEX(非表示_前年度報告内容!$1:$1048576,MATCH($D$14,非表示_前年度報告内容!$A:$A,0),MATCH($B17,非表示_前年度報告内容!$4:$4,0)))</f>
        <v/>
      </c>
      <c r="E17" s="397"/>
      <c r="G17" s="391" t="s">
        <v>4210</v>
      </c>
      <c r="H17" s="343" t="s">
        <v>4211</v>
      </c>
    </row>
    <row r="18" spans="1:8" ht="20.100000000000001" customHeight="1">
      <c r="B18" s="21" t="s">
        <v>648</v>
      </c>
      <c r="C18" s="2"/>
      <c r="D18" s="394" t="str">
        <f>IF($D$14="","",INDEX(非表示_前年度報告内容!$1:$1048576,MATCH($D$14,非表示_前年度報告内容!$A:$A,0),MATCH($B18,非表示_前年度報告内容!$4:$4,0)))</f>
        <v/>
      </c>
      <c r="E18" s="397"/>
      <c r="G18" s="1325" t="s">
        <v>4212</v>
      </c>
      <c r="H18" s="343"/>
    </row>
    <row r="19" spans="1:8" ht="20.100000000000001" customHeight="1">
      <c r="B19" s="24" t="s">
        <v>796</v>
      </c>
      <c r="C19" s="351" t="s">
        <v>2313</v>
      </c>
      <c r="D19" s="352" t="str">
        <f>IF($D$14="","□",IF(INDEX(非表示_前年度報告内容!$1:$1048576,MATCH($D$14,非表示_前年度報告内容!$A:$A,0),MATCH($C19,非表示_前年度報告内容!$4:$4,0))=1,"■","□"))</f>
        <v>□</v>
      </c>
      <c r="E19" s="66" t="s">
        <v>1559</v>
      </c>
      <c r="G19" s="1325"/>
      <c r="H19" s="343"/>
    </row>
    <row r="20" spans="1:8" ht="20.100000000000001" hidden="1" customHeight="1" outlineLevel="1">
      <c r="B20" s="53"/>
      <c r="C20" s="351"/>
      <c r="D20" s="352"/>
      <c r="E20" s="66"/>
      <c r="G20" s="1325"/>
      <c r="H20" s="343"/>
    </row>
    <row r="21" spans="1:8" ht="20.100000000000001" customHeight="1" collapsed="1">
      <c r="B21" s="350" t="s">
        <v>1560</v>
      </c>
      <c r="C21" s="351" t="s">
        <v>2314</v>
      </c>
      <c r="D21" s="352" t="str">
        <f>IF($D$14="","□",IF(INDEX(非表示_前年度報告内容!$1:$1048576,MATCH($D$14,非表示_前年度報告内容!$A:$A,0),MATCH($C21,非表示_前年度報告内容!$4:$4,0))=1,"■","□"))</f>
        <v>□</v>
      </c>
      <c r="E21" s="66" t="s">
        <v>1559</v>
      </c>
      <c r="G21" s="1325"/>
      <c r="H21" s="343"/>
    </row>
    <row r="22" spans="1:8" ht="20.100000000000001" customHeight="1">
      <c r="B22" s="21" t="s">
        <v>104</v>
      </c>
      <c r="C22" s="2"/>
      <c r="D22" s="66" t="s">
        <v>5162</v>
      </c>
      <c r="E22" s="22"/>
      <c r="G22" s="1325"/>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25"/>
      <c r="H23" s="343" t="s">
        <v>5289</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4184</v>
      </c>
      <c r="G27" s="342"/>
      <c r="H27" s="343"/>
    </row>
    <row r="28" spans="1:8" ht="20.100000000000001" customHeight="1">
      <c r="A28" s="17"/>
      <c r="B28" s="353" t="s">
        <v>2316</v>
      </c>
      <c r="C28" s="353" t="s">
        <v>2315</v>
      </c>
      <c r="D28" s="354" t="s">
        <v>1645</v>
      </c>
      <c r="E28" s="381"/>
      <c r="G28" s="342"/>
      <c r="H28" s="343"/>
    </row>
    <row r="29" spans="1:8" ht="20.100000000000001" customHeight="1">
      <c r="A29" s="17"/>
      <c r="B29" s="66" t="s">
        <v>1613</v>
      </c>
      <c r="C29" s="22"/>
      <c r="D29" s="21" t="s">
        <v>4185</v>
      </c>
      <c r="E29" s="382"/>
      <c r="G29" s="342"/>
      <c r="H29" s="343" t="s">
        <v>4213</v>
      </c>
    </row>
    <row r="30" spans="1:8" ht="20.100000000000001" customHeight="1">
      <c r="A30" s="17"/>
      <c r="B30" s="22"/>
      <c r="C30" s="66" t="s">
        <v>1613</v>
      </c>
      <c r="D30" s="21" t="s">
        <v>4186</v>
      </c>
      <c r="E30" s="382"/>
      <c r="G30" s="342"/>
      <c r="H30" s="343" t="s">
        <v>4214</v>
      </c>
    </row>
    <row r="31" spans="1:8" ht="20.100000000000001" customHeight="1">
      <c r="A31" s="17"/>
      <c r="B31" s="66" t="s">
        <v>1613</v>
      </c>
      <c r="C31" s="22"/>
      <c r="D31" s="21" t="s">
        <v>663</v>
      </c>
      <c r="E31" s="382"/>
      <c r="G31" s="342"/>
      <c r="H31" s="343" t="s">
        <v>5126</v>
      </c>
    </row>
    <row r="32" spans="1:8" ht="20.100000000000001" customHeight="1">
      <c r="A32" s="17"/>
      <c r="B32" s="66" t="s">
        <v>1613</v>
      </c>
      <c r="C32" s="66" t="s">
        <v>1613</v>
      </c>
      <c r="D32" s="21" t="s">
        <v>2262</v>
      </c>
      <c r="E32" s="382"/>
      <c r="G32" s="342"/>
      <c r="H32" s="343"/>
    </row>
    <row r="33" spans="1:8" s="374" customFormat="1" ht="20.100000000000001" customHeight="1">
      <c r="A33" s="355"/>
      <c r="B33" s="383" t="s">
        <v>4187</v>
      </c>
      <c r="C33" s="355"/>
      <c r="D33" s="355"/>
      <c r="E33" s="355"/>
      <c r="F33" s="355"/>
      <c r="G33" s="342"/>
      <c r="H33" s="343"/>
    </row>
    <row r="34" spans="1:8" ht="20.100000000000001" customHeight="1">
      <c r="G34" s="342"/>
      <c r="H34" s="343"/>
    </row>
    <row r="35" spans="1:8" ht="20.100000000000001" customHeight="1">
      <c r="A35" s="23">
        <f>A4+1</f>
        <v>2</v>
      </c>
      <c r="B35" s="357" t="s">
        <v>4188</v>
      </c>
      <c r="C35" s="10"/>
      <c r="D35" s="10"/>
      <c r="E35" s="10"/>
      <c r="F35" s="10"/>
      <c r="G35" s="342"/>
      <c r="H35" s="343"/>
    </row>
    <row r="36" spans="1:8" s="374" customFormat="1" ht="20.100000000000001" customHeight="1">
      <c r="A36" s="355"/>
      <c r="B36" s="345" t="s">
        <v>4189</v>
      </c>
      <c r="C36" s="355"/>
      <c r="D36" s="355"/>
      <c r="E36" s="355"/>
      <c r="F36" s="355"/>
      <c r="G36" s="342"/>
      <c r="H36" s="343"/>
    </row>
    <row r="37" spans="1:8" s="374" customFormat="1" ht="20.100000000000001" customHeight="1">
      <c r="A37" s="355"/>
      <c r="B37" s="383" t="s">
        <v>4190</v>
      </c>
      <c r="C37" s="355"/>
      <c r="D37" s="355"/>
      <c r="E37" s="355"/>
      <c r="F37" s="355"/>
      <c r="G37" s="342"/>
      <c r="H37" s="343"/>
    </row>
    <row r="38" spans="1:8" s="374" customFormat="1" ht="20.100000000000001" customHeight="1">
      <c r="A38" s="358" t="s">
        <v>4191</v>
      </c>
      <c r="B38" s="355"/>
      <c r="C38" s="359"/>
      <c r="D38" s="359"/>
      <c r="E38" s="359"/>
      <c r="F38" s="359"/>
      <c r="G38" s="342"/>
      <c r="H38" s="343" t="s">
        <v>95</v>
      </c>
    </row>
    <row r="39" spans="1:8" ht="20.100000000000001" customHeight="1">
      <c r="A39" s="360" t="s">
        <v>4192</v>
      </c>
      <c r="B39" s="367" t="s">
        <v>96</v>
      </c>
      <c r="C39" s="368" t="s">
        <v>97</v>
      </c>
      <c r="D39" s="1306" t="s">
        <v>98</v>
      </c>
      <c r="E39" s="1307"/>
      <c r="F39" s="360" t="s">
        <v>4194</v>
      </c>
      <c r="G39" s="342"/>
      <c r="H39" s="343"/>
    </row>
    <row r="40" spans="1:8" ht="39.9" customHeight="1">
      <c r="A40" s="361">
        <v>1</v>
      </c>
      <c r="B40" s="306" t="s">
        <v>2301</v>
      </c>
      <c r="C40" s="369" t="s">
        <v>99</v>
      </c>
      <c r="D40" s="1308" t="s">
        <v>4196</v>
      </c>
      <c r="E40" s="1309"/>
      <c r="F40" s="365" t="s">
        <v>4195</v>
      </c>
      <c r="G40" s="342"/>
      <c r="H40" s="343"/>
    </row>
    <row r="41" spans="1:8" ht="39.9" customHeight="1">
      <c r="A41" s="361">
        <v>2</v>
      </c>
      <c r="B41" s="36" t="s">
        <v>2302</v>
      </c>
      <c r="C41" s="370" t="s">
        <v>5257</v>
      </c>
      <c r="D41" s="1308" t="s">
        <v>4197</v>
      </c>
      <c r="E41" s="1309"/>
      <c r="F41" s="365" t="str">
        <f>IF(AND($D$19="□",$E$19="□"),"（不要）","要")</f>
        <v>（不要）</v>
      </c>
      <c r="G41" s="342"/>
      <c r="H41" s="343" t="s">
        <v>4215</v>
      </c>
    </row>
    <row r="42" spans="1:8" ht="39.9" customHeight="1">
      <c r="A42" s="361">
        <v>3</v>
      </c>
      <c r="B42" s="36" t="s">
        <v>2303</v>
      </c>
      <c r="C42" s="370" t="s">
        <v>5258</v>
      </c>
      <c r="D42" s="1308" t="s">
        <v>4198</v>
      </c>
      <c r="E42" s="1309"/>
      <c r="F42" s="365" t="str">
        <f>IF($B$31="有り","要","（不要）")</f>
        <v>（不要）</v>
      </c>
      <c r="G42" s="342"/>
      <c r="H42" s="343"/>
    </row>
    <row r="43" spans="1:8" ht="39.9" customHeight="1">
      <c r="A43" s="361">
        <v>4</v>
      </c>
      <c r="B43" s="36" t="s">
        <v>2304</v>
      </c>
      <c r="C43" s="370" t="s">
        <v>5259</v>
      </c>
      <c r="D43" s="1308" t="s">
        <v>4199</v>
      </c>
      <c r="E43" s="1309"/>
      <c r="F43" s="365" t="str">
        <f>IF(AND($D$21="□",$E$21="□"),"（不要）","要")</f>
        <v>（不要）</v>
      </c>
      <c r="G43" s="342"/>
      <c r="H43" s="343"/>
    </row>
    <row r="44" spans="1:8" ht="39.9" customHeight="1">
      <c r="A44" s="361">
        <v>5</v>
      </c>
      <c r="B44" s="36" t="s">
        <v>2305</v>
      </c>
      <c r="C44" s="370" t="s">
        <v>4202</v>
      </c>
      <c r="D44" s="1308" t="s">
        <v>4200</v>
      </c>
      <c r="E44" s="1309"/>
      <c r="F44" s="365" t="str">
        <f>IF(OR($B$32="有り",$C$32="有り"),"要","（不要）")</f>
        <v>（不要）</v>
      </c>
      <c r="G44" s="342"/>
      <c r="H44" s="343"/>
    </row>
    <row r="45" spans="1:8" ht="54.9" customHeight="1">
      <c r="A45" s="362">
        <v>6</v>
      </c>
      <c r="B45" s="37" t="s">
        <v>2306</v>
      </c>
      <c r="C45" s="369" t="s">
        <v>4203</v>
      </c>
      <c r="D45" s="1311" t="s">
        <v>5770</v>
      </c>
      <c r="E45" s="1312"/>
      <c r="F45" s="366"/>
      <c r="G45" s="342"/>
      <c r="H45" s="343"/>
    </row>
    <row r="46" spans="1:8" ht="35.1" customHeight="1">
      <c r="A46" s="363" t="s">
        <v>4193</v>
      </c>
      <c r="B46" s="388" t="s">
        <v>2307</v>
      </c>
      <c r="C46" s="371" t="s">
        <v>4204</v>
      </c>
      <c r="D46" s="1313" t="s">
        <v>4201</v>
      </c>
      <c r="E46" s="1314"/>
      <c r="F46" s="1320"/>
      <c r="G46" s="342"/>
      <c r="H46" s="343"/>
    </row>
    <row r="47" spans="1:8" ht="35.1" customHeight="1">
      <c r="A47" s="364"/>
      <c r="B47" s="388" t="s">
        <v>2308</v>
      </c>
      <c r="C47" s="371" t="s">
        <v>4205</v>
      </c>
      <c r="D47" s="1315"/>
      <c r="E47" s="1316"/>
      <c r="F47" s="1321"/>
      <c r="G47" s="342"/>
      <c r="H47" s="343"/>
    </row>
    <row r="48" spans="1:8" ht="35.1" customHeight="1">
      <c r="A48" s="384"/>
      <c r="B48" s="388" t="s">
        <v>2309</v>
      </c>
      <c r="C48" s="371" t="s">
        <v>4206</v>
      </c>
      <c r="D48" s="1317"/>
      <c r="E48" s="1318"/>
      <c r="F48" s="1322"/>
      <c r="G48" s="342"/>
      <c r="H48" s="343"/>
    </row>
    <row r="49" spans="1:8" ht="20.100000000000001" customHeight="1">
      <c r="G49" s="342"/>
      <c r="H49" s="343"/>
    </row>
    <row r="50" spans="1:8" ht="20.100000000000001" customHeight="1">
      <c r="A50" s="386" t="s">
        <v>1432</v>
      </c>
      <c r="B50" s="387"/>
      <c r="C50" s="387"/>
      <c r="D50" s="387"/>
      <c r="E50" s="387"/>
      <c r="F50" s="387"/>
      <c r="G50" s="342"/>
      <c r="H50" s="343"/>
    </row>
    <row r="51" spans="1:8" s="15" customFormat="1" ht="20.100000000000001" customHeight="1">
      <c r="A51" s="14"/>
      <c r="B51" s="14"/>
      <c r="D51" s="40" t="s">
        <v>4183</v>
      </c>
      <c r="E51" s="14"/>
      <c r="F51" s="14"/>
      <c r="G51" s="393"/>
      <c r="H51" s="343"/>
    </row>
    <row r="52" spans="1:8" ht="20.100000000000001" customHeight="1">
      <c r="B52" s="347" t="s">
        <v>105</v>
      </c>
      <c r="C52" s="1310" t="str">
        <f>B15</f>
        <v>事業者の名称（法人・団体名）</v>
      </c>
      <c r="D52" s="1310"/>
      <c r="E52" s="1292" t="s">
        <v>6301</v>
      </c>
      <c r="G52" s="356" t="s">
        <v>106</v>
      </c>
      <c r="H52" s="343" t="s">
        <v>661</v>
      </c>
    </row>
    <row r="53" spans="1:8" ht="20.100000000000001" customHeight="1">
      <c r="B53" s="385" t="str">
        <f>IF(非表示_前年度報告内容!A5="","",非表示_前年度報告内容!A5)</f>
        <v>0001</v>
      </c>
      <c r="C53" s="1305" t="str">
        <f>IF(B53="","",INDEX(非表示_前年度報告内容!$1:$1048576,MATCH(B53,非表示_前年度報告内容!$A:$A,0),MATCH($C$52,非表示_前年度報告内容!$4:$4,0)))</f>
        <v>株式会社レインズインターナショナル</v>
      </c>
      <c r="D53" s="1305"/>
      <c r="E53" s="1293"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305" t="str">
        <f>IF(B54="","",INDEX(非表示_前年度報告内容!$1:$1048576,MATCH(B54,非表示_前年度報告内容!$A:$A,0),MATCH($C$52,非表示_前年度報告内容!$4:$4,0)))</f>
        <v>メトロ自動車株式会社</v>
      </c>
      <c r="D54" s="1305"/>
      <c r="E54" s="1293"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305" t="str">
        <f>IF(B55="","",INDEX(非表示_前年度報告内容!$1:$1048576,MATCH(B55,非表示_前年度報告内容!$A:$A,0),MATCH($C$52,非表示_前年度報告内容!$4:$4,0)))</f>
        <v>山協印刷株式会社</v>
      </c>
      <c r="D55" s="1305"/>
      <c r="E55" s="1293"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305" t="str">
        <f>IF(B56="","",INDEX(非表示_前年度報告内容!$1:$1048576,MATCH(B56,非表示_前年度報告内容!$A:$A,0),MATCH($C$52,非表示_前年度報告内容!$4:$4,0)))</f>
        <v>丸伊運輸株式会社</v>
      </c>
      <c r="D56" s="1305"/>
      <c r="E56" s="1293"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305" t="str">
        <f>IF(B57="","",INDEX(非表示_前年度報告内容!$1:$1048576,MATCH(B57,非表示_前年度報告内容!$A:$A,0),MATCH($C$52,非表示_前年度報告内容!$4:$4,0)))</f>
        <v>株式会社日立情報システムズ</v>
      </c>
      <c r="D57" s="1305"/>
      <c r="E57" s="1293"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305" t="str">
        <f>IF(B58="","",INDEX(非表示_前年度報告内容!$1:$1048576,MATCH(B58,非表示_前年度報告内容!$A:$A,0),MATCH($C$52,非表示_前年度報告内容!$4:$4,0)))</f>
        <v>ユニー・ファミリーマートホールディングス株式会社</v>
      </c>
      <c r="D58" s="1305"/>
      <c r="E58" s="1293"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305" t="str">
        <f>IF(B59="","",INDEX(非表示_前年度報告内容!$1:$1048576,MATCH(B59,非表示_前年度報告内容!$A:$A,0),MATCH($C$52,非表示_前年度報告内容!$4:$4,0)))</f>
        <v>高周波熱錬株式会社</v>
      </c>
      <c r="D59" s="1305"/>
      <c r="E59" s="1293"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305" t="str">
        <f>IF(B60="","",INDEX(非表示_前年度報告内容!$1:$1048576,MATCH(B60,非表示_前年度報告内容!$A:$A,0),MATCH($C$52,非表示_前年度報告内容!$4:$4,0)))</f>
        <v>株式会社ティラド</v>
      </c>
      <c r="D60" s="1305"/>
      <c r="E60" s="1293"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305" t="str">
        <f>IF(B61="","",INDEX(非表示_前年度報告内容!$1:$1048576,MATCH(B61,非表示_前年度報告内容!$A:$A,0),MATCH($C$52,非表示_前年度報告内容!$4:$4,0)))</f>
        <v>日本板硝子株式会社</v>
      </c>
      <c r="D61" s="1305"/>
      <c r="E61" s="1293"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305" t="str">
        <f>IF(B62="","",INDEX(非表示_前年度報告内容!$1:$1048576,MATCH(B62,非表示_前年度報告内容!$A:$A,0),MATCH($C$52,非表示_前年度報告内容!$4:$4,0)))</f>
        <v>キャタピラージャパン株式会社</v>
      </c>
      <c r="D62" s="1305"/>
      <c r="E62" s="1293"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305" t="str">
        <f>IF(B63="","",INDEX(非表示_前年度報告内容!$1:$1048576,MATCH(B63,非表示_前年度報告内容!$A:$A,0),MATCH($C$52,非表示_前年度報告内容!$4:$4,0)))</f>
        <v>旭企業株式会社</v>
      </c>
      <c r="D63" s="1305"/>
      <c r="E63" s="1293"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305" t="str">
        <f>IF(B64="","",INDEX(非表示_前年度報告内容!$1:$1048576,MATCH(B64,非表示_前年度報告内容!$A:$A,0),MATCH($C$52,非表示_前年度報告内容!$4:$4,0)))</f>
        <v>日本インジェクタ株式会社</v>
      </c>
      <c r="D64" s="1305"/>
      <c r="E64" s="1293"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305" t="str">
        <f>IF(B65="","",INDEX(非表示_前年度報告内容!$1:$1048576,MATCH(B65,非表示_前年度報告内容!$A:$A,0),MATCH($C$52,非表示_前年度報告内容!$4:$4,0)))</f>
        <v>タピルス株式会社</v>
      </c>
      <c r="D65" s="1305"/>
      <c r="E65" s="1293"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305" t="str">
        <f>IF(B66="","",INDEX(非表示_前年度報告内容!$1:$1048576,MATCH(B66,非表示_前年度報告内容!$A:$A,0),MATCH($C$52,非表示_前年度報告内容!$4:$4,0)))</f>
        <v>株式会社Olympic</v>
      </c>
      <c r="D66" s="1305"/>
      <c r="E66" s="1293"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305" t="str">
        <f>IF(B67="","",INDEX(非表示_前年度報告内容!$1:$1048576,MATCH(B67,非表示_前年度報告内容!$A:$A,0),MATCH($C$52,非表示_前年度報告内容!$4:$4,0)))</f>
        <v>株式会社ワイキャブ</v>
      </c>
      <c r="D67" s="1305"/>
      <c r="E67" s="1293"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305" t="str">
        <f>IF(B68="","",INDEX(非表示_前年度報告内容!$1:$1048576,MATCH(B68,非表示_前年度報告内容!$A:$A,0),MATCH($C$52,非表示_前年度報告内容!$4:$4,0)))</f>
        <v>株式会社JVCｹﾝｳｯﾄﾞ・ｸﾘｴｲﾃｨﾌﾞﾒﾃﾞｨｱ</v>
      </c>
      <c r="D68" s="1305"/>
      <c r="E68" s="1293"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305" t="str">
        <f>IF(B69="","",INDEX(非表示_前年度報告内容!$1:$1048576,MATCH(B69,非表示_前年度報告内容!$A:$A,0),MATCH($C$52,非表示_前年度報告内容!$4:$4,0)))</f>
        <v>株式会社オハラ</v>
      </c>
      <c r="D69" s="1305"/>
      <c r="E69" s="1293"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305" t="str">
        <f>IF(B70="","",INDEX(非表示_前年度報告内容!$1:$1048576,MATCH(B70,非表示_前年度報告内容!$A:$A,0),MATCH($C$52,非表示_前年度報告内容!$4:$4,0)))</f>
        <v>株式会社流通サービス</v>
      </c>
      <c r="D70" s="1305"/>
      <c r="E70" s="1293"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305" t="str">
        <f>IF(B71="","",INDEX(非表示_前年度報告内容!$1:$1048576,MATCH(B71,非表示_前年度報告内容!$A:$A,0),MATCH($C$52,非表示_前年度報告内容!$4:$4,0)))</f>
        <v>クアーズテック合同会社</v>
      </c>
      <c r="D71" s="1305"/>
      <c r="E71" s="1293"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305" t="str">
        <f>IF(B72="","",INDEX(非表示_前年度報告内容!$1:$1048576,MATCH(B72,非表示_前年度報告内容!$A:$A,0),MATCH($C$52,非表示_前年度報告内容!$4:$4,0)))</f>
        <v>株式会社セブン＆アイ・フードシステムズ</v>
      </c>
      <c r="D72" s="1305"/>
      <c r="E72" s="1293"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305" t="str">
        <f>IF(B73="","",INDEX(非表示_前年度報告内容!$1:$1048576,MATCH(B73,非表示_前年度報告内容!$A:$A,0),MATCH($C$52,非表示_前年度報告内容!$4:$4,0)))</f>
        <v>第一三共プロファーマ株式会社</v>
      </c>
      <c r="D73" s="1305"/>
      <c r="E73" s="1293"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305" t="str">
        <f>IF(B74="","",INDEX(非表示_前年度報告内容!$1:$1048576,MATCH(B74,非表示_前年度報告内容!$A:$A,0),MATCH($C$52,非表示_前年度報告内容!$4:$4,0)))</f>
        <v>オリックス自動車株式会社</v>
      </c>
      <c r="D74" s="1305"/>
      <c r="E74" s="1293"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305" t="str">
        <f>IF(B75="","",INDEX(非表示_前年度報告内容!$1:$1048576,MATCH(B75,非表示_前年度報告内容!$A:$A,0),MATCH($C$52,非表示_前年度報告内容!$4:$4,0)))</f>
        <v>三井物産流通グループ株式会社</v>
      </c>
      <c r="D75" s="1305"/>
      <c r="E75" s="1293"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305" t="str">
        <f>IF(B76="","",INDEX(非表示_前年度報告内容!$1:$1048576,MATCH(B76,非表示_前年度報告内容!$A:$A,0),MATCH($C$52,非表示_前年度報告内容!$4:$4,0)))</f>
        <v>神奈川都市交通株式会社</v>
      </c>
      <c r="D76" s="1305"/>
      <c r="E76" s="1293"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305" t="str">
        <f>IF(B77="","",INDEX(非表示_前年度報告内容!$1:$1048576,MATCH(B77,非表示_前年度報告内容!$A:$A,0),MATCH($C$52,非表示_前年度報告内容!$4:$4,0)))</f>
        <v>東リ株式会社</v>
      </c>
      <c r="D77" s="1305"/>
      <c r="E77" s="1293"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305" t="str">
        <f>IF(B78="","",INDEX(非表示_前年度報告内容!$1:$1048576,MATCH(B78,非表示_前年度報告内容!$A:$A,0),MATCH($C$52,非表示_前年度報告内容!$4:$4,0)))</f>
        <v>ミツミ電機株式会社</v>
      </c>
      <c r="D78" s="1305"/>
      <c r="E78" s="1293"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305" t="str">
        <f>IF(B79="","",INDEX(非表示_前年度報告内容!$1:$1048576,MATCH(B79,非表示_前年度報告内容!$A:$A,0),MATCH($C$52,非表示_前年度報告内容!$4:$4,0)))</f>
        <v>株式会社トッパンインフォメディア</v>
      </c>
      <c r="D79" s="1305"/>
      <c r="E79" s="1293"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305" t="str">
        <f>IF(B80="","",INDEX(非表示_前年度報告内容!$1:$1048576,MATCH(B80,非表示_前年度報告内容!$A:$A,0),MATCH($C$52,非表示_前年度報告内容!$4:$4,0)))</f>
        <v>JX金属株式会社</v>
      </c>
      <c r="D80" s="1305"/>
      <c r="E80" s="1293"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305" t="str">
        <f>IF(B81="","",INDEX(非表示_前年度報告内容!$1:$1048576,MATCH(B81,非表示_前年度報告内容!$A:$A,0),MATCH($C$52,非表示_前年度報告内容!$4:$4,0)))</f>
        <v>株式会社ダスキン</v>
      </c>
      <c r="D81" s="1305"/>
      <c r="E81" s="1293"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305" t="str">
        <f>IF(B82="","",INDEX(非表示_前年度報告内容!$1:$1048576,MATCH(B82,非表示_前年度報告内容!$A:$A,0),MATCH($C$52,非表示_前年度報告内容!$4:$4,0)))</f>
        <v>株式会社日立物流</v>
      </c>
      <c r="D82" s="1305"/>
      <c r="E82" s="1293"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305" t="str">
        <f>IF(B83="","",INDEX(非表示_前年度報告内容!$1:$1048576,MATCH(B83,非表示_前年度報告内容!$A:$A,0),MATCH($C$52,非表示_前年度報告内容!$4:$4,0)))</f>
        <v>株式会社ＤＮＰエリオ</v>
      </c>
      <c r="D83" s="1305"/>
      <c r="E83" s="1293"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305" t="str">
        <f>IF(B84="","",INDEX(非表示_前年度報告内容!$1:$1048576,MATCH(B84,非表示_前年度報告内容!$A:$A,0),MATCH($C$52,非表示_前年度報告内容!$4:$4,0)))</f>
        <v>株式会社神戸製鋼所</v>
      </c>
      <c r="D84" s="1305"/>
      <c r="E84" s="1293"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305" t="str">
        <f>IF(B85="","",INDEX(非表示_前年度報告内容!$1:$1048576,MATCH(B85,非表示_前年度報告内容!$A:$A,0),MATCH($C$52,非表示_前年度報告内容!$4:$4,0)))</f>
        <v>株式会社シンデン</v>
      </c>
      <c r="D85" s="1305"/>
      <c r="E85" s="1293"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305" t="str">
        <f>IF(B86="","",INDEX(非表示_前年度報告内容!$1:$1048576,MATCH(B86,非表示_前年度報告内容!$A:$A,0),MATCH($C$52,非表示_前年度報告内容!$4:$4,0)))</f>
        <v>株式会社クボタケミックス</v>
      </c>
      <c r="D86" s="1305"/>
      <c r="E86" s="1293"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305" t="str">
        <f>IF(B87="","",INDEX(非表示_前年度報告内容!$1:$1048576,MATCH(B87,非表示_前年度報告内容!$A:$A,0),MATCH($C$52,非表示_前年度報告内容!$4:$4,0)))</f>
        <v>カヤバ株式会社</v>
      </c>
      <c r="D87" s="1305"/>
      <c r="E87" s="1293"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305" t="str">
        <f>IF(B88="","",INDEX(非表示_前年度報告内容!$1:$1048576,MATCH(B88,非表示_前年度報告内容!$A:$A,0),MATCH($C$52,非表示_前年度報告内容!$4:$4,0)))</f>
        <v>住友重機械マリンエンジニアリング株式会社</v>
      </c>
      <c r="D88" s="1305"/>
      <c r="E88" s="1293"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305" t="str">
        <f>IF(B89="","",INDEX(非表示_前年度報告内容!$1:$1048576,MATCH(B89,非表示_前年度報告内容!$A:$A,0),MATCH($C$52,非表示_前年度報告内容!$4:$4,0)))</f>
        <v>株式会社吉野家</v>
      </c>
      <c r="D89" s="1305"/>
      <c r="E89" s="1293"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305" t="str">
        <f>IF(B90="","",INDEX(非表示_前年度報告内容!$1:$1048576,MATCH(B90,非表示_前年度報告内容!$A:$A,0),MATCH($C$52,非表示_前年度報告内容!$4:$4,0)))</f>
        <v>東海アルミ箔株式会社</v>
      </c>
      <c r="D90" s="1305"/>
      <c r="E90" s="1293"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305" t="str">
        <f>IF(B91="","",INDEX(非表示_前年度報告内容!$1:$1048576,MATCH(B91,非表示_前年度報告内容!$A:$A,0),MATCH($C$52,非表示_前年度報告内容!$4:$4,0)))</f>
        <v>株式会社銀座コージーコーナー</v>
      </c>
      <c r="D91" s="1305"/>
      <c r="E91" s="1293"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305" t="str">
        <f>IF(B92="","",INDEX(非表示_前年度報告内容!$1:$1048576,MATCH(B92,非表示_前年度報告内容!$A:$A,0),MATCH($C$52,非表示_前年度報告内容!$4:$4,0)))</f>
        <v>株式会社藤光</v>
      </c>
      <c r="D92" s="1305"/>
      <c r="E92" s="1293"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305" t="str">
        <f>IF(B93="","",INDEX(非表示_前年度報告内容!$1:$1048576,MATCH(B93,非表示_前年度報告内容!$A:$A,0),MATCH($C$52,非表示_前年度報告内容!$4:$4,0)))</f>
        <v>株式会社半導体エネルギー研究所</v>
      </c>
      <c r="D93" s="1305"/>
      <c r="E93" s="1293"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305" t="str">
        <f>IF(B94="","",INDEX(非表示_前年度報告内容!$1:$1048576,MATCH(B94,非表示_前年度報告内容!$A:$A,0),MATCH($C$52,非表示_前年度報告内容!$4:$4,0)))</f>
        <v>学校法人幾徳学園</v>
      </c>
      <c r="D94" s="1305"/>
      <c r="E94" s="1293"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305" t="str">
        <f>IF(B95="","",INDEX(非表示_前年度報告内容!$1:$1048576,MATCH(B95,非表示_前年度報告内容!$A:$A,0),MATCH($C$52,非表示_前年度報告内容!$4:$4,0)))</f>
        <v>株式会社日産サティオ湘南</v>
      </c>
      <c r="D95" s="1305"/>
      <c r="E95" s="1293"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305" t="str">
        <f>IF(B96="","",INDEX(非表示_前年度報告内容!$1:$1048576,MATCH(B96,非表示_前年度報告内容!$A:$A,0),MATCH($C$52,非表示_前年度報告内容!$4:$4,0)))</f>
        <v>テルモ株式会社</v>
      </c>
      <c r="D96" s="1305"/>
      <c r="E96" s="1293"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305" t="str">
        <f>IF(B97="","",INDEX(非表示_前年度報告内容!$1:$1048576,MATCH(B97,非表示_前年度報告内容!$A:$A,0),MATCH($C$52,非表示_前年度報告内容!$4:$4,0)))</f>
        <v>ネッツトヨタ神奈川株式会社</v>
      </c>
      <c r="D97" s="1305"/>
      <c r="E97" s="1293"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305" t="str">
        <f>IF(B98="","",INDEX(非表示_前年度報告内容!$1:$1048576,MATCH(B98,非表示_前年度報告内容!$A:$A,0),MATCH($C$52,非表示_前年度報告内容!$4:$4,0)))</f>
        <v>菱華工業株式会社</v>
      </c>
      <c r="D98" s="1305"/>
      <c r="E98" s="1293"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305" t="str">
        <f>IF(B99="","",INDEX(非表示_前年度報告内容!$1:$1048576,MATCH(B99,非表示_前年度報告内容!$A:$A,0),MATCH($C$52,非表示_前年度報告内容!$4:$4,0)))</f>
        <v>ネオクリティケア製薬株式会社</v>
      </c>
      <c r="D99" s="1305"/>
      <c r="E99" s="1293"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305" t="str">
        <f>IF(B100="","",INDEX(非表示_前年度報告内容!$1:$1048576,MATCH(B100,非表示_前年度報告内容!$A:$A,0),MATCH($C$52,非表示_前年度報告内容!$4:$4,0)))</f>
        <v>エス・ティー・サービス株式会社</v>
      </c>
      <c r="D100" s="1305"/>
      <c r="E100" s="1293"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305" t="str">
        <f>IF(B101="","",INDEX(非表示_前年度報告内容!$1:$1048576,MATCH(B101,非表示_前年度報告内容!$A:$A,0),MATCH($C$52,非表示_前年度報告内容!$4:$4,0)))</f>
        <v>学校法人神奈川大学</v>
      </c>
      <c r="D101" s="1305"/>
      <c r="E101" s="1293"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305" t="str">
        <f>IF(B102="","",INDEX(非表示_前年度報告内容!$1:$1048576,MATCH(B102,非表示_前年度報告内容!$A:$A,0),MATCH($C$52,非表示_前年度報告内容!$4:$4,0)))</f>
        <v>ケイミュー株式会社</v>
      </c>
      <c r="D102" s="1305"/>
      <c r="E102" s="1293"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305" t="str">
        <f>IF(B103="","",INDEX(非表示_前年度報告内容!$1:$1048576,MATCH(B103,非表示_前年度報告内容!$A:$A,0),MATCH($C$52,非表示_前年度報告内容!$4:$4,0)))</f>
        <v>株式会社日立製作所</v>
      </c>
      <c r="D103" s="1305"/>
      <c r="E103" s="1293"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305" t="str">
        <f>IF(B104="","",INDEX(非表示_前年度報告内容!$1:$1048576,MATCH(B104,非表示_前年度報告内容!$A:$A,0),MATCH($C$52,非表示_前年度報告内容!$4:$4,0)))</f>
        <v>日清オイリオグループ株式会社</v>
      </c>
      <c r="D104" s="1305"/>
      <c r="E104" s="1293"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305" t="str">
        <f>IF(B105="","",INDEX(非表示_前年度報告内容!$1:$1048576,MATCH(B105,非表示_前年度報告内容!$A:$A,0),MATCH($C$52,非表示_前年度報告内容!$4:$4,0)))</f>
        <v>ライオン株式会社</v>
      </c>
      <c r="D105" s="1305"/>
      <c r="E105" s="1293"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305" t="str">
        <f>IF(B106="","",INDEX(非表示_前年度報告内容!$1:$1048576,MATCH(B106,非表示_前年度報告内容!$A:$A,0),MATCH($C$52,非表示_前年度報告内容!$4:$4,0)))</f>
        <v>メルシャン株式会社</v>
      </c>
      <c r="D106" s="1305"/>
      <c r="E106" s="1293"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305" t="str">
        <f>IF(B107="","",INDEX(非表示_前年度報告内容!$1:$1048576,MATCH(B107,非表示_前年度報告内容!$A:$A,0),MATCH($C$52,非表示_前年度報告内容!$4:$4,0)))</f>
        <v>京浜急行バス株式会社</v>
      </c>
      <c r="D107" s="1305"/>
      <c r="E107" s="1293"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305" t="str">
        <f>IF(B108="","",INDEX(非表示_前年度報告内容!$1:$1048576,MATCH(B108,非表示_前年度報告内容!$A:$A,0),MATCH($C$52,非表示_前年度報告内容!$4:$4,0)))</f>
        <v>学校法人慶應義塾</v>
      </c>
      <c r="D108" s="1305"/>
      <c r="E108" s="1293"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305" t="str">
        <f>IF(B109="","",INDEX(非表示_前年度報告内容!$1:$1048576,MATCH(B109,非表示_前年度報告内容!$A:$A,0),MATCH($C$52,非表示_前年度報告内容!$4:$4,0)))</f>
        <v>東ソー株式会社</v>
      </c>
      <c r="D109" s="1305"/>
      <c r="E109" s="1293"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305" t="str">
        <f>IF(B110="","",INDEX(非表示_前年度報告内容!$1:$1048576,MATCH(B110,非表示_前年度報告内容!$A:$A,0),MATCH($C$52,非表示_前年度報告内容!$4:$4,0)))</f>
        <v>株式会社ルミネ</v>
      </c>
      <c r="D110" s="1305"/>
      <c r="E110" s="1293"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305" t="str">
        <f>IF(B111="","",INDEX(非表示_前年度報告内容!$1:$1048576,MATCH(B111,非表示_前年度報告内容!$A:$A,0),MATCH($C$52,非表示_前年度報告内容!$4:$4,0)))</f>
        <v>足柄乳業株式会社</v>
      </c>
      <c r="D111" s="1305"/>
      <c r="E111" s="1293"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305" t="str">
        <f>IF(B112="","",INDEX(非表示_前年度報告内容!$1:$1048576,MATCH(B112,非表示_前年度報告内容!$A:$A,0),MATCH($C$52,非表示_前年度報告内容!$4:$4,0)))</f>
        <v>株式会社マイカル</v>
      </c>
      <c r="D112" s="1305"/>
      <c r="E112" s="1293"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305" t="str">
        <f>IF(B113="","",INDEX(非表示_前年度報告内容!$1:$1048576,MATCH(B113,非表示_前年度報告内容!$A:$A,0),MATCH($C$52,非表示_前年度報告内容!$4:$4,0)))</f>
        <v>国立研究開発法人水産研究・教育機構</v>
      </c>
      <c r="D113" s="1305"/>
      <c r="E113" s="1293"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305" t="str">
        <f>IF(B114="","",INDEX(非表示_前年度報告内容!$1:$1048576,MATCH(B114,非表示_前年度報告内容!$A:$A,0),MATCH($C$52,非表示_前年度報告内容!$4:$4,0)))</f>
        <v>東邦薬品株式会社</v>
      </c>
      <c r="D114" s="1305"/>
      <c r="E114" s="1293"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305" t="str">
        <f>IF(B115="","",INDEX(非表示_前年度報告内容!$1:$1048576,MATCH(B115,非表示_前年度報告内容!$A:$A,0),MATCH($C$52,非表示_前年度報告内容!$4:$4,0)))</f>
        <v>株式会社スリーエフ</v>
      </c>
      <c r="D115" s="1305"/>
      <c r="E115" s="1293"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305" t="str">
        <f>IF(B116="","",INDEX(非表示_前年度報告内容!$1:$1048576,MATCH(B116,非表示_前年度報告内容!$A:$A,0),MATCH($C$52,非表示_前年度報告内容!$4:$4,0)))</f>
        <v>株式会社資生堂</v>
      </c>
      <c r="D116" s="1305"/>
      <c r="E116" s="1293"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305" t="str">
        <f>IF(B117="","",INDEX(非表示_前年度報告内容!$1:$1048576,MATCH(B117,非表示_前年度報告内容!$A:$A,0),MATCH($C$52,非表示_前年度報告内容!$4:$4,0)))</f>
        <v>横浜機工株式会社</v>
      </c>
      <c r="D117" s="1305"/>
      <c r="E117" s="1293"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305" t="str">
        <f>IF(B118="","",INDEX(非表示_前年度報告内容!$1:$1048576,MATCH(B118,非表示_前年度報告内容!$A:$A,0),MATCH($C$52,非表示_前年度報告内容!$4:$4,0)))</f>
        <v>敷島製パン株式会社</v>
      </c>
      <c r="D118" s="1305"/>
      <c r="E118" s="1293"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305" t="str">
        <f>IF(B119="","",INDEX(非表示_前年度報告内容!$1:$1048576,MATCH(B119,非表示_前年度報告内容!$A:$A,0),MATCH($C$52,非表示_前年度報告内容!$4:$4,0)))</f>
        <v>ＡＫＳ東日本株式会社</v>
      </c>
      <c r="D119" s="1305"/>
      <c r="E119" s="1293"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305" t="str">
        <f>IF(B120="","",INDEX(非表示_前年度報告内容!$1:$1048576,MATCH(B120,非表示_前年度報告内容!$A:$A,0),MATCH($C$52,非表示_前年度報告内容!$4:$4,0)))</f>
        <v>全国農業協同組合連合会</v>
      </c>
      <c r="D120" s="1305"/>
      <c r="E120" s="1293"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305" t="str">
        <f>IF(B121="","",INDEX(非表示_前年度報告内容!$1:$1048576,MATCH(B121,非表示_前年度報告内容!$A:$A,0),MATCH($C$52,非表示_前年度報告内容!$4:$4,0)))</f>
        <v>東急不動産株式会社</v>
      </c>
      <c r="D121" s="1305"/>
      <c r="E121" s="1293"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305" t="str">
        <f>IF(B122="","",INDEX(非表示_前年度報告内容!$1:$1048576,MATCH(B122,非表示_前年度報告内容!$A:$A,0),MATCH($C$52,非表示_前年度報告内容!$4:$4,0)))</f>
        <v>電源開発株式会社</v>
      </c>
      <c r="D122" s="1305"/>
      <c r="E122" s="1293"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305" t="str">
        <f>IF(B123="","",INDEX(非表示_前年度報告内容!$1:$1048576,MATCH(B123,非表示_前年度報告内容!$A:$A,0),MATCH($C$52,非表示_前年度報告内容!$4:$4,0)))</f>
        <v>いすゞ自動車株式会社</v>
      </c>
      <c r="D123" s="1305"/>
      <c r="E123" s="1293"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305" t="str">
        <f>IF(B124="","",INDEX(非表示_前年度報告内容!$1:$1048576,MATCH(B124,非表示_前年度報告内容!$A:$A,0),MATCH($C$52,非表示_前年度報告内容!$4:$4,0)))</f>
        <v>パナソニック株式会社</v>
      </c>
      <c r="D124" s="1305"/>
      <c r="E124" s="1293"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305" t="str">
        <f>IF(B125="","",INDEX(非表示_前年度報告内容!$1:$1048576,MATCH(B125,非表示_前年度報告内容!$A:$A,0),MATCH($C$52,非表示_前年度報告内容!$4:$4,0)))</f>
        <v>日本電気株式会社</v>
      </c>
      <c r="D125" s="1305"/>
      <c r="E125" s="1293"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305" t="str">
        <f>IF(B126="","",INDEX(非表示_前年度報告内容!$1:$1048576,MATCH(B126,非表示_前年度報告内容!$A:$A,0),MATCH($C$52,非表示_前年度報告内容!$4:$4,0)))</f>
        <v>東電同窓電気株式会社</v>
      </c>
      <c r="D126" s="1305"/>
      <c r="E126" s="1293"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305" t="str">
        <f>IF(B127="","",INDEX(非表示_前年度報告内容!$1:$1048576,MATCH(B127,非表示_前年度報告内容!$A:$A,0),MATCH($C$52,非表示_前年度報告内容!$4:$4,0)))</f>
        <v>株式会社エフエヌ</v>
      </c>
      <c r="D127" s="1305"/>
      <c r="E127" s="1293"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305" t="str">
        <f>IF(B128="","",INDEX(非表示_前年度報告内容!$1:$1048576,MATCH(B128,非表示_前年度報告内容!$A:$A,0),MATCH($C$52,非表示_前年度報告内容!$4:$4,0)))</f>
        <v>日本電信電話株式会社</v>
      </c>
      <c r="D128" s="1305"/>
      <c r="E128" s="1293"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305" t="str">
        <f>IF(B129="","",INDEX(非表示_前年度報告内容!$1:$1048576,MATCH(B129,非表示_前年度報告内容!$A:$A,0),MATCH($C$52,非表示_前年度報告内容!$4:$4,0)))</f>
        <v>カルソニックカンセイ株式会社</v>
      </c>
      <c r="D129" s="1305"/>
      <c r="E129" s="1293"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305" t="str">
        <f>IF(B130="","",INDEX(非表示_前年度報告内容!$1:$1048576,MATCH(B130,非表示_前年度報告内容!$A:$A,0),MATCH($C$52,非表示_前年度報告内容!$4:$4,0)))</f>
        <v>株式会社モスフードサービス</v>
      </c>
      <c r="D130" s="1305"/>
      <c r="E130" s="1293"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305" t="str">
        <f>IF(B131="","",INDEX(非表示_前年度報告内容!$1:$1048576,MATCH(B131,非表示_前年度報告内容!$A:$A,0),MATCH($C$52,非表示_前年度報告内容!$4:$4,0)))</f>
        <v>株式会社ビックカメラ</v>
      </c>
      <c r="D131" s="1305"/>
      <c r="E131" s="1293"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305" t="str">
        <f>IF(B132="","",INDEX(非表示_前年度報告内容!$1:$1048576,MATCH(B132,非表示_前年度報告内容!$A:$A,0),MATCH($C$52,非表示_前年度報告内容!$4:$4,0)))</f>
        <v>日本アイ・ビー・エム株式会社</v>
      </c>
      <c r="D132" s="1305"/>
      <c r="E132" s="1293"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305" t="str">
        <f>IF(B133="","",INDEX(非表示_前年度報告内容!$1:$1048576,MATCH(B133,非表示_前年度報告内容!$A:$A,0),MATCH($C$52,非表示_前年度報告内容!$4:$4,0)))</f>
        <v>三菱ふそうトラック・バス株式会社</v>
      </c>
      <c r="D133" s="1305"/>
      <c r="E133" s="1293"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305" t="str">
        <f>IF(B134="","",INDEX(非表示_前年度報告内容!$1:$1048576,MATCH(B134,非表示_前年度報告内容!$A:$A,0),MATCH($C$52,非表示_前年度報告内容!$4:$4,0)))</f>
        <v>株式会社三菱UFJ銀行</v>
      </c>
      <c r="D134" s="1305"/>
      <c r="E134" s="1293"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305" t="str">
        <f>IF(B135="","",INDEX(非表示_前年度報告内容!$1:$1048576,MATCH(B135,非表示_前年度報告内容!$A:$A,0),MATCH($C$52,非表示_前年度報告内容!$4:$4,0)))</f>
        <v>株式会社エフビット横須賀パワー</v>
      </c>
      <c r="D135" s="1305"/>
      <c r="E135" s="1293"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305" t="str">
        <f>IF(B136="","",INDEX(非表示_前年度報告内容!$1:$1048576,MATCH(B136,非表示_前年度報告内容!$A:$A,0),MATCH($C$52,非表示_前年度報告内容!$4:$4,0)))</f>
        <v>富士フイルムテクノプロダクツ株式会社</v>
      </c>
      <c r="D136" s="1305"/>
      <c r="E136" s="1293"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305" t="str">
        <f>IF(B137="","",INDEX(非表示_前年度報告内容!$1:$1048576,MATCH(B137,非表示_前年度報告内容!$A:$A,0),MATCH($C$52,非表示_前年度報告内容!$4:$4,0)))</f>
        <v>株式会社東横イン</v>
      </c>
      <c r="D137" s="1305"/>
      <c r="E137" s="1293"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305" t="str">
        <f>IF(B138="","",INDEX(非表示_前年度報告内容!$1:$1048576,MATCH(B138,非表示_前年度報告内容!$A:$A,0),MATCH($C$52,非表示_前年度報告内容!$4:$4,0)))</f>
        <v>藤沢市教育委員会</v>
      </c>
      <c r="D138" s="1305"/>
      <c r="E138" s="1293"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305" t="str">
        <f>IF(B139="","",INDEX(非表示_前年度報告内容!$1:$1048576,MATCH(B139,非表示_前年度報告内容!$A:$A,0),MATCH($C$52,非表示_前年度報告内容!$4:$4,0)))</f>
        <v>株式会社小田急百貨店</v>
      </c>
      <c r="D139" s="1305"/>
      <c r="E139" s="1293"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305" t="str">
        <f>IF(B140="","",INDEX(非表示_前年度報告内容!$1:$1048576,MATCH(B140,非表示_前年度報告内容!$A:$A,0),MATCH($C$52,非表示_前年度報告内容!$4:$4,0)))</f>
        <v>株式会社ギオン</v>
      </c>
      <c r="D140" s="1305"/>
      <c r="E140" s="1293"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305" t="str">
        <f>IF(B141="","",INDEX(非表示_前年度報告内容!$1:$1048576,MATCH(B141,非表示_前年度報告内容!$A:$A,0),MATCH($C$52,非表示_前年度報告内容!$4:$4,0)))</f>
        <v>株式会社ショーワ</v>
      </c>
      <c r="D141" s="1305"/>
      <c r="E141" s="1293"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305" t="str">
        <f>IF(B142="","",INDEX(非表示_前年度報告内容!$1:$1048576,MATCH(B142,非表示_前年度報告内容!$A:$A,0),MATCH($C$52,非表示_前年度報告内容!$4:$4,0)))</f>
        <v>株式会社スーパーアルプス</v>
      </c>
      <c r="D142" s="1305"/>
      <c r="E142" s="1293"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305" t="str">
        <f>IF(B143="","",INDEX(非表示_前年度報告内容!$1:$1048576,MATCH(B143,非表示_前年度報告内容!$A:$A,0),MATCH($C$52,非表示_前年度報告内容!$4:$4,0)))</f>
        <v>株式会社ＤＮＰアイ･エム･エス</v>
      </c>
      <c r="D143" s="1305"/>
      <c r="E143" s="1293"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305" t="str">
        <f>IF(B144="","",INDEX(非表示_前年度報告内容!$1:$1048576,MATCH(B144,非表示_前年度報告内容!$A:$A,0),MATCH($C$52,非表示_前年度報告内容!$4:$4,0)))</f>
        <v>日本製紙クレシア株式会社</v>
      </c>
      <c r="D144" s="1305"/>
      <c r="E144" s="1293"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305" t="str">
        <f>IF(B145="","",INDEX(非表示_前年度報告内容!$1:$1048576,MATCH(B145,非表示_前年度報告内容!$A:$A,0),MATCH($C$52,非表示_前年度報告内容!$4:$4,0)))</f>
        <v>ミネベアミツミ株式会社</v>
      </c>
      <c r="D145" s="1305"/>
      <c r="E145" s="1293"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305" t="str">
        <f>IF(B146="","",INDEX(非表示_前年度報告内容!$1:$1048576,MATCH(B146,非表示_前年度報告内容!$A:$A,0),MATCH($C$52,非表示_前年度報告内容!$4:$4,0)))</f>
        <v>田中貴金属工業株式会社</v>
      </c>
      <c r="D146" s="1305"/>
      <c r="E146" s="1293"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305" t="str">
        <f>IF(B147="","",INDEX(非表示_前年度報告内容!$1:$1048576,MATCH(B147,非表示_前年度報告内容!$A:$A,0),MATCH($C$52,非表示_前年度報告内容!$4:$4,0)))</f>
        <v>東洋水産株式会社</v>
      </c>
      <c r="D147" s="1305"/>
      <c r="E147" s="1293"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305" t="str">
        <f>IF(B148="","",INDEX(非表示_前年度報告内容!$1:$1048576,MATCH(B148,非表示_前年度報告内容!$A:$A,0),MATCH($C$52,非表示_前年度報告内容!$4:$4,0)))</f>
        <v>雪印メグミルク株式会社</v>
      </c>
      <c r="D148" s="1305"/>
      <c r="E148" s="1293"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305" t="str">
        <f>IF(B149="","",INDEX(非表示_前年度報告内容!$1:$1048576,MATCH(B149,非表示_前年度報告内容!$A:$A,0),MATCH($C$52,非表示_前年度報告内容!$4:$4,0)))</f>
        <v>第一三共株式会社</v>
      </c>
      <c r="D149" s="1305"/>
      <c r="E149" s="1293"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305" t="str">
        <f>IF(B150="","",INDEX(非表示_前年度報告内容!$1:$1048576,MATCH(B150,非表示_前年度報告内容!$A:$A,0),MATCH($C$52,非表示_前年度報告内容!$4:$4,0)))</f>
        <v>大東カカオ株式会社</v>
      </c>
      <c r="D150" s="1305"/>
      <c r="E150" s="1293"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305" t="str">
        <f>IF(B151="","",INDEX(非表示_前年度報告内容!$1:$1048576,MATCH(B151,非表示_前年度報告内容!$A:$A,0),MATCH($C$52,非表示_前年度報告内容!$4:$4,0)))</f>
        <v>株式会社古河テクノマテリアル</v>
      </c>
      <c r="D151" s="1305"/>
      <c r="E151" s="1293"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305" t="str">
        <f>IF(B152="","",INDEX(非表示_前年度報告内容!$1:$1048576,MATCH(B152,非表示_前年度報告内容!$A:$A,0),MATCH($C$52,非表示_前年度報告内容!$4:$4,0)))</f>
        <v>イオンリテ－ル株式会社</v>
      </c>
      <c r="D152" s="1305"/>
      <c r="E152" s="1293"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305" t="str">
        <f>IF(B153="","",INDEX(非表示_前年度報告内容!$1:$1048576,MATCH(B153,非表示_前年度報告内容!$A:$A,0),MATCH($C$52,非表示_前年度報告内容!$4:$4,0)))</f>
        <v>株式会社江ノ電バス横浜</v>
      </c>
      <c r="D153" s="1305"/>
      <c r="E153" s="1293"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305" t="str">
        <f>IF(B154="","",INDEX(非表示_前年度報告内容!$1:$1048576,MATCH(B154,非表示_前年度報告内容!$A:$A,0),MATCH($C$52,非表示_前年度報告内容!$4:$4,0)))</f>
        <v>株式会社江ノ電バス</v>
      </c>
      <c r="D154" s="1305"/>
      <c r="E154" s="1293"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305" t="str">
        <f>IF(B155="","",INDEX(非表示_前年度報告内容!$1:$1048576,MATCH(B155,非表示_前年度報告内容!$A:$A,0),MATCH($C$52,非表示_前年度報告内容!$4:$4,0)))</f>
        <v>東京ラヂエーター製造株式会社</v>
      </c>
      <c r="D155" s="1305"/>
      <c r="E155" s="1293"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305" t="str">
        <f>IF(B156="","",INDEX(非表示_前年度報告内容!$1:$1048576,MATCH(B156,非表示_前年度報告内容!$A:$A,0),MATCH($C$52,非表示_前年度報告内容!$4:$4,0)))</f>
        <v>プレス工業株式会社</v>
      </c>
      <c r="D156" s="1305"/>
      <c r="E156" s="1293"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305" t="str">
        <f>IF(B157="","",INDEX(非表示_前年度報告内容!$1:$1048576,MATCH(B157,非表示_前年度報告内容!$A:$A,0),MATCH($C$52,非表示_前年度報告内容!$4:$4,0)))</f>
        <v>株式会社朝日新聞社</v>
      </c>
      <c r="D157" s="1305"/>
      <c r="E157" s="1293"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305" t="str">
        <f>IF(B158="","",INDEX(非表示_前年度報告内容!$1:$1048576,MATCH(B158,非表示_前年度報告内容!$A:$A,0),MATCH($C$52,非表示_前年度報告内容!$4:$4,0)))</f>
        <v>株式会社富士通研究所</v>
      </c>
      <c r="D158" s="1305"/>
      <c r="E158" s="1293"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305" t="str">
        <f>IF(B159="","",INDEX(非表示_前年度報告内容!$1:$1048576,MATCH(B159,非表示_前年度報告内容!$A:$A,0),MATCH($C$52,非表示_前年度報告内容!$4:$4,0)))</f>
        <v>ユニー株式会社</v>
      </c>
      <c r="D159" s="1305"/>
      <c r="E159" s="1293"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305" t="str">
        <f>IF(B160="","",INDEX(非表示_前年度報告内容!$1:$1048576,MATCH(B160,非表示_前年度報告内容!$A:$A,0),MATCH($C$52,非表示_前年度報告内容!$4:$4,0)))</f>
        <v>池内精工株式会社</v>
      </c>
      <c r="D160" s="1305"/>
      <c r="E160" s="1293"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305" t="str">
        <f>IF(B161="","",INDEX(非表示_前年度報告内容!$1:$1048576,MATCH(B161,非表示_前年度報告内容!$A:$A,0),MATCH($C$52,非表示_前年度報告内容!$4:$4,0)))</f>
        <v>創価学会</v>
      </c>
      <c r="D161" s="1305"/>
      <c r="E161" s="1293"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305" t="str">
        <f>IF(B162="","",INDEX(非表示_前年度報告内容!$1:$1048576,MATCH(B162,非表示_前年度報告内容!$A:$A,0),MATCH($C$52,非表示_前年度報告内容!$4:$4,0)))</f>
        <v>株式会社日立システムズ</v>
      </c>
      <c r="D162" s="1305"/>
      <c r="E162" s="1293"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305" t="str">
        <f>IF(B163="","",INDEX(非表示_前年度報告内容!$1:$1048576,MATCH(B163,非表示_前年度報告内容!$A:$A,0),MATCH($C$52,非表示_前年度報告内容!$4:$4,0)))</f>
        <v>大久保歯車工業株式会社</v>
      </c>
      <c r="D163" s="1305"/>
      <c r="E163" s="1293"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305" t="str">
        <f>IF(B164="","",INDEX(非表示_前年度報告内容!$1:$1048576,MATCH(B164,非表示_前年度報告内容!$A:$A,0),MATCH($C$52,非表示_前年度報告内容!$4:$4,0)))</f>
        <v>日東化工株式会社</v>
      </c>
      <c r="D164" s="1305"/>
      <c r="E164" s="1293"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305" t="str">
        <f>IF(B165="","",INDEX(非表示_前年度報告内容!$1:$1048576,MATCH(B165,非表示_前年度報告内容!$A:$A,0),MATCH($C$52,非表示_前年度報告内容!$4:$4,0)))</f>
        <v>一般財団法人電力中央研究所</v>
      </c>
      <c r="D165" s="1305"/>
      <c r="E165" s="1293"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305" t="str">
        <f>IF(B166="","",INDEX(非表示_前年度報告内容!$1:$1048576,MATCH(B166,非表示_前年度報告内容!$A:$A,0),MATCH($C$52,非表示_前年度報告内容!$4:$4,0)))</f>
        <v>ロンザ株式会社</v>
      </c>
      <c r="D166" s="1305"/>
      <c r="E166" s="1293"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305" t="str">
        <f>IF(B167="","",INDEX(非表示_前年度報告内容!$1:$1048576,MATCH(B167,非表示_前年度報告内容!$A:$A,0),MATCH($C$52,非表示_前年度報告内容!$4:$4,0)))</f>
        <v>大山ねずの命神示教会</v>
      </c>
      <c r="D167" s="1305"/>
      <c r="E167" s="1293"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305" t="str">
        <f>IF(B168="","",INDEX(非表示_前年度報告内容!$1:$1048576,MATCH(B168,非表示_前年度報告内容!$A:$A,0),MATCH($C$52,非表示_前年度報告内容!$4:$4,0)))</f>
        <v>株式会社西武リアルティソリューションズ</v>
      </c>
      <c r="D168" s="1305"/>
      <c r="E168" s="1293"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305" t="str">
        <f>IF(B169="","",INDEX(非表示_前年度報告内容!$1:$1048576,MATCH(B169,非表示_前年度報告内容!$A:$A,0),MATCH($C$52,非表示_前年度報告内容!$4:$4,0)))</f>
        <v>株式会社アマダツールプレシジョン</v>
      </c>
      <c r="D169" s="1305"/>
      <c r="E169" s="1293"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305" t="str">
        <f>IF(B170="","",INDEX(非表示_前年度報告内容!$1:$1048576,MATCH(B170,非表示_前年度報告内容!$A:$A,0),MATCH($C$52,非表示_前年度報告内容!$4:$4,0)))</f>
        <v>前田道路株式会社</v>
      </c>
      <c r="D170" s="1305"/>
      <c r="E170" s="1293"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305" t="str">
        <f>IF(B171="","",INDEX(非表示_前年度報告内容!$1:$1048576,MATCH(B171,非表示_前年度報告内容!$A:$A,0),MATCH($C$52,非表示_前年度報告内容!$4:$4,0)))</f>
        <v>株式会社白洋舍</v>
      </c>
      <c r="D171" s="1305"/>
      <c r="E171" s="1293"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305" t="str">
        <f>IF(B172="","",INDEX(非表示_前年度報告内容!$1:$1048576,MATCH(B172,非表示_前年度報告内容!$A:$A,0),MATCH($C$52,非表示_前年度報告内容!$4:$4,0)))</f>
        <v>日本精工株式会社</v>
      </c>
      <c r="D172" s="1305"/>
      <c r="E172" s="1293"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305" t="str">
        <f>IF(B173="","",INDEX(非表示_前年度報告内容!$1:$1048576,MATCH(B173,非表示_前年度報告内容!$A:$A,0),MATCH($C$52,非表示_前年度報告内容!$4:$4,0)))</f>
        <v>ウエスタンデジタルテクノロジーズ合同会社</v>
      </c>
      <c r="D173" s="1305"/>
      <c r="E173" s="1293"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305" t="str">
        <f>IF(B174="","",INDEX(非表示_前年度報告内容!$1:$1048576,MATCH(B174,非表示_前年度報告内容!$A:$A,0),MATCH($C$52,非表示_前年度報告内容!$4:$4,0)))</f>
        <v>横須賀市上下水道事業管理者</v>
      </c>
      <c r="D174" s="1305"/>
      <c r="E174" s="1293"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305" t="str">
        <f>IF(B175="","",INDEX(非表示_前年度報告内容!$1:$1048576,MATCH(B175,非表示_前年度報告内容!$A:$A,0),MATCH($C$52,非表示_前年度報告内容!$4:$4,0)))</f>
        <v>三菱ケミカル株式会社</v>
      </c>
      <c r="D175" s="1305"/>
      <c r="E175" s="1293"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305" t="str">
        <f>IF(B176="","",INDEX(非表示_前年度報告内容!$1:$1048576,MATCH(B176,非表示_前年度報告内容!$A:$A,0),MATCH($C$52,非表示_前年度報告内容!$4:$4,0)))</f>
        <v>東洋紙業株式会社</v>
      </c>
      <c r="D176" s="1305"/>
      <c r="E176" s="1293"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305" t="str">
        <f>IF(B177="","",INDEX(非表示_前年度報告内容!$1:$1048576,MATCH(B177,非表示_前年度報告内容!$A:$A,0),MATCH($C$52,非表示_前年度報告内容!$4:$4,0)))</f>
        <v>株式会社そごう・西武</v>
      </c>
      <c r="D177" s="1305"/>
      <c r="E177" s="1293"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305" t="str">
        <f>IF(B178="","",INDEX(非表示_前年度報告内容!$1:$1048576,MATCH(B178,非表示_前年度報告内容!$A:$A,0),MATCH($C$52,非表示_前年度報告内容!$4:$4,0)))</f>
        <v>葉山町</v>
      </c>
      <c r="D178" s="1305"/>
      <c r="E178" s="1293"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305" t="str">
        <f>IF(B179="","",INDEX(非表示_前年度報告内容!$1:$1048576,MATCH(B179,非表示_前年度報告内容!$A:$A,0),MATCH($C$52,非表示_前年度報告内容!$4:$4,0)))</f>
        <v>株式会社イムラ</v>
      </c>
      <c r="D179" s="1305"/>
      <c r="E179" s="1293"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305" t="str">
        <f>IF(B180="","",INDEX(非表示_前年度報告内容!$1:$1048576,MATCH(B180,非表示_前年度報告内容!$A:$A,0),MATCH($C$52,非表示_前年度報告内容!$4:$4,0)))</f>
        <v>大和市</v>
      </c>
      <c r="D180" s="1305"/>
      <c r="E180" s="1293"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305" t="str">
        <f>IF(B181="","",INDEX(非表示_前年度報告内容!$1:$1048576,MATCH(B181,非表示_前年度報告内容!$A:$A,0),MATCH($C$52,非表示_前年度報告内容!$4:$4,0)))</f>
        <v>東罐興業株式会社</v>
      </c>
      <c r="D181" s="1305"/>
      <c r="E181" s="1293"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305" t="str">
        <f>IF(B182="","",INDEX(非表示_前年度報告内容!$1:$1048576,MATCH(B182,非表示_前年度報告内容!$A:$A,0),MATCH($C$52,非表示_前年度報告内容!$4:$4,0)))</f>
        <v>パナソニックモバイルコミュニケーションズ株式会社</v>
      </c>
      <c r="D182" s="1305"/>
      <c r="E182" s="1293"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305" t="str">
        <f>IF(B183="","",INDEX(非表示_前年度報告内容!$1:$1048576,MATCH(B183,非表示_前年度報告内容!$A:$A,0),MATCH($C$52,非表示_前年度報告内容!$4:$4,0)))</f>
        <v>株式会社りそな銀行</v>
      </c>
      <c r="D183" s="1305"/>
      <c r="E183" s="1293"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305" t="str">
        <f>IF(B184="","",INDEX(非表示_前年度報告内容!$1:$1048576,MATCH(B184,非表示_前年度報告内容!$A:$A,0),MATCH($C$52,非表示_前年度報告内容!$4:$4,0)))</f>
        <v>株式会社トーメンパワー寒川</v>
      </c>
      <c r="D184" s="1305"/>
      <c r="E184" s="1293"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305" t="str">
        <f>IF(B185="","",INDEX(非表示_前年度報告内容!$1:$1048576,MATCH(B185,非表示_前年度報告内容!$A:$A,0),MATCH($C$52,非表示_前年度報告内容!$4:$4,0)))</f>
        <v>横浜森永乳業株式会社</v>
      </c>
      <c r="D185" s="1305"/>
      <c r="E185" s="1293"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305" t="str">
        <f>IF(B186="","",INDEX(非表示_前年度報告内容!$1:$1048576,MATCH(B186,非表示_前年度報告内容!$A:$A,0),MATCH($C$52,非表示_前年度報告内容!$4:$4,0)))</f>
        <v>株式会社タマダイ</v>
      </c>
      <c r="D186" s="1305"/>
      <c r="E186" s="1293"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305" t="str">
        <f>IF(B187="","",INDEX(非表示_前年度報告内容!$1:$1048576,MATCH(B187,非表示_前年度報告内容!$A:$A,0),MATCH($C$52,非表示_前年度報告内容!$4:$4,0)))</f>
        <v>興亜硝子株式会社</v>
      </c>
      <c r="D187" s="1305"/>
      <c r="E187" s="1293"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305" t="str">
        <f>IF(B188="","",INDEX(非表示_前年度報告内容!$1:$1048576,MATCH(B188,非表示_前年度報告内容!$A:$A,0),MATCH($C$52,非表示_前年度報告内容!$4:$4,0)))</f>
        <v>コカ・コーラボトラーズジャパン株式会社</v>
      </c>
      <c r="D188" s="1305"/>
      <c r="E188" s="1293"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305" t="str">
        <f>IF(B189="","",INDEX(非表示_前年度報告内容!$1:$1048576,MATCH(B189,非表示_前年度報告内容!$A:$A,0),MATCH($C$52,非表示_前年度報告内容!$4:$4,0)))</f>
        <v>コカ･コーライーストジャパンプロダクツ株式会社</v>
      </c>
      <c r="D189" s="1305"/>
      <c r="E189" s="1293"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305" t="str">
        <f>IF(B190="","",INDEX(非表示_前年度報告内容!$1:$1048576,MATCH(B190,非表示_前年度報告内容!$A:$A,0),MATCH($C$52,非表示_前年度報告内容!$4:$4,0)))</f>
        <v>学校法人関東学院</v>
      </c>
      <c r="D190" s="1305"/>
      <c r="E190" s="1293"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305" t="str">
        <f>IF(B191="","",INDEX(非表示_前年度報告内容!$1:$1048576,MATCH(B191,非表示_前年度報告内容!$A:$A,0),MATCH($C$52,非表示_前年度報告内容!$4:$4,0)))</f>
        <v>株式会社相鉄アーバンクリエイツ</v>
      </c>
      <c r="D191" s="1305"/>
      <c r="E191" s="1293"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305" t="str">
        <f>IF(B192="","",INDEX(非表示_前年度報告内容!$1:$1048576,MATCH(B192,非表示_前年度報告内容!$A:$A,0),MATCH($C$52,非表示_前年度報告内容!$4:$4,0)))</f>
        <v>三菱電機株式会社</v>
      </c>
      <c r="D192" s="1305"/>
      <c r="E192" s="1293"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305" t="str">
        <f>IF(B193="","",INDEX(非表示_前年度報告内容!$1:$1048576,MATCH(B193,非表示_前年度報告内容!$A:$A,0),MATCH($C$52,非表示_前年度報告内容!$4:$4,0)))</f>
        <v>京浜急行電鉄株式会社</v>
      </c>
      <c r="D193" s="1305"/>
      <c r="E193" s="1293"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305" t="str">
        <f>IF(B194="","",INDEX(非表示_前年度報告内容!$1:$1048576,MATCH(B194,非表示_前年度報告内容!$A:$A,0),MATCH($C$52,非表示_前年度報告内容!$4:$4,0)))</f>
        <v>ＮＲＥＧ東芝不動産株式会社</v>
      </c>
      <c r="D194" s="1305"/>
      <c r="E194" s="1293"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305" t="str">
        <f>IF(B195="","",INDEX(非表示_前年度報告内容!$1:$1048576,MATCH(B195,非表示_前年度報告内容!$A:$A,0),MATCH($C$52,非表示_前年度報告内容!$4:$4,0)))</f>
        <v>株式会社ルネサンス_x000D_</v>
      </c>
      <c r="D195" s="1305"/>
      <c r="E195" s="1293"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305" t="str">
        <f>IF(B196="","",INDEX(非表示_前年度報告内容!$1:$1048576,MATCH(B196,非表示_前年度報告内容!$A:$A,0),MATCH($C$52,非表示_前年度報告内容!$4:$4,0)))</f>
        <v>独立行政法人国立印刷局</v>
      </c>
      <c r="D196" s="1305"/>
      <c r="E196" s="1293"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305" t="str">
        <f>IF(B197="","",INDEX(非表示_前年度報告内容!$1:$1048576,MATCH(B197,非表示_前年度報告内容!$A:$A,0),MATCH($C$52,非表示_前年度報告内容!$4:$4,0)))</f>
        <v>日本たばこ産業株式会社</v>
      </c>
      <c r="D197" s="1305"/>
      <c r="E197" s="1293"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305" t="str">
        <f>IF(B198="","",INDEX(非表示_前年度報告内容!$1:$1048576,MATCH(B198,非表示_前年度報告内容!$A:$A,0),MATCH($C$52,非表示_前年度報告内容!$4:$4,0)))</f>
        <v>株式会社テージーケー</v>
      </c>
      <c r="D198" s="1305"/>
      <c r="E198" s="1293"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305" t="str">
        <f>IF(B199="","",INDEX(非表示_前年度報告内容!$1:$1048576,MATCH(B199,非表示_前年度報告内容!$A:$A,0),MATCH($C$52,非表示_前年度報告内容!$4:$4,0)))</f>
        <v>株式会社ダイナシティ</v>
      </c>
      <c r="D199" s="1305"/>
      <c r="E199" s="1293"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305" t="str">
        <f>IF(B200="","",INDEX(非表示_前年度報告内容!$1:$1048576,MATCH(B200,非表示_前年度報告内容!$A:$A,0),MATCH($C$52,非表示_前年度報告内容!$4:$4,0)))</f>
        <v>学校法人東海大学</v>
      </c>
      <c r="D200" s="1305"/>
      <c r="E200" s="1293"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305" t="str">
        <f>IF(B201="","",INDEX(非表示_前年度報告内容!$1:$1048576,MATCH(B201,非表示_前年度報告内容!$A:$A,0),MATCH($C$52,非表示_前年度報告内容!$4:$4,0)))</f>
        <v>小田原市</v>
      </c>
      <c r="D201" s="1305"/>
      <c r="E201" s="1293"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305" t="str">
        <f>IF(B202="","",INDEX(非表示_前年度報告内容!$1:$1048576,MATCH(B202,非表示_前年度報告内容!$A:$A,0),MATCH($C$52,非表示_前年度報告内容!$4:$4,0)))</f>
        <v>茅ヶ崎市</v>
      </c>
      <c r="D202" s="1305"/>
      <c r="E202" s="1293"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305" t="str">
        <f>IF(B203="","",INDEX(非表示_前年度報告内容!$1:$1048576,MATCH(B203,非表示_前年度報告内容!$A:$A,0),MATCH($C$52,非表示_前年度報告内容!$4:$4,0)))</f>
        <v>株式会社しんきん情報システムセンター</v>
      </c>
      <c r="D203" s="1305"/>
      <c r="E203" s="1293"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305" t="str">
        <f>IF(B204="","",INDEX(非表示_前年度報告内容!$1:$1048576,MATCH(B204,非表示_前年度報告内容!$A:$A,0),MATCH($C$52,非表示_前年度報告内容!$4:$4,0)))</f>
        <v>第一三共ケミカルファーマ株式会社</v>
      </c>
      <c r="D204" s="1305"/>
      <c r="E204" s="1293"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305" t="str">
        <f>IF(B205="","",INDEX(非表示_前年度報告内容!$1:$1048576,MATCH(B205,非表示_前年度報告内容!$A:$A,0),MATCH($C$52,非表示_前年度報告内容!$4:$4,0)))</f>
        <v>株式会社NIPPO</v>
      </c>
      <c r="D205" s="1305"/>
      <c r="E205" s="1293"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305" t="str">
        <f>IF(B206="","",INDEX(非表示_前年度報告内容!$1:$1048576,MATCH(B206,非表示_前年度報告内容!$A:$A,0),MATCH($C$52,非表示_前年度報告内容!$4:$4,0)))</f>
        <v>茅ヶ崎市教育委員会</v>
      </c>
      <c r="D206" s="1305"/>
      <c r="E206" s="1293"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305" t="str">
        <f>IF(B207="","",INDEX(非表示_前年度報告内容!$1:$1048576,MATCH(B207,非表示_前年度報告内容!$A:$A,0),MATCH($C$52,非表示_前年度報告内容!$4:$4,0)))</f>
        <v>エイボンプロダクツ株式会社</v>
      </c>
      <c r="D207" s="1305"/>
      <c r="E207" s="1293"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305" t="str">
        <f>IF(B208="","",INDEX(非表示_前年度報告内容!$1:$1048576,MATCH(B208,非表示_前年度報告内容!$A:$A,0),MATCH($C$52,非表示_前年度報告内容!$4:$4,0)))</f>
        <v>中谷産業株式会社</v>
      </c>
      <c r="D208" s="1305"/>
      <c r="E208" s="1293"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305" t="str">
        <f>IF(B209="","",INDEX(非表示_前年度報告内容!$1:$1048576,MATCH(B209,非表示_前年度報告内容!$A:$A,0),MATCH($C$52,非表示_前年度報告内容!$4:$4,0)))</f>
        <v>大和市教育委員会</v>
      </c>
      <c r="D209" s="1305"/>
      <c r="E209" s="1293"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305" t="str">
        <f>IF(B210="","",INDEX(非表示_前年度報告内容!$1:$1048576,MATCH(B210,非表示_前年度報告内容!$A:$A,0),MATCH($C$52,非表示_前年度報告内容!$4:$4,0)))</f>
        <v>デンカ株式会社</v>
      </c>
      <c r="D210" s="1305"/>
      <c r="E210" s="1293"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305" t="str">
        <f>IF(B211="","",INDEX(非表示_前年度報告内容!$1:$1048576,MATCH(B211,非表示_前年度報告内容!$A:$A,0),MATCH($C$52,非表示_前年度報告内容!$4:$4,0)))</f>
        <v>相鉄ローゼン株式会社</v>
      </c>
      <c r="D211" s="1305"/>
      <c r="E211" s="1293"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305" t="str">
        <f>IF(B212="","",INDEX(非表示_前年度報告内容!$1:$1048576,MATCH(B212,非表示_前年度報告内容!$A:$A,0),MATCH($C$52,非表示_前年度報告内容!$4:$4,0)))</f>
        <v>サントリープロダクツ株式会社</v>
      </c>
      <c r="D212" s="1305"/>
      <c r="E212" s="1293"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305" t="str">
        <f>IF(B213="","",INDEX(非表示_前年度報告内容!$1:$1048576,MATCH(B213,非表示_前年度報告内容!$A:$A,0),MATCH($C$52,非表示_前年度報告内容!$4:$4,0)))</f>
        <v/>
      </c>
      <c r="D213" s="1305"/>
      <c r="E213" s="1293"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305" t="str">
        <f>IF(B214="","",INDEX(非表示_前年度報告内容!$1:$1048576,MATCH(B214,非表示_前年度報告内容!$A:$A,0),MATCH($C$52,非表示_前年度報告内容!$4:$4,0)))</f>
        <v>東京電力株式会社</v>
      </c>
      <c r="D214" s="1305"/>
      <c r="E214" s="1293"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305" t="str">
        <f>IF(B215="","",INDEX(非表示_前年度報告内容!$1:$1048576,MATCH(B215,非表示_前年度報告内容!$A:$A,0),MATCH($C$52,非表示_前年度報告内容!$4:$4,0)))</f>
        <v>大和情報サービス株式会社</v>
      </c>
      <c r="D215" s="1305"/>
      <c r="E215" s="1293"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305" t="str">
        <f>IF(B216="","",INDEX(非表示_前年度報告内容!$1:$1048576,MATCH(B216,非表示_前年度報告内容!$A:$A,0),MATCH($C$52,非表示_前年度報告内容!$4:$4,0)))</f>
        <v>東芝ライテック株式会社</v>
      </c>
      <c r="D216" s="1305"/>
      <c r="E216" s="1293"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305" t="str">
        <f>IF(B217="","",INDEX(非表示_前年度報告内容!$1:$1048576,MATCH(B217,非表示_前年度報告内容!$A:$A,0),MATCH($C$52,非表示_前年度報告内容!$4:$4,0)))</f>
        <v>日産自動車株式会社</v>
      </c>
      <c r="D217" s="1305"/>
      <c r="E217" s="1293"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305" t="str">
        <f>IF(B218="","",INDEX(非表示_前年度報告内容!$1:$1048576,MATCH(B218,非表示_前年度報告内容!$A:$A,0),MATCH($C$52,非表示_前年度報告内容!$4:$4,0)))</f>
        <v>株式会社ＩＪＴＴ</v>
      </c>
      <c r="D218" s="1305"/>
      <c r="E218" s="1293"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305" t="str">
        <f>IF(B219="","",INDEX(非表示_前年度報告内容!$1:$1048576,MATCH(B219,非表示_前年度報告内容!$A:$A,0),MATCH($C$52,非表示_前年度報告内容!$4:$4,0)))</f>
        <v>株式会社ホンダモビリティ南関東</v>
      </c>
      <c r="D219" s="1305"/>
      <c r="E219" s="1293"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305" t="str">
        <f>IF(B220="","",INDEX(非表示_前年度報告内容!$1:$1048576,MATCH(B220,非表示_前年度報告内容!$A:$A,0),MATCH($C$52,非表示_前年度報告内容!$4:$4,0)))</f>
        <v>株式会社グローバル・ニュークリア・フュエル・ジャパン</v>
      </c>
      <c r="D220" s="1305"/>
      <c r="E220" s="1293"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305" t="str">
        <f>IF(B221="","",INDEX(非表示_前年度報告内容!$1:$1048576,MATCH(B221,非表示_前年度報告内容!$A:$A,0),MATCH($C$52,非表示_前年度報告内容!$4:$4,0)))</f>
        <v>ビアメカニクス株式会社</v>
      </c>
      <c r="D221" s="1305"/>
      <c r="E221" s="1293"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305" t="str">
        <f>IF(B222="","",INDEX(非表示_前年度報告内容!$1:$1048576,MATCH(B222,非表示_前年度報告内容!$A:$A,0),MATCH($C$52,非表示_前年度報告内容!$4:$4,0)))</f>
        <v>平塚市教育委員会</v>
      </c>
      <c r="D222" s="1305"/>
      <c r="E222" s="1293"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305" t="str">
        <f>IF(B223="","",INDEX(非表示_前年度報告内容!$1:$1048576,MATCH(B223,非表示_前年度報告内容!$A:$A,0),MATCH($C$52,非表示_前年度報告内容!$4:$4,0)))</f>
        <v>アズビル株式会社</v>
      </c>
      <c r="D223" s="1305"/>
      <c r="E223" s="1293"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305" t="str">
        <f>IF(B224="","",INDEX(非表示_前年度報告内容!$1:$1048576,MATCH(B224,非表示_前年度報告内容!$A:$A,0),MATCH($C$52,非表示_前年度報告内容!$4:$4,0)))</f>
        <v>オスラム･メルコ･東芝ライティング株式会社</v>
      </c>
      <c r="D224" s="1305"/>
      <c r="E224" s="1293"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305" t="str">
        <f>IF(B225="","",INDEX(非表示_前年度報告内容!$1:$1048576,MATCH(B225,非表示_前年度報告内容!$A:$A,0),MATCH($C$52,非表示_前年度報告内容!$4:$4,0)))</f>
        <v>富士フイルムビジネスイノベーション株式会社</v>
      </c>
      <c r="D225" s="1305"/>
      <c r="E225" s="1293"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305" t="str">
        <f>IF(B226="","",INDEX(非表示_前年度報告内容!$1:$1048576,MATCH(B226,非表示_前年度報告内容!$A:$A,0),MATCH($C$52,非表示_前年度報告内容!$4:$4,0)))</f>
        <v>日産工機株式会社</v>
      </c>
      <c r="D226" s="1305"/>
      <c r="E226" s="1293"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305" t="str">
        <f>IF(B227="","",INDEX(非表示_前年度報告内容!$1:$1048576,MATCH(B227,非表示_前年度報告内容!$A:$A,0),MATCH($C$52,非表示_前年度報告内容!$4:$4,0)))</f>
        <v>日本ギア工業株式会社</v>
      </c>
      <c r="D227" s="1305"/>
      <c r="E227" s="1293"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305" t="str">
        <f>IF(B228="","",INDEX(非表示_前年度報告内容!$1:$1048576,MATCH(B228,非表示_前年度報告内容!$A:$A,0),MATCH($C$52,非表示_前年度報告内容!$4:$4,0)))</f>
        <v>株式会社ＯＰＡ</v>
      </c>
      <c r="D228" s="1305"/>
      <c r="E228" s="1293"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305" t="str">
        <f>IF(B229="","",INDEX(非表示_前年度報告内容!$1:$1048576,MATCH(B229,非表示_前年度報告内容!$A:$A,0),MATCH($C$52,非表示_前年度報告内容!$4:$4,0)))</f>
        <v>三井不動産株式会社</v>
      </c>
      <c r="D229" s="1305"/>
      <c r="E229" s="1293"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305" t="str">
        <f>IF(B230="","",INDEX(非表示_前年度報告内容!$1:$1048576,MATCH(B230,非表示_前年度報告内容!$A:$A,0),MATCH($C$52,非表示_前年度報告内容!$4:$4,0)))</f>
        <v>神奈川県厚生農業協同組合連合会</v>
      </c>
      <c r="D230" s="1305"/>
      <c r="E230" s="1293"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305" t="str">
        <f>IF(B231="","",INDEX(非表示_前年度報告内容!$1:$1048576,MATCH(B231,非表示_前年度報告内容!$A:$A,0),MATCH($C$52,非表示_前年度報告内容!$4:$4,0)))</f>
        <v>横須賀市</v>
      </c>
      <c r="D231" s="1305"/>
      <c r="E231" s="1293"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305" t="str">
        <f>IF(B232="","",INDEX(非表示_前年度報告内容!$1:$1048576,MATCH(B232,非表示_前年度報告内容!$A:$A,0),MATCH($C$52,非表示_前年度報告内容!$4:$4,0)))</f>
        <v>図南鍛工株式会社</v>
      </c>
      <c r="D232" s="1305"/>
      <c r="E232" s="1293"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305" t="str">
        <f>IF(B233="","",INDEX(非表示_前年度報告内容!$1:$1048576,MATCH(B233,非表示_前年度報告内容!$A:$A,0),MATCH($C$52,非表示_前年度報告内容!$4:$4,0)))</f>
        <v>宮田工業株式会社</v>
      </c>
      <c r="D233" s="1305"/>
      <c r="E233" s="1293"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305" t="str">
        <f>IF(B234="","",INDEX(非表示_前年度報告内容!$1:$1048576,MATCH(B234,非表示_前年度報告内容!$A:$A,0),MATCH($C$52,非表示_前年度報告内容!$4:$4,0)))</f>
        <v>第一貨物株式会社</v>
      </c>
      <c r="D234" s="1305"/>
      <c r="E234" s="1293"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305" t="str">
        <f>IF(B235="","",INDEX(非表示_前年度報告内容!$1:$1048576,MATCH(B235,非表示_前年度報告内容!$A:$A,0),MATCH($C$52,非表示_前年度報告内容!$4:$4,0)))</f>
        <v>森永エンゼルデザート株式会社</v>
      </c>
      <c r="D235" s="1305"/>
      <c r="E235" s="1293"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305" t="str">
        <f>IF(B236="","",INDEX(非表示_前年度報告内容!$1:$1048576,MATCH(B236,非表示_前年度報告内容!$A:$A,0),MATCH($C$52,非表示_前年度報告内容!$4:$4,0)))</f>
        <v>相模原市</v>
      </c>
      <c r="D236" s="1305"/>
      <c r="E236" s="1293"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305" t="str">
        <f>IF(B237="","",INDEX(非表示_前年度報告内容!$1:$1048576,MATCH(B237,非表示_前年度報告内容!$A:$A,0),MATCH($C$52,非表示_前年度報告内容!$4:$4,0)))</f>
        <v>三興製鋼株式会社</v>
      </c>
      <c r="D237" s="1305"/>
      <c r="E237" s="1293"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305" t="str">
        <f>IF(B238="","",INDEX(非表示_前年度報告内容!$1:$1048576,MATCH(B238,非表示_前年度報告内容!$A:$A,0),MATCH($C$52,非表示_前年度報告内容!$4:$4,0)))</f>
        <v>株式会社トヨタレンタリース横浜</v>
      </c>
      <c r="D238" s="1305"/>
      <c r="E238" s="1293"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305" t="str">
        <f>IF(B239="","",INDEX(非表示_前年度報告内容!$1:$1048576,MATCH(B239,非表示_前年度報告内容!$A:$A,0),MATCH($C$52,非表示_前年度報告内容!$4:$4,0)))</f>
        <v>株式会社横浜銀行</v>
      </c>
      <c r="D239" s="1305"/>
      <c r="E239" s="1293"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305" t="str">
        <f>IF(B240="","",INDEX(非表示_前年度報告内容!$1:$1048576,MATCH(B240,非表示_前年度報告内容!$A:$A,0),MATCH($C$52,非表示_前年度報告内容!$4:$4,0)))</f>
        <v>Meiji Seika ファルマ株式会社</v>
      </c>
      <c r="D240" s="1305"/>
      <c r="E240" s="1293"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305" t="str">
        <f>IF(B241="","",INDEX(非表示_前年度報告内容!$1:$1048576,MATCH(B241,非表示_前年度報告内容!$A:$A,0),MATCH($C$52,非表示_前年度報告内容!$4:$4,0)))</f>
        <v>株式会社ミツウロコグループホールディングス</v>
      </c>
      <c r="D241" s="1305"/>
      <c r="E241" s="1293"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305" t="str">
        <f>IF(B242="","",INDEX(非表示_前年度報告内容!$1:$1048576,MATCH(B242,非表示_前年度報告内容!$A:$A,0),MATCH($C$52,非表示_前年度報告内容!$4:$4,0)))</f>
        <v>株式会社ゼロ</v>
      </c>
      <c r="D242" s="1305"/>
      <c r="E242" s="1293"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305" t="str">
        <f>IF(B243="","",INDEX(非表示_前年度報告内容!$1:$1048576,MATCH(B243,非表示_前年度報告内容!$A:$A,0),MATCH($C$52,非表示_前年度報告内容!$4:$4,0)))</f>
        <v>河西工業株式会社</v>
      </c>
      <c r="D243" s="1305"/>
      <c r="E243" s="1293"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305" t="str">
        <f>IF(B244="","",INDEX(非表示_前年度報告内容!$1:$1048576,MATCH(B244,非表示_前年度報告内容!$A:$A,0),MATCH($C$52,非表示_前年度報告内容!$4:$4,0)))</f>
        <v>東邦興産株式会社</v>
      </c>
      <c r="D244" s="1305"/>
      <c r="E244" s="1293"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305" t="str">
        <f>IF(B245="","",INDEX(非表示_前年度報告内容!$1:$1048576,MATCH(B245,非表示_前年度報告内容!$A:$A,0),MATCH($C$52,非表示_前年度報告内容!$4:$4,0)))</f>
        <v>株式会社ニフコ</v>
      </c>
      <c r="D245" s="1305"/>
      <c r="E245" s="1293"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305" t="str">
        <f>IF(B246="","",INDEX(非表示_前年度報告内容!$1:$1048576,MATCH(B246,非表示_前年度報告内容!$A:$A,0),MATCH($C$52,非表示_前年度報告内容!$4:$4,0)))</f>
        <v>藤田観光株式会社</v>
      </c>
      <c r="D246" s="1305"/>
      <c r="E246" s="1293"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305" t="str">
        <f>IF(B247="","",INDEX(非表示_前年度報告内容!$1:$1048576,MATCH(B247,非表示_前年度報告内容!$A:$A,0),MATCH($C$52,非表示_前年度報告内容!$4:$4,0)))</f>
        <v>野村不動産ライフ＆スポーツ株式会社</v>
      </c>
      <c r="D247" s="1305"/>
      <c r="E247" s="1293"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305" t="str">
        <f>IF(B248="","",INDEX(非表示_前年度報告内容!$1:$1048576,MATCH(B248,非表示_前年度報告内容!$A:$A,0),MATCH($C$52,非表示_前年度報告内容!$4:$4,0)))</f>
        <v>シイエムケイ・プロダクツ株式会社</v>
      </c>
      <c r="D248" s="1305"/>
      <c r="E248" s="1293"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305" t="str">
        <f>IF(B249="","",INDEX(非表示_前年度報告内容!$1:$1048576,MATCH(B249,非表示_前年度報告内容!$A:$A,0),MATCH($C$52,非表示_前年度報告内容!$4:$4,0)))</f>
        <v>株式会社荏原製作所</v>
      </c>
      <c r="D249" s="1305"/>
      <c r="E249" s="1293"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305" t="str">
        <f>IF(B250="","",INDEX(非表示_前年度報告内容!$1:$1048576,MATCH(B250,非表示_前年度報告内容!$A:$A,0),MATCH($C$52,非表示_前年度報告内容!$4:$4,0)))</f>
        <v>株式会社日本総合研究所</v>
      </c>
      <c r="D250" s="1305"/>
      <c r="E250" s="1293"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305" t="str">
        <f>IF(B251="","",INDEX(非表示_前年度報告内容!$1:$1048576,MATCH(B251,非表示_前年度報告内容!$A:$A,0),MATCH($C$52,非表示_前年度報告内容!$4:$4,0)))</f>
        <v>綾瀬市</v>
      </c>
      <c r="D251" s="1305"/>
      <c r="E251" s="1293"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305" t="str">
        <f>IF(B252="","",INDEX(非表示_前年度報告内容!$1:$1048576,MATCH(B252,非表示_前年度報告内容!$A:$A,0),MATCH($C$52,非表示_前年度報告内容!$4:$4,0)))</f>
        <v>エムケーチーズ株式会社</v>
      </c>
      <c r="D252" s="1305"/>
      <c r="E252" s="1293"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305" t="str">
        <f>IF(B253="","",INDEX(非表示_前年度報告内容!$1:$1048576,MATCH(B253,非表示_前年度報告内容!$A:$A,0),MATCH($C$52,非表示_前年度報告内容!$4:$4,0)))</f>
        <v>日本クロージャー株式会社</v>
      </c>
      <c r="D253" s="1305"/>
      <c r="E253" s="1293"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305" t="str">
        <f>IF(B254="","",INDEX(非表示_前年度報告内容!$1:$1048576,MATCH(B254,非表示_前年度報告内容!$A:$A,0),MATCH($C$52,非表示_前年度報告内容!$4:$4,0)))</f>
        <v>大和製罐株式会社</v>
      </c>
      <c r="D254" s="1305"/>
      <c r="E254" s="1293"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305" t="str">
        <f>IF(B255="","",INDEX(非表示_前年度報告内容!$1:$1048576,MATCH(B255,非表示_前年度報告内容!$A:$A,0),MATCH($C$52,非表示_前年度報告内容!$4:$4,0)))</f>
        <v>独立行政法人雇用・能力開発機構</v>
      </c>
      <c r="D255" s="1305"/>
      <c r="E255" s="1293"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305" t="str">
        <f>IF(B256="","",INDEX(非表示_前年度報告内容!$1:$1048576,MATCH(B256,非表示_前年度報告内容!$A:$A,0),MATCH($C$52,非表示_前年度報告内容!$4:$4,0)))</f>
        <v>ネッツトヨタ横浜株式会社</v>
      </c>
      <c r="D256" s="1305"/>
      <c r="E256" s="1293"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305" t="str">
        <f>IF(B257="","",INDEX(非表示_前年度報告内容!$1:$1048576,MATCH(B257,非表示_前年度報告内容!$A:$A,0),MATCH($C$52,非表示_前年度報告内容!$4:$4,0)))</f>
        <v>ものみの塔聖書冊子協会</v>
      </c>
      <c r="D257" s="1305"/>
      <c r="E257" s="1293"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305" t="str">
        <f>IF(B258="","",INDEX(非表示_前年度報告内容!$1:$1048576,MATCH(B258,非表示_前年度報告内容!$A:$A,0),MATCH($C$52,非表示_前年度報告内容!$4:$4,0)))</f>
        <v>富士チタン工業株式会社</v>
      </c>
      <c r="D258" s="1305"/>
      <c r="E258" s="1293"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305" t="str">
        <f>IF(B259="","",INDEX(非表示_前年度報告内容!$1:$1048576,MATCH(B259,非表示_前年度報告内容!$A:$A,0),MATCH($C$52,非表示_前年度報告内容!$4:$4,0)))</f>
        <v>学校法人神奈川歯科大学</v>
      </c>
      <c r="D259" s="1305"/>
      <c r="E259" s="1293"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305" t="str">
        <f>IF(B260="","",INDEX(非表示_前年度報告内容!$1:$1048576,MATCH(B260,非表示_前年度報告内容!$A:$A,0),MATCH($C$52,非表示_前年度報告内容!$4:$4,0)))</f>
        <v>座間市</v>
      </c>
      <c r="D260" s="1305"/>
      <c r="E260" s="1293"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305" t="str">
        <f>IF(B261="","",INDEX(非表示_前年度報告内容!$1:$1048576,MATCH(B261,非表示_前年度報告内容!$A:$A,0),MATCH($C$52,非表示_前年度報告内容!$4:$4,0)))</f>
        <v>座間市教育委員会</v>
      </c>
      <c r="D261" s="1305"/>
      <c r="E261" s="1293"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305" t="str">
        <f>IF(B262="","",INDEX(非表示_前年度報告内容!$1:$1048576,MATCH(B262,非表示_前年度報告内容!$A:$A,0),MATCH($C$52,非表示_前年度報告内容!$4:$4,0)))</f>
        <v>東プレ株式会社</v>
      </c>
      <c r="D262" s="1305"/>
      <c r="E262" s="1293"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305" t="str">
        <f>IF(B263="","",INDEX(非表示_前年度報告内容!$1:$1048576,MATCH(B263,非表示_前年度報告内容!$A:$A,0),MATCH($C$52,非表示_前年度報告内容!$4:$4,0)))</f>
        <v>わかもと製薬株式会社</v>
      </c>
      <c r="D263" s="1305"/>
      <c r="E263" s="1293"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305" t="str">
        <f>IF(B264="","",INDEX(非表示_前年度報告内容!$1:$1048576,MATCH(B264,非表示_前年度報告内容!$A:$A,0),MATCH($C$52,非表示_前年度報告内容!$4:$4,0)))</f>
        <v>スタンレー電気株式会社</v>
      </c>
      <c r="D264" s="1305"/>
      <c r="E264" s="1293"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305" t="str">
        <f>IF(B265="","",INDEX(非表示_前年度報告内容!$1:$1048576,MATCH(B265,非表示_前年度報告内容!$A:$A,0),MATCH($C$52,非表示_前年度報告内容!$4:$4,0)))</f>
        <v>学校法人東京工芸大学</v>
      </c>
      <c r="D265" s="1305"/>
      <c r="E265" s="1293"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305" t="str">
        <f>IF(B266="","",INDEX(非表示_前年度報告内容!$1:$1048576,MATCH(B266,非表示_前年度報告内容!$A:$A,0),MATCH($C$52,非表示_前年度報告内容!$4:$4,0)))</f>
        <v>AGCセイミケミカル株式会社</v>
      </c>
      <c r="D266" s="1305"/>
      <c r="E266" s="1293"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305" t="str">
        <f>IF(B267="","",INDEX(非表示_前年度報告内容!$1:$1048576,MATCH(B267,非表示_前年度報告内容!$A:$A,0),MATCH($C$52,非表示_前年度報告内容!$4:$4,0)))</f>
        <v>極東開発工業株式会社</v>
      </c>
      <c r="D267" s="1305"/>
      <c r="E267" s="1293"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305" t="str">
        <f>IF(B268="","",INDEX(非表示_前年度報告内容!$1:$1048576,MATCH(B268,非表示_前年度報告内容!$A:$A,0),MATCH($C$52,非表示_前年度報告内容!$4:$4,0)))</f>
        <v>スターバックスコーヒージャパン株式会社</v>
      </c>
      <c r="D268" s="1305"/>
      <c r="E268" s="1293"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305" t="str">
        <f>IF(B269="","",INDEX(非表示_前年度報告内容!$1:$1048576,MATCH(B269,非表示_前年度報告内容!$A:$A,0),MATCH($C$52,非表示_前年度報告内容!$4:$4,0)))</f>
        <v>国家公務員共済組合連合会</v>
      </c>
      <c r="D269" s="1305"/>
      <c r="E269" s="1293"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305" t="str">
        <f>IF(B270="","",INDEX(非表示_前年度報告内容!$1:$1048576,MATCH(B270,非表示_前年度報告内容!$A:$A,0),MATCH($C$52,非表示_前年度報告内容!$4:$4,0)))</f>
        <v>株式会社ニトリ</v>
      </c>
      <c r="D270" s="1305"/>
      <c r="E270" s="1293"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305" t="str">
        <f>IF(B271="","",INDEX(非表示_前年度報告内容!$1:$1048576,MATCH(B271,非表示_前年度報告内容!$A:$A,0),MATCH($C$52,非表示_前年度報告内容!$4:$4,0)))</f>
        <v>箱根登山バス株式会社</v>
      </c>
      <c r="D271" s="1305"/>
      <c r="E271" s="1293"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305" t="str">
        <f>IF(B272="","",INDEX(非表示_前年度報告内容!$1:$1048576,MATCH(B272,非表示_前年度報告内容!$A:$A,0),MATCH($C$52,非表示_前年度報告内容!$4:$4,0)))</f>
        <v>株式会社オカムラ</v>
      </c>
      <c r="D272" s="1305"/>
      <c r="E272" s="1293"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305" t="str">
        <f>IF(B273="","",INDEX(非表示_前年度報告内容!$1:$1048576,MATCH(B273,非表示_前年度報告内容!$A:$A,0),MATCH($C$52,非表示_前年度報告内容!$4:$4,0)))</f>
        <v/>
      </c>
      <c r="D273" s="1305"/>
      <c r="E273" s="1293"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305" t="str">
        <f>IF(B274="","",INDEX(非表示_前年度報告内容!$1:$1048576,MATCH(B274,非表示_前年度報告内容!$A:$A,0),MATCH($C$52,非表示_前年度報告内容!$4:$4,0)))</f>
        <v>株式会社アクティオ</v>
      </c>
      <c r="D274" s="1305"/>
      <c r="E274" s="1293"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305" t="str">
        <f>IF(B275="","",INDEX(非表示_前年度報告内容!$1:$1048576,MATCH(B275,非表示_前年度報告内容!$A:$A,0),MATCH($C$52,非表示_前年度報告内容!$4:$4,0)))</f>
        <v>ヤマト運輸株式会社</v>
      </c>
      <c r="D275" s="1305"/>
      <c r="E275" s="1293"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305" t="str">
        <f>IF(B276="","",INDEX(非表示_前年度報告内容!$1:$1048576,MATCH(B276,非表示_前年度報告内容!$A:$A,0),MATCH($C$52,非表示_前年度報告内容!$4:$4,0)))</f>
        <v>アンリツ株式会社</v>
      </c>
      <c r="D276" s="1305"/>
      <c r="E276" s="1293"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305" t="str">
        <f>IF(B277="","",INDEX(非表示_前年度報告内容!$1:$1048576,MATCH(B277,非表示_前年度報告内容!$A:$A,0),MATCH($C$52,非表示_前年度報告内容!$4:$4,0)))</f>
        <v>デノラ・ペルメレック株式会社</v>
      </c>
      <c r="D277" s="1305"/>
      <c r="E277" s="1293"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305" t="str">
        <f>IF(B278="","",INDEX(非表示_前年度報告内容!$1:$1048576,MATCH(B278,非表示_前年度報告内容!$A:$A,0),MATCH($C$52,非表示_前年度報告内容!$4:$4,0)))</f>
        <v>ナストーア株式会社</v>
      </c>
      <c r="D278" s="1305"/>
      <c r="E278" s="1293"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305" t="str">
        <f>IF(B279="","",INDEX(非表示_前年度報告内容!$1:$1048576,MATCH(B279,非表示_前年度報告内容!$A:$A,0),MATCH($C$52,非表示_前年度報告内容!$4:$4,0)))</f>
        <v>株式会社ヒューテックノオリン</v>
      </c>
      <c r="D279" s="1305"/>
      <c r="E279" s="1293"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305" t="str">
        <f>IF(B280="","",INDEX(非表示_前年度報告内容!$1:$1048576,MATCH(B280,非表示_前年度報告内容!$A:$A,0),MATCH($C$52,非表示_前年度報告内容!$4:$4,0)))</f>
        <v>キヤノン株式会社</v>
      </c>
      <c r="D280" s="1305"/>
      <c r="E280" s="1293"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305" t="str">
        <f>IF(B281="","",INDEX(非表示_前年度報告内容!$1:$1048576,MATCH(B281,非表示_前年度報告内容!$A:$A,0),MATCH($C$52,非表示_前年度報告内容!$4:$4,0)))</f>
        <v>エプソントヨコム株式会社</v>
      </c>
      <c r="D281" s="1305"/>
      <c r="E281" s="1293"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305" t="str">
        <f>IF(B282="","",INDEX(非表示_前年度報告内容!$1:$1048576,MATCH(B282,非表示_前年度報告内容!$A:$A,0),MATCH($C$52,非表示_前年度報告内容!$4:$4,0)))</f>
        <v>日本トーカンパッケージ株式会社</v>
      </c>
      <c r="D282" s="1305"/>
      <c r="E282" s="1293"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305" t="str">
        <f>IF(B283="","",INDEX(非表示_前年度報告内容!$1:$1048576,MATCH(B283,非表示_前年度報告内容!$A:$A,0),MATCH($C$52,非表示_前年度報告内容!$4:$4,0)))</f>
        <v>東京レンタル株式会社</v>
      </c>
      <c r="D283" s="1305"/>
      <c r="E283" s="1293"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305" t="str">
        <f>IF(B284="","",INDEX(非表示_前年度報告内容!$1:$1048576,MATCH(B284,非表示_前年度報告内容!$A:$A,0),MATCH($C$52,非表示_前年度報告内容!$4:$4,0)))</f>
        <v>京王自動車株式会社</v>
      </c>
      <c r="D284" s="1305"/>
      <c r="E284" s="1293"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305" t="str">
        <f>IF(B285="","",INDEX(非表示_前年度報告内容!$1:$1048576,MATCH(B285,非表示_前年度報告内容!$A:$A,0),MATCH($C$52,非表示_前年度報告内容!$4:$4,0)))</f>
        <v>横浜市水道局</v>
      </c>
      <c r="D285" s="1305"/>
      <c r="E285" s="1293"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305" t="str">
        <f>IF(B286="","",INDEX(非表示_前年度報告内容!$1:$1048576,MATCH(B286,非表示_前年度報告内容!$A:$A,0),MATCH($C$52,非表示_前年度報告内容!$4:$4,0)))</f>
        <v>日揮ユニバーサル株式会社</v>
      </c>
      <c r="D286" s="1305"/>
      <c r="E286" s="1293"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305" t="str">
        <f>IF(B287="","",INDEX(非表示_前年度報告内容!$1:$1048576,MATCH(B287,非表示_前年度報告内容!$A:$A,0),MATCH($C$52,非表示_前年度報告内容!$4:$4,0)))</f>
        <v>万葉倶楽部株式会社</v>
      </c>
      <c r="D287" s="1305"/>
      <c r="E287" s="1293"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305" t="str">
        <f>IF(B288="","",INDEX(非表示_前年度報告内容!$1:$1048576,MATCH(B288,非表示_前年度報告内容!$A:$A,0),MATCH($C$52,非表示_前年度報告内容!$4:$4,0)))</f>
        <v>学校法人日本大学</v>
      </c>
      <c r="D288" s="1305"/>
      <c r="E288" s="1293"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305" t="str">
        <f>IF(B289="","",INDEX(非表示_前年度報告内容!$1:$1048576,MATCH(B289,非表示_前年度報告内容!$A:$A,0),MATCH($C$52,非表示_前年度報告内容!$4:$4,0)))</f>
        <v>東京応化工業株式会社</v>
      </c>
      <c r="D289" s="1305"/>
      <c r="E289" s="1293"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305" t="str">
        <f>IF(B290="","",INDEX(非表示_前年度報告内容!$1:$1048576,MATCH(B290,非表示_前年度報告内容!$A:$A,0),MATCH($C$52,非表示_前年度報告内容!$4:$4,0)))</f>
        <v>株式会社ＫＭＣＴ</v>
      </c>
      <c r="D290" s="1305"/>
      <c r="E290" s="1293"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305" t="str">
        <f>IF(B291="","",INDEX(非表示_前年度報告内容!$1:$1048576,MATCH(B291,非表示_前年度報告内容!$A:$A,0),MATCH($C$52,非表示_前年度報告内容!$4:$4,0)))</f>
        <v>株式会社ナムコ</v>
      </c>
      <c r="D291" s="1305"/>
      <c r="E291" s="1293"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305" t="str">
        <f>IF(B292="","",INDEX(非表示_前年度報告内容!$1:$1048576,MATCH(B292,非表示_前年度報告内容!$A:$A,0),MATCH($C$52,非表示_前年度報告内容!$4:$4,0)))</f>
        <v>新相模酸素株式会社</v>
      </c>
      <c r="D292" s="1305"/>
      <c r="E292" s="1293"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305" t="str">
        <f>IF(B293="","",INDEX(非表示_前年度報告内容!$1:$1048576,MATCH(B293,非表示_前年度報告内容!$A:$A,0),MATCH($C$52,非表示_前年度報告内容!$4:$4,0)))</f>
        <v>日立Astemo株式会社</v>
      </c>
      <c r="D293" s="1305"/>
      <c r="E293" s="1293"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305" t="str">
        <f>IF(B294="","",INDEX(非表示_前年度報告内容!$1:$1048576,MATCH(B294,非表示_前年度報告内容!$A:$A,0),MATCH($C$52,非表示_前年度報告内容!$4:$4,0)))</f>
        <v>モランボン株式会社</v>
      </c>
      <c r="D294" s="1305"/>
      <c r="E294" s="1293"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305" t="str">
        <f>IF(B295="","",INDEX(非表示_前年度報告内容!$1:$1048576,MATCH(B295,非表示_前年度報告内容!$A:$A,0),MATCH($C$52,非表示_前年度報告内容!$4:$4,0)))</f>
        <v>株式会社島忠</v>
      </c>
      <c r="D295" s="1305"/>
      <c r="E295" s="1293"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305" t="str">
        <f>IF(B296="","",INDEX(非表示_前年度報告内容!$1:$1048576,MATCH(B296,非表示_前年度報告内容!$A:$A,0),MATCH($C$52,非表示_前年度報告内容!$4:$4,0)))</f>
        <v>株式会社メディセオ</v>
      </c>
      <c r="D296" s="1305"/>
      <c r="E296" s="1293"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305" t="str">
        <f>IF(B297="","",INDEX(非表示_前年度報告内容!$1:$1048576,MATCH(B297,非表示_前年度報告内容!$A:$A,0),MATCH($C$52,非表示_前年度報告内容!$4:$4,0)))</f>
        <v>ＳＢＳロジコム株式会社</v>
      </c>
      <c r="D297" s="1305"/>
      <c r="E297" s="1293"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305" t="str">
        <f>IF(B298="","",INDEX(非表示_前年度報告内容!$1:$1048576,MATCH(B298,非表示_前年度報告内容!$A:$A,0),MATCH($C$52,非表示_前年度報告内容!$4:$4,0)))</f>
        <v>ジョンソンコントロールズ株式会社</v>
      </c>
      <c r="D298" s="1305"/>
      <c r="E298" s="1293"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305" t="str">
        <f>IF(B299="","",INDEX(非表示_前年度報告内容!$1:$1048576,MATCH(B299,非表示_前年度報告内容!$A:$A,0),MATCH($C$52,非表示_前年度報告内容!$4:$4,0)))</f>
        <v>西武鉄道株式会社</v>
      </c>
      <c r="D299" s="1305"/>
      <c r="E299" s="1293"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305" t="str">
        <f>IF(B300="","",INDEX(非表示_前年度報告内容!$1:$1048576,MATCH(B300,非表示_前年度報告内容!$A:$A,0),MATCH($C$52,非表示_前年度報告内容!$4:$4,0)))</f>
        <v>アイダエンジニアリング株式会社</v>
      </c>
      <c r="D300" s="1305"/>
      <c r="E300" s="1293"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305" t="str">
        <f>IF(B301="","",INDEX(非表示_前年度報告内容!$1:$1048576,MATCH(B301,非表示_前年度報告内容!$A:$A,0),MATCH($C$52,非表示_前年度報告内容!$4:$4,0)))</f>
        <v>秦野市伊勢原市環境衛生組合</v>
      </c>
      <c r="D301" s="1305"/>
      <c r="E301" s="1293"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305" t="str">
        <f>IF(B302="","",INDEX(非表示_前年度報告内容!$1:$1048576,MATCH(B302,非表示_前年度報告内容!$A:$A,0),MATCH($C$52,非表示_前年度報告内容!$4:$4,0)))</f>
        <v>株式会社JVCケンウッド</v>
      </c>
      <c r="D302" s="1305"/>
      <c r="E302" s="1293"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305" t="str">
        <f>IF(B303="","",INDEX(非表示_前年度報告内容!$1:$1048576,MATCH(B303,非表示_前年度報告内容!$A:$A,0),MATCH($C$52,非表示_前年度報告内容!$4:$4,0)))</f>
        <v>株式会社三越伊勢丹</v>
      </c>
      <c r="D303" s="1305"/>
      <c r="E303" s="1293"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305" t="str">
        <f>IF(B304="","",INDEX(非表示_前年度報告内容!$1:$1048576,MATCH(B304,非表示_前年度報告内容!$A:$A,0),MATCH($C$52,非表示_前年度報告内容!$4:$4,0)))</f>
        <v>東芝機械株式会社</v>
      </c>
      <c r="D304" s="1305"/>
      <c r="E304" s="1293"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305" t="str">
        <f>IF(B305="","",INDEX(非表示_前年度報告内容!$1:$1048576,MATCH(B305,非表示_前年度報告内容!$A:$A,0),MATCH($C$52,非表示_前年度報告内容!$4:$4,0)))</f>
        <v>花王株式会社</v>
      </c>
      <c r="D305" s="1305"/>
      <c r="E305" s="1293"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305" t="str">
        <f>IF(B306="","",INDEX(非表示_前年度報告内容!$1:$1048576,MATCH(B306,非表示_前年度報告内容!$A:$A,0),MATCH($C$52,非表示_前年度報告内容!$4:$4,0)))</f>
        <v>日本インター株式会社</v>
      </c>
      <c r="D306" s="1305"/>
      <c r="E306" s="1293"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305" t="str">
        <f>IF(B307="","",INDEX(非表示_前年度報告内容!$1:$1048576,MATCH(B307,非表示_前年度報告内容!$A:$A,0),MATCH($C$52,非表示_前年度報告内容!$4:$4,0)))</f>
        <v>小田急電鉄株式会社</v>
      </c>
      <c r="D307" s="1305"/>
      <c r="E307" s="1293"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305" t="str">
        <f>IF(B308="","",INDEX(非表示_前年度報告内容!$1:$1048576,MATCH(B308,非表示_前年度報告内容!$A:$A,0),MATCH($C$52,非表示_前年度報告内容!$4:$4,0)))</f>
        <v>東レ株式会社</v>
      </c>
      <c r="D308" s="1305"/>
      <c r="E308" s="1293"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305" t="str">
        <f>IF(B309="","",INDEX(非表示_前年度報告内容!$1:$1048576,MATCH(B309,非表示_前年度報告内容!$A:$A,0),MATCH($C$52,非表示_前年度報告内容!$4:$4,0)))</f>
        <v>レンゴー株式会社</v>
      </c>
      <c r="D309" s="1305"/>
      <c r="E309" s="1293"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305" t="str">
        <f>IF(B310="","",INDEX(非表示_前年度報告内容!$1:$1048576,MATCH(B310,非表示_前年度報告内容!$A:$A,0),MATCH($C$52,非表示_前年度報告内容!$4:$4,0)))</f>
        <v>株式会社みずほ銀行</v>
      </c>
      <c r="D310" s="1305"/>
      <c r="E310" s="1293"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305" t="str">
        <f>IF(B311="","",INDEX(非表示_前年度報告内容!$1:$1048576,MATCH(B311,非表示_前年度報告内容!$A:$A,0),MATCH($C$52,非表示_前年度報告内容!$4:$4,0)))</f>
        <v>株式会社トーエル</v>
      </c>
      <c r="D311" s="1305"/>
      <c r="E311" s="1293"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305" t="str">
        <f>IF(B312="","",INDEX(非表示_前年度報告内容!$1:$1048576,MATCH(B312,非表示_前年度報告内容!$A:$A,0),MATCH($C$52,非表示_前年度報告内容!$4:$4,0)))</f>
        <v>内山工業株式会社</v>
      </c>
      <c r="D312" s="1305"/>
      <c r="E312" s="1293"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305" t="str">
        <f>IF(B313="","",INDEX(非表示_前年度報告内容!$1:$1048576,MATCH(B313,非表示_前年度報告内容!$A:$A,0),MATCH($C$52,非表示_前年度報告内容!$4:$4,0)))</f>
        <v>国立研究開発法人海洋研究開発機構</v>
      </c>
      <c r="D313" s="1305"/>
      <c r="E313" s="1293"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305" t="str">
        <f>IF(B314="","",INDEX(非表示_前年度報告内容!$1:$1048576,MATCH(B314,非表示_前年度報告内容!$A:$A,0),MATCH($C$52,非表示_前年度報告内容!$4:$4,0)))</f>
        <v>株式会社トッパンパッケージプロダクツ</v>
      </c>
      <c r="D314" s="1305"/>
      <c r="E314" s="1293"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305" t="str">
        <f>IF(B315="","",INDEX(非表示_前年度報告内容!$1:$1048576,MATCH(B315,非表示_前年度報告内容!$A:$A,0),MATCH($C$52,非表示_前年度報告内容!$4:$4,0)))</f>
        <v>株式会社ドトールコーヒー</v>
      </c>
      <c r="D315" s="1305"/>
      <c r="E315" s="1293"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305" t="str">
        <f>IF(B316="","",INDEX(非表示_前年度報告内容!$1:$1048576,MATCH(B316,非表示_前年度報告内容!$A:$A,0),MATCH($C$52,非表示_前年度報告内容!$4:$4,0)))</f>
        <v>株式会社神奈中スポーツデザイン</v>
      </c>
      <c r="D316" s="1305"/>
      <c r="E316" s="1293"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305" t="str">
        <f>IF(B317="","",INDEX(非表示_前年度報告内容!$1:$1048576,MATCH(B317,非表示_前年度報告内容!$A:$A,0),MATCH($C$52,非表示_前年度報告内容!$4:$4,0)))</f>
        <v>富士ソフト株式会社</v>
      </c>
      <c r="D317" s="1305"/>
      <c r="E317" s="1293"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305" t="str">
        <f>IF(B318="","",INDEX(非表示_前年度報告内容!$1:$1048576,MATCH(B318,非表示_前年度報告内容!$A:$A,0),MATCH($C$52,非表示_前年度報告内容!$4:$4,0)))</f>
        <v>藤沢市</v>
      </c>
      <c r="D318" s="1305"/>
      <c r="E318" s="1293"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305" t="str">
        <f>IF(B319="","",INDEX(非表示_前年度報告内容!$1:$1048576,MATCH(B319,非表示_前年度報告内容!$A:$A,0),MATCH($C$52,非表示_前年度報告内容!$4:$4,0)))</f>
        <v>株式会社武部鉄工所</v>
      </c>
      <c r="D319" s="1305"/>
      <c r="E319" s="1293"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305" t="str">
        <f>IF(B320="","",INDEX(非表示_前年度報告内容!$1:$1048576,MATCH(B320,非表示_前年度報告内容!$A:$A,0),MATCH($C$52,非表示_前年度報告内容!$4:$4,0)))</f>
        <v>株式会社ガスター</v>
      </c>
      <c r="D320" s="1305"/>
      <c r="E320" s="1293"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305" t="str">
        <f>IF(B321="","",INDEX(非表示_前年度報告内容!$1:$1048576,MATCH(B321,非表示_前年度報告内容!$A:$A,0),MATCH($C$52,非表示_前年度報告内容!$4:$4,0)))</f>
        <v>三菱地所株式会社</v>
      </c>
      <c r="D321" s="1305"/>
      <c r="E321" s="1293"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305" t="str">
        <f>IF(B322="","",INDEX(非表示_前年度報告内容!$1:$1048576,MATCH(B322,非表示_前年度報告内容!$A:$A,0),MATCH($C$52,非表示_前年度報告内容!$4:$4,0)))</f>
        <v>スリーエムジャパンイノベーション株式会社</v>
      </c>
      <c r="D322" s="1305"/>
      <c r="E322" s="1293"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305" t="str">
        <f>IF(B323="","",INDEX(非表示_前年度報告内容!$1:$1048576,MATCH(B323,非表示_前年度報告内容!$A:$A,0),MATCH($C$52,非表示_前年度報告内容!$4:$4,0)))</f>
        <v>株式会社パブコ</v>
      </c>
      <c r="D323" s="1305"/>
      <c r="E323" s="1293"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305" t="str">
        <f>IF(B324="","",INDEX(非表示_前年度報告内容!$1:$1048576,MATCH(B324,非表示_前年度報告内容!$A:$A,0),MATCH($C$52,非表示_前年度報告内容!$4:$4,0)))</f>
        <v>全農パールライス東日本株式会社</v>
      </c>
      <c r="D324" s="1305"/>
      <c r="E324" s="1293"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305" t="str">
        <f>IF(B325="","",INDEX(非表示_前年度報告内容!$1:$1048576,MATCH(B325,非表示_前年度報告内容!$A:$A,0),MATCH($C$52,非表示_前年度報告内容!$4:$4,0)))</f>
        <v>ジャパンエクセレント投資法人</v>
      </c>
      <c r="D325" s="1305"/>
      <c r="E325" s="1293"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305" t="str">
        <f>IF(B326="","",INDEX(非表示_前年度報告内容!$1:$1048576,MATCH(B326,非表示_前年度報告内容!$A:$A,0),MATCH($C$52,非表示_前年度報告内容!$4:$4,0)))</f>
        <v>パナック工業株式会社</v>
      </c>
      <c r="D326" s="1305"/>
      <c r="E326" s="1293"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305" t="str">
        <f>IF(B327="","",INDEX(非表示_前年度報告内容!$1:$1048576,MATCH(B327,非表示_前年度報告内容!$A:$A,0),MATCH($C$52,非表示_前年度報告内容!$4:$4,0)))</f>
        <v>富士通株式会社</v>
      </c>
      <c r="D327" s="1305"/>
      <c r="E327" s="1293"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305" t="str">
        <f>IF(B328="","",INDEX(非表示_前年度報告内容!$1:$1048576,MATCH(B328,非表示_前年度報告内容!$A:$A,0),MATCH($C$52,非表示_前年度報告内容!$4:$4,0)))</f>
        <v>富士フイルム株式会社</v>
      </c>
      <c r="D328" s="1305"/>
      <c r="E328" s="1293"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305" t="str">
        <f>IF(B329="","",INDEX(非表示_前年度報告内容!$1:$1048576,MATCH(B329,非表示_前年度報告内容!$A:$A,0),MATCH($C$52,非表示_前年度報告内容!$4:$4,0)))</f>
        <v>平塚市民病院</v>
      </c>
      <c r="D329" s="1305"/>
      <c r="E329" s="1293"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305" t="str">
        <f>IF(B330="","",INDEX(非表示_前年度報告内容!$1:$1048576,MATCH(B330,非表示_前年度報告内容!$A:$A,0),MATCH($C$52,非表示_前年度報告内容!$4:$4,0)))</f>
        <v>東京ガス株式会社</v>
      </c>
      <c r="D330" s="1305"/>
      <c r="E330" s="1293"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305" t="str">
        <f>IF(B331="","",INDEX(非表示_前年度報告内容!$1:$1048576,MATCH(B331,非表示_前年度報告内容!$A:$A,0),MATCH($C$52,非表示_前年度報告内容!$4:$4,0)))</f>
        <v>株式会社九九プラス</v>
      </c>
      <c r="D331" s="1305"/>
      <c r="E331" s="1293"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305" t="str">
        <f>IF(B332="","",INDEX(非表示_前年度報告内容!$1:$1048576,MATCH(B332,非表示_前年度報告内容!$A:$A,0),MATCH($C$52,非表示_前年度報告内容!$4:$4,0)))</f>
        <v>横浜トヨペット株式会社</v>
      </c>
      <c r="D332" s="1305"/>
      <c r="E332" s="1293"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305" t="str">
        <f>IF(B333="","",INDEX(非表示_前年度報告内容!$1:$1048576,MATCH(B333,非表示_前年度報告内容!$A:$A,0),MATCH($C$52,非表示_前年度報告内容!$4:$4,0)))</f>
        <v>株式会社日本デリカサービス</v>
      </c>
      <c r="D333" s="1305"/>
      <c r="E333" s="1293"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305" t="str">
        <f>IF(B334="","",INDEX(非表示_前年度報告内容!$1:$1048576,MATCH(B334,非表示_前年度報告内容!$A:$A,0),MATCH($C$52,非表示_前年度報告内容!$4:$4,0)))</f>
        <v>相鉄バス株式会社</v>
      </c>
      <c r="D334" s="1305"/>
      <c r="E334" s="1293"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305" t="str">
        <f>IF(B335="","",INDEX(非表示_前年度報告内容!$1:$1048576,MATCH(B335,非表示_前年度報告内容!$A:$A,0),MATCH($C$52,非表示_前年度報告内容!$4:$4,0)))</f>
        <v>ＡＧＣ株式会社</v>
      </c>
      <c r="D335" s="1305"/>
      <c r="E335" s="1293"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305" t="str">
        <f>IF(B336="","",INDEX(非表示_前年度報告内容!$1:$1048576,MATCH(B336,非表示_前年度報告内容!$A:$A,0),MATCH($C$52,非表示_前年度報告内容!$4:$4,0)))</f>
        <v>国立大学法人横浜国立大学</v>
      </c>
      <c r="D336" s="1305"/>
      <c r="E336" s="1293"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305" t="str">
        <f>IF(B337="","",INDEX(非表示_前年度報告内容!$1:$1048576,MATCH(B337,非表示_前年度報告内容!$A:$A,0),MATCH($C$52,非表示_前年度報告内容!$4:$4,0)))</f>
        <v>東急株式会社</v>
      </c>
      <c r="D337" s="1305"/>
      <c r="E337" s="1293"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305" t="str">
        <f>IF(B338="","",INDEX(非表示_前年度報告内容!$1:$1048576,MATCH(B338,非表示_前年度報告内容!$A:$A,0),MATCH($C$52,非表示_前年度報告内容!$4:$4,0)))</f>
        <v>株式会社丸井</v>
      </c>
      <c r="D338" s="1305"/>
      <c r="E338" s="1293"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305" t="str">
        <f>IF(B339="","",INDEX(非表示_前年度報告内容!$1:$1048576,MATCH(B339,非表示_前年度報告内容!$A:$A,0),MATCH($C$52,非表示_前年度報告内容!$4:$4,0)))</f>
        <v>神奈川県</v>
      </c>
      <c r="D339" s="1305"/>
      <c r="E339" s="1293"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305" t="str">
        <f>IF(B340="","",INDEX(非表示_前年度報告内容!$1:$1048576,MATCH(B340,非表示_前年度報告内容!$A:$A,0),MATCH($C$52,非表示_前年度報告内容!$4:$4,0)))</f>
        <v>株式会社サンパール藤沢</v>
      </c>
      <c r="D340" s="1305"/>
      <c r="E340" s="1293"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305" t="str">
        <f>IF(B341="","",INDEX(非表示_前年度報告内容!$1:$1048576,MATCH(B341,非表示_前年度報告内容!$A:$A,0),MATCH($C$52,非表示_前年度報告内容!$4:$4,0)))</f>
        <v>学校法人北里研究所</v>
      </c>
      <c r="D341" s="1305"/>
      <c r="E341" s="1293"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305" t="str">
        <f>IF(B342="","",INDEX(非表示_前年度報告内容!$1:$1048576,MATCH(B342,非表示_前年度報告内容!$A:$A,0),MATCH($C$52,非表示_前年度報告内容!$4:$4,0)))</f>
        <v>ｴﾇ･ﾃｨ･ﾃｨ･ｺﾐｭﾆｹｰｼｮﾝｽﾞ株式会社</v>
      </c>
      <c r="D342" s="1305"/>
      <c r="E342" s="1293"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305" t="str">
        <f>IF(B343="","",INDEX(非表示_前年度報告内容!$1:$1048576,MATCH(B343,非表示_前年度報告内容!$A:$A,0),MATCH($C$52,非表示_前年度報告内容!$4:$4,0)))</f>
        <v>サミット株式会社</v>
      </c>
      <c r="D343" s="1305"/>
      <c r="E343" s="1293"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305" t="str">
        <f>IF(B344="","",INDEX(非表示_前年度報告内容!$1:$1048576,MATCH(B344,非表示_前年度報告内容!$A:$A,0),MATCH($C$52,非表示_前年度報告内容!$4:$4,0)))</f>
        <v>神奈川県企業庁</v>
      </c>
      <c r="D344" s="1305"/>
      <c r="E344" s="1293"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305" t="str">
        <f>IF(B345="","",INDEX(非表示_前年度報告内容!$1:$1048576,MATCH(B345,非表示_前年度報告内容!$A:$A,0),MATCH($C$52,非表示_前年度報告内容!$4:$4,0)))</f>
        <v>東京濾器株式会社</v>
      </c>
      <c r="D345" s="1305"/>
      <c r="E345" s="1293"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305" t="str">
        <f>IF(B346="","",INDEX(非表示_前年度報告内容!$1:$1048576,MATCH(B346,非表示_前年度報告内容!$A:$A,0),MATCH($C$52,非表示_前年度報告内容!$4:$4,0)))</f>
        <v>日本フルハーフ株式会社</v>
      </c>
      <c r="D346" s="1305"/>
      <c r="E346" s="1293"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305" t="str">
        <f>IF(B347="","",INDEX(非表示_前年度報告内容!$1:$1048576,MATCH(B347,非表示_前年度報告内容!$A:$A,0),MATCH($C$52,非表示_前年度報告内容!$4:$4,0)))</f>
        <v>鎌倉市</v>
      </c>
      <c r="D347" s="1305"/>
      <c r="E347" s="1293"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305" t="str">
        <f>IF(B348="","",INDEX(非表示_前年度報告内容!$1:$1048576,MATCH(B348,非表示_前年度報告内容!$A:$A,0),MATCH($C$52,非表示_前年度報告内容!$4:$4,0)))</f>
        <v>株式会社湘南ユニテック</v>
      </c>
      <c r="D348" s="1305"/>
      <c r="E348" s="1293"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305" t="str">
        <f>IF(B349="","",INDEX(非表示_前年度報告内容!$1:$1048576,MATCH(B349,非表示_前年度報告内容!$A:$A,0),MATCH($C$52,非表示_前年度報告内容!$4:$4,0)))</f>
        <v>ブックオフコーポレーション株式会社</v>
      </c>
      <c r="D349" s="1305"/>
      <c r="E349" s="1293"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305" t="str">
        <f>IF(B350="","",INDEX(非表示_前年度報告内容!$1:$1048576,MATCH(B350,非表示_前年度報告内容!$A:$A,0),MATCH($C$52,非表示_前年度報告内容!$4:$4,0)))</f>
        <v>株式会社関電工</v>
      </c>
      <c r="D350" s="1305"/>
      <c r="E350" s="1293"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305" t="str">
        <f>IF(B351="","",INDEX(非表示_前年度報告内容!$1:$1048576,MATCH(B351,非表示_前年度報告内容!$A:$A,0),MATCH($C$52,非表示_前年度報告内容!$4:$4,0)))</f>
        <v>武田薬品工業株式会社</v>
      </c>
      <c r="D351" s="1305"/>
      <c r="E351" s="1293"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305" t="str">
        <f>IF(B352="","",INDEX(非表示_前年度報告内容!$1:$1048576,MATCH(B352,非表示_前年度報告内容!$A:$A,0),MATCH($C$52,非表示_前年度報告内容!$4:$4,0)))</f>
        <v>シンジーテック株式会社</v>
      </c>
      <c r="D352" s="1305"/>
      <c r="E352" s="1293"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305" t="str">
        <f>IF(B353="","",INDEX(非表示_前年度報告内容!$1:$1048576,MATCH(B353,非表示_前年度報告内容!$A:$A,0),MATCH($C$52,非表示_前年度報告内容!$4:$4,0)))</f>
        <v>富士フイルムファインケミカルズ株式会社</v>
      </c>
      <c r="D353" s="1305"/>
      <c r="E353" s="1293"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305" t="str">
        <f>IF(B354="","",INDEX(非表示_前年度報告内容!$1:$1048576,MATCH(B354,非表示_前年度報告内容!$A:$A,0),MATCH($C$52,非表示_前年度報告内容!$4:$4,0)))</f>
        <v>愛川町</v>
      </c>
      <c r="D354" s="1305"/>
      <c r="E354" s="1293"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305" t="str">
        <f>IF(B355="","",INDEX(非表示_前年度報告内容!$1:$1048576,MATCH(B355,非表示_前年度報告内容!$A:$A,0),MATCH($C$52,非表示_前年度報告内容!$4:$4,0)))</f>
        <v>東日本旅客鉄道株式会社</v>
      </c>
      <c r="D355" s="1305"/>
      <c r="E355" s="1293"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305" t="str">
        <f>IF(B356="","",INDEX(非表示_前年度報告内容!$1:$1048576,MATCH(B356,非表示_前年度報告内容!$A:$A,0),MATCH($C$52,非表示_前年度報告内容!$4:$4,0)))</f>
        <v>学校法人青山学院</v>
      </c>
      <c r="D356" s="1305"/>
      <c r="E356" s="1293"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305" t="str">
        <f>IF(B357="","",INDEX(非表示_前年度報告内容!$1:$1048576,MATCH(B357,非表示_前年度報告内容!$A:$A,0),MATCH($C$52,非表示_前年度報告内容!$4:$4,0)))</f>
        <v>東京都市サービス株式会社</v>
      </c>
      <c r="D357" s="1305"/>
      <c r="E357" s="1293"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305" t="str">
        <f>IF(B358="","",INDEX(非表示_前年度報告内容!$1:$1048576,MATCH(B358,非表示_前年度報告内容!$A:$A,0),MATCH($C$52,非表示_前年度報告内容!$4:$4,0)))</f>
        <v>日本郵船株式会社</v>
      </c>
      <c r="D358" s="1305"/>
      <c r="E358" s="1293"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305" t="str">
        <f>IF(B359="","",INDEX(非表示_前年度報告内容!$1:$1048576,MATCH(B359,非表示_前年度報告内容!$A:$A,0),MATCH($C$52,非表示_前年度報告内容!$4:$4,0)))</f>
        <v>三菱重工業株式会社</v>
      </c>
      <c r="D359" s="1305"/>
      <c r="E359" s="1293"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305" t="str">
        <f>IF(B360="","",INDEX(非表示_前年度報告内容!$1:$1048576,MATCH(B360,非表示_前年度報告内容!$A:$A,0),MATCH($C$52,非表示_前年度報告内容!$4:$4,0)))</f>
        <v>学校法人麻布獣医学園</v>
      </c>
      <c r="D360" s="1305"/>
      <c r="E360" s="1293"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305" t="str">
        <f>IF(B361="","",INDEX(非表示_前年度報告内容!$1:$1048576,MATCH(B361,非表示_前年度報告内容!$A:$A,0),MATCH($C$52,非表示_前年度報告内容!$4:$4,0)))</f>
        <v>株式会社さいか屋</v>
      </c>
      <c r="D361" s="1305"/>
      <c r="E361" s="1293"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305" t="str">
        <f>IF(B362="","",INDEX(非表示_前年度報告内容!$1:$1048576,MATCH(B362,非表示_前年度報告内容!$A:$A,0),MATCH($C$52,非表示_前年度報告内容!$4:$4,0)))</f>
        <v>株式会社トープラ</v>
      </c>
      <c r="D362" s="1305"/>
      <c r="E362" s="1293"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305" t="str">
        <f>IF(B363="","",INDEX(非表示_前年度報告内容!$1:$1048576,MATCH(B363,非表示_前年度報告内容!$A:$A,0),MATCH($C$52,非表示_前年度報告内容!$4:$4,0)))</f>
        <v>日本新薬株式会社</v>
      </c>
      <c r="D363" s="1305"/>
      <c r="E363" s="1293"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305" t="str">
        <f>IF(B364="","",INDEX(非表示_前年度報告内容!$1:$1048576,MATCH(B364,非表示_前年度報告内容!$A:$A,0),MATCH($C$52,非表示_前年度報告内容!$4:$4,0)))</f>
        <v>メルク株式会社</v>
      </c>
      <c r="D364" s="1305"/>
      <c r="E364" s="1293"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305" t="str">
        <f>IF(B365="","",INDEX(非表示_前年度報告内容!$1:$1048576,MATCH(B365,非表示_前年度報告内容!$A:$A,0),MATCH($C$52,非表示_前年度報告内容!$4:$4,0)))</f>
        <v>日本飛行機株式会社</v>
      </c>
      <c r="D365" s="1305"/>
      <c r="E365" s="1293"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305" t="str">
        <f>IF(B366="","",INDEX(非表示_前年度報告内容!$1:$1048576,MATCH(B366,非表示_前年度報告内容!$A:$A,0),MATCH($C$52,非表示_前年度報告内容!$4:$4,0)))</f>
        <v>株式会社佐賀鉄工所</v>
      </c>
      <c r="D366" s="1305"/>
      <c r="E366" s="1293"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305" t="str">
        <f>IF(B367="","",INDEX(非表示_前年度報告内容!$1:$1048576,MATCH(B367,非表示_前年度報告内容!$A:$A,0),MATCH($C$52,非表示_前年度報告内容!$4:$4,0)))</f>
        <v>株式会社トノックス</v>
      </c>
      <c r="D367" s="1305"/>
      <c r="E367" s="1293"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305" t="str">
        <f>IF(B368="","",INDEX(非表示_前年度報告内容!$1:$1048576,MATCH(B368,非表示_前年度報告内容!$A:$A,0),MATCH($C$52,非表示_前年度報告内容!$4:$4,0)))</f>
        <v>株式会社ヨーク</v>
      </c>
      <c r="D368" s="1305"/>
      <c r="E368" s="1293"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305" t="str">
        <f>IF(B369="","",INDEX(非表示_前年度報告内容!$1:$1048576,MATCH(B369,非表示_前年度報告内容!$A:$A,0),MATCH($C$52,非表示_前年度報告内容!$4:$4,0)))</f>
        <v>横浜冷凍株式会社</v>
      </c>
      <c r="D369" s="1305"/>
      <c r="E369" s="1293"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305" t="str">
        <f>IF(B370="","",INDEX(非表示_前年度報告内容!$1:$1048576,MATCH(B370,非表示_前年度報告内容!$A:$A,0),MATCH($C$52,非表示_前年度報告内容!$4:$4,0)))</f>
        <v>株式会社小松製作所</v>
      </c>
      <c r="D370" s="1305"/>
      <c r="E370" s="1293"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305" t="str">
        <f>IF(B371="","",INDEX(非表示_前年度報告内容!$1:$1048576,MATCH(B371,非表示_前年度報告内容!$A:$A,0),MATCH($C$52,非表示_前年度報告内容!$4:$4,0)))</f>
        <v>東京海上日動火災保険株式会社</v>
      </c>
      <c r="D371" s="1305"/>
      <c r="E371" s="1293"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305" t="str">
        <f>IF(B372="","",INDEX(非表示_前年度報告内容!$1:$1048576,MATCH(B372,非表示_前年度報告内容!$A:$A,0),MATCH($C$52,非表示_前年度報告内容!$4:$4,0)))</f>
        <v>相鉄不動産販売株式会社</v>
      </c>
      <c r="D372" s="1305"/>
      <c r="E372" s="1293"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305" t="str">
        <f>IF(B373="","",INDEX(非表示_前年度報告内容!$1:$1048576,MATCH(B373,非表示_前年度報告内容!$A:$A,0),MATCH($C$52,非表示_前年度報告内容!$4:$4,0)))</f>
        <v>株式会社明治</v>
      </c>
      <c r="D373" s="1305"/>
      <c r="E373" s="1293"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305" t="str">
        <f>IF(B374="","",INDEX(非表示_前年度報告内容!$1:$1048576,MATCH(B374,非表示_前年度報告内容!$A:$A,0),MATCH($C$52,非表示_前年度報告内容!$4:$4,0)))</f>
        <v/>
      </c>
      <c r="D374" s="1305"/>
      <c r="E374" s="1293"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305" t="str">
        <f>IF(B375="","",INDEX(非表示_前年度報告内容!$1:$1048576,MATCH(B375,非表示_前年度報告内容!$A:$A,0),MATCH($C$52,非表示_前年度報告内容!$4:$4,0)))</f>
        <v>株式会社大塚商会</v>
      </c>
      <c r="D375" s="1305"/>
      <c r="E375" s="1293"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305" t="str">
        <f>IF(B376="","",INDEX(非表示_前年度報告内容!$1:$1048576,MATCH(B376,非表示_前年度報告内容!$A:$A,0),MATCH($C$52,非表示_前年度報告内容!$4:$4,0)))</f>
        <v>株式会社メイコー</v>
      </c>
      <c r="D376" s="1305"/>
      <c r="E376" s="1293"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305" t="str">
        <f>IF(B377="","",INDEX(非表示_前年度報告内容!$1:$1048576,MATCH(B377,非表示_前年度報告内容!$A:$A,0),MATCH($C$52,非表示_前年度報告内容!$4:$4,0)))</f>
        <v>農林中央金庫</v>
      </c>
      <c r="D377" s="1305"/>
      <c r="E377" s="1293"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305" t="str">
        <f>IF(B378="","",INDEX(非表示_前年度報告内容!$1:$1048576,MATCH(B378,非表示_前年度報告内容!$A:$A,0),MATCH($C$52,非表示_前年度報告内容!$4:$4,0)))</f>
        <v>日産車体株式会社</v>
      </c>
      <c r="D378" s="1305"/>
      <c r="E378" s="1293"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305" t="str">
        <f>IF(B379="","",INDEX(非表示_前年度報告内容!$1:$1048576,MATCH(B379,非表示_前年度報告内容!$A:$A,0),MATCH($C$52,非表示_前年度報告内容!$4:$4,0)))</f>
        <v>株式会社ニッセーデリカ</v>
      </c>
      <c r="D379" s="1305"/>
      <c r="E379" s="1293"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305" t="str">
        <f>IF(B380="","",INDEX(非表示_前年度報告内容!$1:$1048576,MATCH(B380,非表示_前年度報告内容!$A:$A,0),MATCH($C$52,非表示_前年度報告内容!$4:$4,0)))</f>
        <v>王子コンテナー株式会社</v>
      </c>
      <c r="D380" s="1305"/>
      <c r="E380" s="1293"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305" t="str">
        <f>IF(B381="","",INDEX(非表示_前年度報告内容!$1:$1048576,MATCH(B381,非表示_前年度報告内容!$A:$A,0),MATCH($C$52,非表示_前年度報告内容!$4:$4,0)))</f>
        <v>ＪＡ全農青果センター株式会社</v>
      </c>
      <c r="D381" s="1305"/>
      <c r="E381" s="1293"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305" t="str">
        <f>IF(B382="","",INDEX(非表示_前年度報告内容!$1:$1048576,MATCH(B382,非表示_前年度報告内容!$A:$A,0),MATCH($C$52,非表示_前年度報告内容!$4:$4,0)))</f>
        <v>株式会社ファミリーマート</v>
      </c>
      <c r="D382" s="1305"/>
      <c r="E382" s="1293"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305" t="str">
        <f>IF(B383="","",INDEX(非表示_前年度報告内容!$1:$1048576,MATCH(B383,非表示_前年度報告内容!$A:$A,0),MATCH($C$52,非表示_前年度報告内容!$4:$4,0)))</f>
        <v>人の森株式会社</v>
      </c>
      <c r="D383" s="1305"/>
      <c r="E383" s="1293"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305" t="str">
        <f>IF(B384="","",INDEX(非表示_前年度報告内容!$1:$1048576,MATCH(B384,非表示_前年度報告内容!$A:$A,0),MATCH($C$52,非表示_前年度報告内容!$4:$4,0)))</f>
        <v>株式会社クリエイトエス・ディー</v>
      </c>
      <c r="D384" s="1305"/>
      <c r="E384" s="1293"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305" t="str">
        <f>IF(B385="","",INDEX(非表示_前年度報告内容!$1:$1048576,MATCH(B385,非表示_前年度報告内容!$A:$A,0),MATCH($C$52,非表示_前年度報告内容!$4:$4,0)))</f>
        <v>中外製薬株式会社</v>
      </c>
      <c r="D385" s="1305"/>
      <c r="E385" s="1293"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305" t="str">
        <f>IF(B386="","",INDEX(非表示_前年度報告内容!$1:$1048576,MATCH(B386,非表示_前年度報告内容!$A:$A,0),MATCH($C$52,非表示_前年度報告内容!$4:$4,0)))</f>
        <v>海老名市</v>
      </c>
      <c r="D386" s="1305"/>
      <c r="E386" s="1293"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305" t="str">
        <f>IF(B387="","",INDEX(非表示_前年度報告内容!$1:$1048576,MATCH(B387,非表示_前年度報告内容!$A:$A,0),MATCH($C$52,非表示_前年度報告内容!$4:$4,0)))</f>
        <v>株式会社マツモトキヨシ</v>
      </c>
      <c r="D387" s="1305"/>
      <c r="E387" s="1293"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305" t="str">
        <f>IF(B388="","",INDEX(非表示_前年度報告内容!$1:$1048576,MATCH(B388,非表示_前年度報告内容!$A:$A,0),MATCH($C$52,非表示_前年度報告内容!$4:$4,0)))</f>
        <v>トピー工業株式会社</v>
      </c>
      <c r="D388" s="1305"/>
      <c r="E388" s="1293"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305" t="str">
        <f>IF(B389="","",INDEX(非表示_前年度報告内容!$1:$1048576,MATCH(B389,非表示_前年度報告内容!$A:$A,0),MATCH($C$52,非表示_前年度報告内容!$4:$4,0)))</f>
        <v>株式会社NTTドコモ</v>
      </c>
      <c r="D389" s="1305"/>
      <c r="E389" s="1293"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305" t="str">
        <f>IF(B390="","",INDEX(非表示_前年度報告内容!$1:$1048576,MATCH(B390,非表示_前年度報告内容!$A:$A,0),MATCH($C$52,非表示_前年度報告内容!$4:$4,0)))</f>
        <v>株式会社ニコン</v>
      </c>
      <c r="D390" s="1305"/>
      <c r="E390" s="1293"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305" t="str">
        <f>IF(B391="","",INDEX(非表示_前年度報告内容!$1:$1048576,MATCH(B391,非表示_前年度報告内容!$A:$A,0),MATCH($C$52,非表示_前年度報告内容!$4:$4,0)))</f>
        <v>鎌倉市教育委員会</v>
      </c>
      <c r="D391" s="1305"/>
      <c r="E391" s="1293"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305" t="str">
        <f>IF(B392="","",INDEX(非表示_前年度報告内容!$1:$1048576,MATCH(B392,非表示_前年度報告内容!$A:$A,0),MATCH($C$52,非表示_前年度報告内容!$4:$4,0)))</f>
        <v>株式会社ケーヨー</v>
      </c>
      <c r="D392" s="1305"/>
      <c r="E392" s="1293"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305" t="str">
        <f>IF(B393="","",INDEX(非表示_前年度報告内容!$1:$1048576,MATCH(B393,非表示_前年度報告内容!$A:$A,0),MATCH($C$52,非表示_前年度報告内容!$4:$4,0)))</f>
        <v>株式会社日立産機システム</v>
      </c>
      <c r="D393" s="1305"/>
      <c r="E393" s="1293"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305" t="str">
        <f>IF(B394="","",INDEX(非表示_前年度報告内容!$1:$1048576,MATCH(B394,非表示_前年度報告内容!$A:$A,0),MATCH($C$52,非表示_前年度報告内容!$4:$4,0)))</f>
        <v>住友生命保険相互会社</v>
      </c>
      <c r="D394" s="1305"/>
      <c r="E394" s="1293"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305" t="str">
        <f>IF(B395="","",INDEX(非表示_前年度報告内容!$1:$1048576,MATCH(B395,非表示_前年度報告内容!$A:$A,0),MATCH($C$52,非表示_前年度報告内容!$4:$4,0)))</f>
        <v>株式会社太田鉄工所</v>
      </c>
      <c r="D395" s="1305"/>
      <c r="E395" s="1293"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305" t="str">
        <f>IF(B396="","",INDEX(非表示_前年度報告内容!$1:$1048576,MATCH(B396,非表示_前年度報告内容!$A:$A,0),MATCH($C$52,非表示_前年度報告内容!$4:$4,0)))</f>
        <v>一般社団法人しんきん共同センター</v>
      </c>
      <c r="D396" s="1305"/>
      <c r="E396" s="1293"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305" t="str">
        <f>IF(B397="","",INDEX(非表示_前年度報告内容!$1:$1048576,MATCH(B397,非表示_前年度報告内容!$A:$A,0),MATCH($C$52,非表示_前年度報告内容!$4:$4,0)))</f>
        <v>雪印乳業株式会社</v>
      </c>
      <c r="D397" s="1305"/>
      <c r="E397" s="1293"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305" t="str">
        <f>IF(B398="","",INDEX(非表示_前年度報告内容!$1:$1048576,MATCH(B398,非表示_前年度報告内容!$A:$A,0),MATCH($C$52,非表示_前年度報告内容!$4:$4,0)))</f>
        <v>株式会社すかいらーくホールディングス</v>
      </c>
      <c r="D398" s="1305"/>
      <c r="E398" s="1293"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305" t="str">
        <f>IF(B399="","",INDEX(非表示_前年度報告内容!$1:$1048576,MATCH(B399,非表示_前年度報告内容!$A:$A,0),MATCH($C$52,非表示_前年度報告内容!$4:$4,0)))</f>
        <v>株式会社いなげや</v>
      </c>
      <c r="D399" s="1305"/>
      <c r="E399" s="1293"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305" t="str">
        <f>IF(B400="","",INDEX(非表示_前年度報告内容!$1:$1048576,MATCH(B400,非表示_前年度報告内容!$A:$A,0),MATCH($C$52,非表示_前年度報告内容!$4:$4,0)))</f>
        <v>守山乳業株式会社</v>
      </c>
      <c r="D400" s="1305"/>
      <c r="E400" s="1293"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305" t="str">
        <f>IF(B401="","",INDEX(非表示_前年度報告内容!$1:$1048576,MATCH(B401,非表示_前年度報告内容!$A:$A,0),MATCH($C$52,非表示_前年度報告内容!$4:$4,0)))</f>
        <v>朝日生命保険相互会社</v>
      </c>
      <c r="D401" s="1305"/>
      <c r="E401" s="1293"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305" t="str">
        <f>IF(B402="","",INDEX(非表示_前年度報告内容!$1:$1048576,MATCH(B402,非表示_前年度報告内容!$A:$A,0),MATCH($C$52,非表示_前年度報告内容!$4:$4,0)))</f>
        <v>日本電気硝子株式会社</v>
      </c>
      <c r="D402" s="1305"/>
      <c r="E402" s="1293"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305" t="str">
        <f>IF(B403="","",INDEX(非表示_前年度報告内容!$1:$1048576,MATCH(B403,非表示_前年度報告内容!$A:$A,0),MATCH($C$52,非表示_前年度報告内容!$4:$4,0)))</f>
        <v>株式会社東急ストア</v>
      </c>
      <c r="D403" s="1305"/>
      <c r="E403" s="1293"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305" t="str">
        <f>IF(B404="","",INDEX(非表示_前年度報告内容!$1:$1048576,MATCH(B404,非表示_前年度報告内容!$A:$A,0),MATCH($C$52,非表示_前年度報告内容!$4:$4,0)))</f>
        <v>株式会社トーモク</v>
      </c>
      <c r="D404" s="1305"/>
      <c r="E404" s="1293"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305" t="str">
        <f>IF(B405="","",INDEX(非表示_前年度報告内容!$1:$1048576,MATCH(B405,非表示_前年度報告内容!$A:$A,0),MATCH($C$52,非表示_前年度報告内容!$4:$4,0)))</f>
        <v>住友商事株式会社</v>
      </c>
      <c r="D405" s="1305"/>
      <c r="E405" s="1293"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305" t="str">
        <f>IF(B406="","",INDEX(非表示_前年度報告内容!$1:$1048576,MATCH(B406,非表示_前年度報告内容!$A:$A,0),MATCH($C$52,非表示_前年度報告内容!$4:$4,0)))</f>
        <v>ＮＯＫ株式会社</v>
      </c>
      <c r="D406" s="1305"/>
      <c r="E406" s="1293"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305" t="str">
        <f>IF(B407="","",INDEX(非表示_前年度報告内容!$1:$1048576,MATCH(B407,非表示_前年度報告内容!$A:$A,0),MATCH($C$52,非表示_前年度報告内容!$4:$4,0)))</f>
        <v>トヨタカローラ神奈川株式会社</v>
      </c>
      <c r="D407" s="1305"/>
      <c r="E407" s="1293"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305" t="str">
        <f>IF(B408="","",INDEX(非表示_前年度報告内容!$1:$1048576,MATCH(B408,非表示_前年度報告内容!$A:$A,0),MATCH($C$52,非表示_前年度報告内容!$4:$4,0)))</f>
        <v>株式会社アルバック</v>
      </c>
      <c r="D408" s="1305"/>
      <c r="E408" s="1293"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305" t="str">
        <f>IF(B409="","",INDEX(非表示_前年度報告内容!$1:$1048576,MATCH(B409,非表示_前年度報告内容!$A:$A,0),MATCH($C$52,非表示_前年度報告内容!$4:$4,0)))</f>
        <v>株式会社アイエー</v>
      </c>
      <c r="D409" s="1305"/>
      <c r="E409" s="1293"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305" t="str">
        <f>IF(B410="","",INDEX(非表示_前年度報告内容!$1:$1048576,MATCH(B410,非表示_前年度報告内容!$A:$A,0),MATCH($C$52,非表示_前年度報告内容!$4:$4,0)))</f>
        <v>株式会社YKベーキングカンパニー</v>
      </c>
      <c r="D410" s="1305"/>
      <c r="E410" s="1293"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305" t="str">
        <f>IF(B411="","",INDEX(非表示_前年度報告内容!$1:$1048576,MATCH(B411,非表示_前年度報告内容!$A:$A,0),MATCH($C$52,非表示_前年度報告内容!$4:$4,0)))</f>
        <v>日本発条株式会社</v>
      </c>
      <c r="D411" s="1305"/>
      <c r="E411" s="1293"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305" t="str">
        <f>IF(B412="","",INDEX(非表示_前年度報告内容!$1:$1048576,MATCH(B412,非表示_前年度報告内容!$A:$A,0),MATCH($C$52,非表示_前年度報告内容!$4:$4,0)))</f>
        <v>学校法人専修大学</v>
      </c>
      <c r="D412" s="1305"/>
      <c r="E412" s="1293"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305" t="str">
        <f>IF(B413="","",INDEX(非表示_前年度報告内容!$1:$1048576,MATCH(B413,非表示_前年度報告内容!$A:$A,0),MATCH($C$52,非表示_前年度報告内容!$4:$4,0)))</f>
        <v>日立コンピュータ機器株式会社</v>
      </c>
      <c r="D413" s="1305"/>
      <c r="E413" s="1293"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305" t="str">
        <f>IF(B414="","",INDEX(非表示_前年度報告内容!$1:$1048576,MATCH(B414,非表示_前年度報告内容!$A:$A,0),MATCH($C$52,非表示_前年度報告内容!$4:$4,0)))</f>
        <v>旭ファイバーグラス株式会社</v>
      </c>
      <c r="D414" s="1305"/>
      <c r="E414" s="1293"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305" t="str">
        <f>IF(B415="","",INDEX(非表示_前年度報告内容!$1:$1048576,MATCH(B415,非表示_前年度報告内容!$A:$A,0),MATCH($C$52,非表示_前年度報告内容!$4:$4,0)))</f>
        <v>三菱ケミカルハイテクニカ株式会社</v>
      </c>
      <c r="D415" s="1305"/>
      <c r="E415" s="1293"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305" t="str">
        <f>IF(B416="","",INDEX(非表示_前年度報告内容!$1:$1048576,MATCH(B416,非表示_前年度報告内容!$A:$A,0),MATCH($C$52,非表示_前年度報告内容!$4:$4,0)))</f>
        <v>福島製鋼株式会社</v>
      </c>
      <c r="D416" s="1305"/>
      <c r="E416" s="1293"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305" t="str">
        <f>IF(B417="","",INDEX(非表示_前年度報告内容!$1:$1048576,MATCH(B417,非表示_前年度報告内容!$A:$A,0),MATCH($C$52,非表示_前年度報告内容!$4:$4,0)))</f>
        <v>江の島ピーエフアイ株式会社</v>
      </c>
      <c r="D417" s="1305"/>
      <c r="E417" s="1293"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305" t="str">
        <f>IF(B418="","",INDEX(非表示_前年度報告内容!$1:$1048576,MATCH(B418,非表示_前年度報告内容!$A:$A,0),MATCH($C$52,非表示_前年度報告内容!$4:$4,0)))</f>
        <v>相鉄流通サービス株式会社</v>
      </c>
      <c r="D418" s="1305"/>
      <c r="E418" s="1293"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305" t="str">
        <f>IF(B419="","",INDEX(非表示_前年度報告内容!$1:$1048576,MATCH(B419,非表示_前年度報告内容!$A:$A,0),MATCH($C$52,非表示_前年度報告内容!$4:$4,0)))</f>
        <v>株式会社神奈川県農協情報センター</v>
      </c>
      <c r="D419" s="1305"/>
      <c r="E419" s="1293"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305" t="str">
        <f>IF(B420="","",INDEX(非表示_前年度報告内容!$1:$1048576,MATCH(B420,非表示_前年度報告内容!$A:$A,0),MATCH($C$52,非表示_前年度報告内容!$4:$4,0)))</f>
        <v>株式会社イクヨ</v>
      </c>
      <c r="D420" s="1305"/>
      <c r="E420" s="1293"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305" t="str">
        <f>IF(B421="","",INDEX(非表示_前年度報告内容!$1:$1048576,MATCH(B421,非表示_前年度報告内容!$A:$A,0),MATCH($C$52,非表示_前年度報告内容!$4:$4,0)))</f>
        <v>株式会社キョクレイ</v>
      </c>
      <c r="D421" s="1305"/>
      <c r="E421" s="1293"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305" t="str">
        <f>IF(B422="","",INDEX(非表示_前年度報告内容!$1:$1048576,MATCH(B422,非表示_前年度報告内容!$A:$A,0),MATCH($C$52,非表示_前年度報告内容!$4:$4,0)))</f>
        <v>神奈川県警察</v>
      </c>
      <c r="D422" s="1305"/>
      <c r="E422" s="1293"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305" t="str">
        <f>IF(B423="","",INDEX(非表示_前年度報告内容!$1:$1048576,MATCH(B423,非表示_前年度報告内容!$A:$A,0),MATCH($C$52,非表示_前年度報告内容!$4:$4,0)))</f>
        <v>株式会社日本アクセス</v>
      </c>
      <c r="D423" s="1305"/>
      <c r="E423" s="1293"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305" t="str">
        <f>IF(B424="","",INDEX(非表示_前年度報告内容!$1:$1048576,MATCH(B424,非表示_前年度報告内容!$A:$A,0),MATCH($C$52,非表示_前年度報告内容!$4:$4,0)))</f>
        <v>株式会社共立メンテナンス</v>
      </c>
      <c r="D424" s="1305"/>
      <c r="E424" s="1293"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305" t="str">
        <f>IF(B425="","",INDEX(非表示_前年度報告内容!$1:$1048576,MATCH(B425,非表示_前年度報告内容!$A:$A,0),MATCH($C$52,非表示_前年度報告内容!$4:$4,0)))</f>
        <v>逗子市</v>
      </c>
      <c r="D425" s="1305"/>
      <c r="E425" s="1293"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305" t="str">
        <f>IF(B426="","",INDEX(非表示_前年度報告内容!$1:$1048576,MATCH(B426,非表示_前年度報告内容!$A:$A,0),MATCH($C$52,非表示_前年度報告内容!$4:$4,0)))</f>
        <v>株式会社モンテローザ</v>
      </c>
      <c r="D426" s="1305"/>
      <c r="E426" s="1293"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305" t="str">
        <f>IF(B427="","",INDEX(非表示_前年度報告内容!$1:$1048576,MATCH(B427,非表示_前年度報告内容!$A:$A,0),MATCH($C$52,非表示_前年度報告内容!$4:$4,0)))</f>
        <v>信金中央金庫</v>
      </c>
      <c r="D427" s="1305"/>
      <c r="E427" s="1293"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305" t="str">
        <f>IF(B428="","",INDEX(非表示_前年度報告内容!$1:$1048576,MATCH(B428,非表示_前年度報告内容!$A:$A,0),MATCH($C$52,非表示_前年度報告内容!$4:$4,0)))</f>
        <v>防衛大学校</v>
      </c>
      <c r="D428" s="1305"/>
      <c r="E428" s="1293"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305" t="str">
        <f>IF(B429="","",INDEX(非表示_前年度報告内容!$1:$1048576,MATCH(B429,非表示_前年度報告内容!$A:$A,0),MATCH($C$52,非表示_前年度報告内容!$4:$4,0)))</f>
        <v>防衛省</v>
      </c>
      <c r="D429" s="1305"/>
      <c r="E429" s="1293"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305" t="str">
        <f>IF(B430="","",INDEX(非表示_前年度報告内容!$1:$1048576,MATCH(B430,非表示_前年度報告内容!$A:$A,0),MATCH($C$52,非表示_前年度報告内容!$4:$4,0)))</f>
        <v>防衛省</v>
      </c>
      <c r="D430" s="1305"/>
      <c r="E430" s="1293"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305" t="str">
        <f>IF(B431="","",INDEX(非表示_前年度報告内容!$1:$1048576,MATCH(B431,非表示_前年度報告内容!$A:$A,0),MATCH($C$52,非表示_前年度報告内容!$4:$4,0)))</f>
        <v>防衛省</v>
      </c>
      <c r="D431" s="1305"/>
      <c r="E431" s="1293"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305" t="str">
        <f>IF(B432="","",INDEX(非表示_前年度報告内容!$1:$1048576,MATCH(B432,非表示_前年度報告内容!$A:$A,0),MATCH($C$52,非表示_前年度報告内容!$4:$4,0)))</f>
        <v>防衛装備庁</v>
      </c>
      <c r="D432" s="1305"/>
      <c r="E432" s="1293"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305" t="str">
        <f>IF(B433="","",INDEX(非表示_前年度報告内容!$1:$1048576,MATCH(B433,非表示_前年度報告内容!$A:$A,0),MATCH($C$52,非表示_前年度報告内容!$4:$4,0)))</f>
        <v>防衛省</v>
      </c>
      <c r="D433" s="1305"/>
      <c r="E433" s="1293"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305" t="str">
        <f>IF(B434="","",INDEX(非表示_前年度報告内容!$1:$1048576,MATCH(B434,非表示_前年度報告内容!$A:$A,0),MATCH($C$52,非表示_前年度報告内容!$4:$4,0)))</f>
        <v>住重フォージング株式会社</v>
      </c>
      <c r="D434" s="1305"/>
      <c r="E434" s="1293"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305" t="str">
        <f>IF(B435="","",INDEX(非表示_前年度報告内容!$1:$1048576,MATCH(B435,非表示_前年度報告内容!$A:$A,0),MATCH($C$52,非表示_前年度報告内容!$4:$4,0)))</f>
        <v>株式会社イトーヨーカ堂</v>
      </c>
      <c r="D435" s="1305"/>
      <c r="E435" s="1293"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305" t="str">
        <f>IF(B436="","",INDEX(非表示_前年度報告内容!$1:$1048576,MATCH(B436,非表示_前年度報告内容!$A:$A,0),MATCH($C$52,非表示_前年度報告内容!$4:$4,0)))</f>
        <v>社会医療法人ジャパンメディカルアライアンス</v>
      </c>
      <c r="D436" s="1305"/>
      <c r="E436" s="1293"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305" t="str">
        <f>IF(B437="","",INDEX(非表示_前年度報告内容!$1:$1048576,MATCH(B437,非表示_前年度報告内容!$A:$A,0),MATCH($C$52,非表示_前年度報告内容!$4:$4,0)))</f>
        <v>安田倉庫株式会社</v>
      </c>
      <c r="D437" s="1305"/>
      <c r="E437" s="1293"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305" t="str">
        <f>IF(B438="","",INDEX(非表示_前年度報告内容!$1:$1048576,MATCH(B438,非表示_前年度報告内容!$A:$A,0),MATCH($C$52,非表示_前年度報告内容!$4:$4,0)))</f>
        <v>芝浦メカトロニクス株式会社</v>
      </c>
      <c r="D438" s="1305"/>
      <c r="E438" s="1293"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305" t="str">
        <f>IF(B439="","",INDEX(非表示_前年度報告内容!$1:$1048576,MATCH(B439,非表示_前年度報告内容!$A:$A,0),MATCH($C$52,非表示_前年度報告内容!$4:$4,0)))</f>
        <v>古河電気工業株式会社</v>
      </c>
      <c r="D439" s="1305"/>
      <c r="E439" s="1293"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305" t="str">
        <f>IF(B440="","",INDEX(非表示_前年度報告内容!$1:$1048576,MATCH(B440,非表示_前年度報告内容!$A:$A,0),MATCH($C$52,非表示_前年度報告内容!$4:$4,0)))</f>
        <v>東京建物株式会社</v>
      </c>
      <c r="D440" s="1305"/>
      <c r="E440" s="1293"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305" t="str">
        <f>IF(B441="","",INDEX(非表示_前年度報告内容!$1:$1048576,MATCH(B441,非表示_前年度報告内容!$A:$A,0),MATCH($C$52,非表示_前年度報告内容!$4:$4,0)))</f>
        <v>相模原市教育委員会</v>
      </c>
      <c r="D441" s="1305"/>
      <c r="E441" s="1293"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305" t="str">
        <f>IF(B442="","",INDEX(非表示_前年度報告内容!$1:$1048576,MATCH(B442,非表示_前年度報告内容!$A:$A,0),MATCH($C$52,非表示_前年度報告内容!$4:$4,0)))</f>
        <v>小田原市教育委員会</v>
      </c>
      <c r="D442" s="1305"/>
      <c r="E442" s="1293"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305" t="str">
        <f>IF(B443="","",INDEX(非表示_前年度報告内容!$1:$1048576,MATCH(B443,非表示_前年度報告内容!$A:$A,0),MATCH($C$52,非表示_前年度報告内容!$4:$4,0)))</f>
        <v>日世株式会社</v>
      </c>
      <c r="D443" s="1305"/>
      <c r="E443" s="1293"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305" t="str">
        <f>IF(B444="","",INDEX(非表示_前年度報告内容!$1:$1048576,MATCH(B444,非表示_前年度報告内容!$A:$A,0),MATCH($C$52,非表示_前年度報告内容!$4:$4,0)))</f>
        <v>ＴＯＨＯシネマズ株式会社</v>
      </c>
      <c r="D444" s="1305"/>
      <c r="E444" s="1293"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305" t="str">
        <f>IF(B445="","",INDEX(非表示_前年度報告内容!$1:$1048576,MATCH(B445,非表示_前年度報告内容!$A:$A,0),MATCH($C$52,非表示_前年度報告内容!$4:$4,0)))</f>
        <v>株式会社小田急リゾーツ</v>
      </c>
      <c r="D445" s="1305"/>
      <c r="E445" s="1293"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305" t="str">
        <f>IF(B446="","",INDEX(非表示_前年度報告内容!$1:$1048576,MATCH(B446,非表示_前年度報告内容!$A:$A,0),MATCH($C$52,非表示_前年度報告内容!$4:$4,0)))</f>
        <v>石井商事運輸株式会社</v>
      </c>
      <c r="D446" s="1305"/>
      <c r="E446" s="1293"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305" t="str">
        <f>IF(B447="","",INDEX(非表示_前年度報告内容!$1:$1048576,MATCH(B447,非表示_前年度報告内容!$A:$A,0),MATCH($C$52,非表示_前年度報告内容!$4:$4,0)))</f>
        <v>高梨販売株式会社</v>
      </c>
      <c r="D447" s="1305"/>
      <c r="E447" s="1293"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305" t="str">
        <f>IF(B448="","",INDEX(非表示_前年度報告内容!$1:$1048576,MATCH(B448,非表示_前年度報告内容!$A:$A,0),MATCH($C$52,非表示_前年度報告内容!$4:$4,0)))</f>
        <v>株式会社ユニマットライフ</v>
      </c>
      <c r="D448" s="1305"/>
      <c r="E448" s="1293"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305" t="str">
        <f>IF(B449="","",INDEX(非表示_前年度報告内容!$1:$1048576,MATCH(B449,非表示_前年度報告内容!$A:$A,0),MATCH($C$52,非表示_前年度報告内容!$4:$4,0)))</f>
        <v>日本パーカライジング株式会社</v>
      </c>
      <c r="D449" s="1305"/>
      <c r="E449" s="1293"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305" t="str">
        <f>IF(B450="","",INDEX(非表示_前年度報告内容!$1:$1048576,MATCH(B450,非表示_前年度報告内容!$A:$A,0),MATCH($C$52,非表示_前年度報告内容!$4:$4,0)))</f>
        <v>株式会社不二家</v>
      </c>
      <c r="D450" s="1305"/>
      <c r="E450" s="1293"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305" t="str">
        <f>IF(B451="","",INDEX(非表示_前年度報告内容!$1:$1048576,MATCH(B451,非表示_前年度報告内容!$A:$A,0),MATCH($C$52,非表示_前年度報告内容!$4:$4,0)))</f>
        <v>サントリービバレッジソリューション株式会社</v>
      </c>
      <c r="D451" s="1305"/>
      <c r="E451" s="1293"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305" t="str">
        <f>IF(B452="","",INDEX(非表示_前年度報告内容!$1:$1048576,MATCH(B452,非表示_前年度報告内容!$A:$A,0),MATCH($C$52,非表示_前年度報告内容!$4:$4,0)))</f>
        <v>三菱瓦斯化学株式会社</v>
      </c>
      <c r="D452" s="1305"/>
      <c r="E452" s="1293"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305" t="str">
        <f>IF(B453="","",INDEX(非表示_前年度報告内容!$1:$1048576,MATCH(B453,非表示_前年度報告内容!$A:$A,0),MATCH($C$52,非表示_前年度報告内容!$4:$4,0)))</f>
        <v>横須賀市教育委員会</v>
      </c>
      <c r="D453" s="1305"/>
      <c r="E453" s="1293"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305" t="str">
        <f>IF(B454="","",INDEX(非表示_前年度報告内容!$1:$1048576,MATCH(B454,非表示_前年度報告内容!$A:$A,0),MATCH($C$52,非表示_前年度報告内容!$4:$4,0)))</f>
        <v>平塚市</v>
      </c>
      <c r="D454" s="1305"/>
      <c r="E454" s="1293"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305" t="str">
        <f>IF(B455="","",INDEX(非表示_前年度報告内容!$1:$1048576,MATCH(B455,非表示_前年度報告内容!$A:$A,0),MATCH($C$52,非表示_前年度報告内容!$4:$4,0)))</f>
        <v>日本生命保険相互会社</v>
      </c>
      <c r="D455" s="1305"/>
      <c r="E455" s="1293"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305" t="str">
        <f>IF(B456="","",INDEX(非表示_前年度報告内容!$1:$1048576,MATCH(B456,非表示_前年度報告内容!$A:$A,0),MATCH($C$52,非表示_前年度報告内容!$4:$4,0)))</f>
        <v>株式会社 ミクニ</v>
      </c>
      <c r="D456" s="1305"/>
      <c r="E456" s="1293"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305" t="str">
        <f>IF(B457="","",INDEX(非表示_前年度報告内容!$1:$1048576,MATCH(B457,非表示_前年度報告内容!$A:$A,0),MATCH($C$52,非表示_前年度報告内容!$4:$4,0)))</f>
        <v>株式会社三井住友銀行</v>
      </c>
      <c r="D457" s="1305"/>
      <c r="E457" s="1293"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305" t="str">
        <f>IF(B458="","",INDEX(非表示_前年度報告内容!$1:$1048576,MATCH(B458,非表示_前年度報告内容!$A:$A,0),MATCH($C$52,非表示_前年度報告内容!$4:$4,0)))</f>
        <v>綾瀬市教育委員会</v>
      </c>
      <c r="D458" s="1305"/>
      <c r="E458" s="1293"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305" t="str">
        <f>IF(B459="","",INDEX(非表示_前年度報告内容!$1:$1048576,MATCH(B459,非表示_前年度報告内容!$A:$A,0),MATCH($C$52,非表示_前年度報告内容!$4:$4,0)))</f>
        <v>横浜ゴム株式会社</v>
      </c>
      <c r="D459" s="1305"/>
      <c r="E459" s="1293"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305" t="str">
        <f>IF(B460="","",INDEX(非表示_前年度報告内容!$1:$1048576,MATCH(B460,非表示_前年度報告内容!$A:$A,0),MATCH($C$52,非表示_前年度報告内容!$4:$4,0)))</f>
        <v>日本山村硝子株式会社</v>
      </c>
      <c r="D460" s="1305"/>
      <c r="E460" s="1293"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305" t="str">
        <f>IF(B461="","",INDEX(非表示_前年度報告内容!$1:$1048576,MATCH(B461,非表示_前年度報告内容!$A:$A,0),MATCH($C$52,非表示_前年度報告内容!$4:$4,0)))</f>
        <v>セントラル自動車株式会社</v>
      </c>
      <c r="D461" s="1305"/>
      <c r="E461" s="1293"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305" t="str">
        <f>IF(B462="","",INDEX(非表示_前年度報告内容!$1:$1048576,MATCH(B462,非表示_前年度報告内容!$A:$A,0),MATCH($C$52,非表示_前年度報告内容!$4:$4,0)))</f>
        <v>鈴廣かまぼこ株式会社</v>
      </c>
      <c r="D462" s="1305"/>
      <c r="E462" s="1293"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305" t="str">
        <f>IF(B463="","",INDEX(非表示_前年度報告内容!$1:$1048576,MATCH(B463,非表示_前年度報告内容!$A:$A,0),MATCH($C$52,非表示_前年度報告内容!$4:$4,0)))</f>
        <v>小川工業株式会社</v>
      </c>
      <c r="D463" s="1305"/>
      <c r="E463" s="1293"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305" t="str">
        <f>IF(B464="","",INDEX(非表示_前年度報告内容!$1:$1048576,MATCH(B464,非表示_前年度報告内容!$A:$A,0),MATCH($C$52,非表示_前年度報告内容!$4:$4,0)))</f>
        <v>株式会社えひめ飲料</v>
      </c>
      <c r="D464" s="1305"/>
      <c r="E464" s="1293"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305" t="str">
        <f>IF(B465="","",INDEX(非表示_前年度報告内容!$1:$1048576,MATCH(B465,非表示_前年度報告内容!$A:$A,0),MATCH($C$52,非表示_前年度報告内容!$4:$4,0)))</f>
        <v>東邦チタニウム株式会社</v>
      </c>
      <c r="D465" s="1305"/>
      <c r="E465" s="1293"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305" t="str">
        <f>IF(B466="","",INDEX(非表示_前年度報告内容!$1:$1048576,MATCH(B466,非表示_前年度報告内容!$A:$A,0),MATCH($C$52,非表示_前年度報告内容!$4:$4,0)))</f>
        <v>株式会社神奈川食肉センター</v>
      </c>
      <c r="D466" s="1305"/>
      <c r="E466" s="1293"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305" t="str">
        <f>IF(B467="","",INDEX(非表示_前年度報告内容!$1:$1048576,MATCH(B467,非表示_前年度報告内容!$A:$A,0),MATCH($C$52,非表示_前年度報告内容!$4:$4,0)))</f>
        <v>ソニーグループ株式会社</v>
      </c>
      <c r="D467" s="1305"/>
      <c r="E467" s="1293"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305" t="str">
        <f>IF(B468="","",INDEX(非表示_前年度報告内容!$1:$1048576,MATCH(B468,非表示_前年度報告内容!$A:$A,0),MATCH($C$52,非表示_前年度報告内容!$4:$4,0)))</f>
        <v>株式会社毎日新聞首都圏センター</v>
      </c>
      <c r="D468" s="1305"/>
      <c r="E468" s="1293"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305" t="str">
        <f>IF(B469="","",INDEX(非表示_前年度報告内容!$1:$1048576,MATCH(B469,非表示_前年度報告内容!$A:$A,0),MATCH($C$52,非表示_前年度報告内容!$4:$4,0)))</f>
        <v>オーマイ株式会社</v>
      </c>
      <c r="D469" s="1305"/>
      <c r="E469" s="1293"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305" t="str">
        <f>IF(B470="","",INDEX(非表示_前年度報告内容!$1:$1048576,MATCH(B470,非表示_前年度報告内容!$A:$A,0),MATCH($C$52,非表示_前年度報告内容!$4:$4,0)))</f>
        <v>プライムデリカ株式会社</v>
      </c>
      <c r="D470" s="1305"/>
      <c r="E470" s="1293"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305" t="str">
        <f>IF(B471="","",INDEX(非表示_前年度報告内容!$1:$1048576,MATCH(B471,非表示_前年度報告内容!$A:$A,0),MATCH($C$52,非表示_前年度報告内容!$4:$4,0)))</f>
        <v>相模中央交通株式会社</v>
      </c>
      <c r="D471" s="1305"/>
      <c r="E471" s="1293"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305" t="str">
        <f>IF(B472="","",INDEX(非表示_前年度報告内容!$1:$1048576,MATCH(B472,非表示_前年度報告内容!$A:$A,0),MATCH($C$52,非表示_前年度報告内容!$4:$4,0)))</f>
        <v>Ｆ－ＬＩＮＥ株式会社</v>
      </c>
      <c r="D472" s="1305"/>
      <c r="E472" s="1293"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305" t="str">
        <f>IF(B473="","",INDEX(非表示_前年度報告内容!$1:$1048576,MATCH(B473,非表示_前年度報告内容!$A:$A,0),MATCH($C$52,非表示_前年度報告内容!$4:$4,0)))</f>
        <v>キリンビバレッジ株式会社</v>
      </c>
      <c r="D473" s="1305"/>
      <c r="E473" s="1293"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305" t="str">
        <f>IF(B474="","",INDEX(非表示_前年度報告内容!$1:$1048576,MATCH(B474,非表示_前年度報告内容!$A:$A,0),MATCH($C$52,非表示_前年度報告内容!$4:$4,0)))</f>
        <v>ミニストップ株式会社</v>
      </c>
      <c r="D474" s="1305"/>
      <c r="E474" s="1293"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305" t="str">
        <f>IF(B475="","",INDEX(非表示_前年度報告内容!$1:$1048576,MATCH(B475,非表示_前年度報告内容!$A:$A,0),MATCH($C$52,非表示_前年度報告内容!$4:$4,0)))</f>
        <v>株式会社パイロットコーポレーション</v>
      </c>
      <c r="D475" s="1305"/>
      <c r="E475" s="1293"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305" t="str">
        <f>IF(B476="","",INDEX(非表示_前年度報告内容!$1:$1048576,MATCH(B476,非表示_前年度報告内容!$A:$A,0),MATCH($C$52,非表示_前年度報告内容!$4:$4,0)))</f>
        <v>第一生命保険株式会社</v>
      </c>
      <c r="D476" s="1305"/>
      <c r="E476" s="1293"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305" t="str">
        <f>IF(B477="","",INDEX(非表示_前年度報告内容!$1:$1048576,MATCH(B477,非表示_前年度報告内容!$A:$A,0),MATCH($C$52,非表示_前年度報告内容!$4:$4,0)))</f>
        <v>株式会社ダイエー</v>
      </c>
      <c r="D477" s="1305"/>
      <c r="E477" s="1293"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305" t="str">
        <f>IF(B478="","",INDEX(非表示_前年度報告内容!$1:$1048576,MATCH(B478,非表示_前年度報告内容!$A:$A,0),MATCH($C$52,非表示_前年度報告内容!$4:$4,0)))</f>
        <v>東洋ソフラン株式会社</v>
      </c>
      <c r="D478" s="1305"/>
      <c r="E478" s="1293"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305" t="str">
        <f>IF(B479="","",INDEX(非表示_前年度報告内容!$1:$1048576,MATCH(B479,非表示_前年度報告内容!$A:$A,0),MATCH($C$52,非表示_前年度報告内容!$4:$4,0)))</f>
        <v>ダイドービバレッジサービス株式会社</v>
      </c>
      <c r="D479" s="1305"/>
      <c r="E479" s="1293"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305" t="str">
        <f>IF(B480="","",INDEX(非表示_前年度報告内容!$1:$1048576,MATCH(B480,非表示_前年度報告内容!$A:$A,0),MATCH($C$52,非表示_前年度報告内容!$4:$4,0)))</f>
        <v>株式会社セブン-イレブン・ジャパン</v>
      </c>
      <c r="D480" s="1305"/>
      <c r="E480" s="1293"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305" t="str">
        <f>IF(B481="","",INDEX(非表示_前年度報告内容!$1:$1048576,MATCH(B481,非表示_前年度報告内容!$A:$A,0),MATCH($C$52,非表示_前年度報告内容!$4:$4,0)))</f>
        <v>箱根町</v>
      </c>
      <c r="D481" s="1305"/>
      <c r="E481" s="1293"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305" t="str">
        <f>IF(B482="","",INDEX(非表示_前年度報告内容!$1:$1048576,MATCH(B482,非表示_前年度報告内容!$A:$A,0),MATCH($C$52,非表示_前年度報告内容!$4:$4,0)))</f>
        <v>株式会社横浜ステーシヨンビル</v>
      </c>
      <c r="D482" s="1305"/>
      <c r="E482" s="1293"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305" t="str">
        <f>IF(B483="","",INDEX(非表示_前年度報告内容!$1:$1048576,MATCH(B483,非表示_前年度報告内容!$A:$A,0),MATCH($C$52,非表示_前年度報告内容!$4:$4,0)))</f>
        <v>オリジン東秀株式会社</v>
      </c>
      <c r="D483" s="1305"/>
      <c r="E483" s="1293"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305" t="str">
        <f>IF(B484="","",INDEX(非表示_前年度報告内容!$1:$1048576,MATCH(B484,非表示_前年度報告内容!$A:$A,0),MATCH($C$52,非表示_前年度報告内容!$4:$4,0)))</f>
        <v>マックスバリュ東海株式会社</v>
      </c>
      <c r="D484" s="1305"/>
      <c r="E484" s="1293"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305" t="str">
        <f>IF(B485="","",INDEX(非表示_前年度報告内容!$1:$1048576,MATCH(B485,非表示_前年度報告内容!$A:$A,0),MATCH($C$52,非表示_前年度報告内容!$4:$4,0)))</f>
        <v>日本郵便株式会社</v>
      </c>
      <c r="D485" s="1305"/>
      <c r="E485" s="1293"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305" t="str">
        <f>IF(B486="","",INDEX(非表示_前年度報告内容!$1:$1048576,MATCH(B486,非表示_前年度報告内容!$A:$A,0),MATCH($C$52,非表示_前年度報告内容!$4:$4,0)))</f>
        <v>大東化学株式会社</v>
      </c>
      <c r="D486" s="1305"/>
      <c r="E486" s="1293"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305" t="str">
        <f>IF(B487="","",INDEX(非表示_前年度報告内容!$1:$1048576,MATCH(B487,非表示_前年度報告内容!$A:$A,0),MATCH($C$52,非表示_前年度報告内容!$4:$4,0)))</f>
        <v>株式会社明治ゴム化成</v>
      </c>
      <c r="D487" s="1305"/>
      <c r="E487" s="1293"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305" t="str">
        <f>IF(B488="","",INDEX(非表示_前年度報告内容!$1:$1048576,MATCH(B488,非表示_前年度報告内容!$A:$A,0),MATCH($C$52,非表示_前年度報告内容!$4:$4,0)))</f>
        <v>高梨乳業株式会社</v>
      </c>
      <c r="D488" s="1305"/>
      <c r="E488" s="1293"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305" t="str">
        <f>IF(B489="","",INDEX(非表示_前年度報告内容!$1:$1048576,MATCH(B489,非表示_前年度報告内容!$A:$A,0),MATCH($C$52,非表示_前年度報告内容!$4:$4,0)))</f>
        <v>ＳＷＣＣ株式会社</v>
      </c>
      <c r="D489" s="1305"/>
      <c r="E489" s="1293"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305" t="str">
        <f>IF(B490="","",INDEX(非表示_前年度報告内容!$1:$1048576,MATCH(B490,非表示_前年度報告内容!$A:$A,0),MATCH($C$52,非表示_前年度報告内容!$4:$4,0)))</f>
        <v>株式会社アマダホールディングス</v>
      </c>
      <c r="D490" s="1305"/>
      <c r="E490" s="1293"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305" t="str">
        <f>IF(B491="","",INDEX(非表示_前年度報告内容!$1:$1048576,MATCH(B491,非表示_前年度報告内容!$A:$A,0),MATCH($C$52,非表示_前年度報告内容!$4:$4,0)))</f>
        <v>神奈川中央交通株式会社</v>
      </c>
      <c r="D491" s="1305"/>
      <c r="E491" s="1293"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305" t="str">
        <f>IF(B492="","",INDEX(非表示_前年度報告内容!$1:$1048576,MATCH(B492,非表示_前年度報告内容!$A:$A,0),MATCH($C$52,非表示_前年度報告内容!$4:$4,0)))</f>
        <v>株式会社JR横浜湘南シティクリエイト</v>
      </c>
      <c r="D492" s="1305"/>
      <c r="E492" s="1293"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305" t="str">
        <f>IF(B493="","",INDEX(非表示_前年度報告内容!$1:$1048576,MATCH(B493,非表示_前年度報告内容!$A:$A,0),MATCH($C$52,非表示_前年度報告内容!$4:$4,0)))</f>
        <v>株式会社マルエツ</v>
      </c>
      <c r="D493" s="1305"/>
      <c r="E493" s="1293"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305" t="str">
        <f>IF(B494="","",INDEX(非表示_前年度報告内容!$1:$1048576,MATCH(B494,非表示_前年度報告内容!$A:$A,0),MATCH($C$52,非表示_前年度報告内容!$4:$4,0)))</f>
        <v>株式会社CFSコーポレーション</v>
      </c>
      <c r="D494" s="1305"/>
      <c r="E494" s="1293"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305" t="str">
        <f>IF(B495="","",INDEX(非表示_前年度報告内容!$1:$1048576,MATCH(B495,非表示_前年度報告内容!$A:$A,0),MATCH($C$52,非表示_前年度報告内容!$4:$4,0)))</f>
        <v>明治安田生命保険相互会社</v>
      </c>
      <c r="D495" s="1305"/>
      <c r="E495" s="1293"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305" t="str">
        <f>IF(B496="","",INDEX(非表示_前年度報告内容!$1:$1048576,MATCH(B496,非表示_前年度報告内容!$A:$A,0),MATCH($C$52,非表示_前年度報告内容!$4:$4,0)))</f>
        <v>厚木市</v>
      </c>
      <c r="D496" s="1305"/>
      <c r="E496" s="1293"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305" t="str">
        <f>IF(B497="","",INDEX(非表示_前年度報告内容!$1:$1048576,MATCH(B497,非表示_前年度報告内容!$A:$A,0),MATCH($C$52,非表示_前年度報告内容!$4:$4,0)))</f>
        <v>厚木市教育委員会</v>
      </c>
      <c r="D497" s="1305"/>
      <c r="E497" s="1293"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305" t="str">
        <f>IF(B498="","",INDEX(非表示_前年度報告内容!$1:$1048576,MATCH(B498,非表示_前年度報告内容!$A:$A,0),MATCH($C$52,非表示_前年度報告内容!$4:$4,0)))</f>
        <v>株式会社牧野フライス製作所</v>
      </c>
      <c r="D498" s="1305"/>
      <c r="E498" s="1293"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305" t="str">
        <f>IF(B499="","",INDEX(非表示_前年度報告内容!$1:$1048576,MATCH(B499,非表示_前年度報告内容!$A:$A,0),MATCH($C$52,非表示_前年度報告内容!$4:$4,0)))</f>
        <v>株式会社レンタルのニッケン</v>
      </c>
      <c r="D499" s="1305"/>
      <c r="E499" s="1293"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305" t="str">
        <f>IF(B500="","",INDEX(非表示_前年度報告内容!$1:$1048576,MATCH(B500,非表示_前年度報告内容!$A:$A,0),MATCH($C$52,非表示_前年度報告内容!$4:$4,0)))</f>
        <v>ミウィ橋本管理組合</v>
      </c>
      <c r="D500" s="1305"/>
      <c r="E500" s="1293"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305" t="str">
        <f>IF(B501="","",INDEX(非表示_前年度報告内容!$1:$1048576,MATCH(B501,非表示_前年度報告内容!$A:$A,0),MATCH($C$52,非表示_前年度報告内容!$4:$4,0)))</f>
        <v>株式会社成城石井</v>
      </c>
      <c r="D501" s="1305"/>
      <c r="E501" s="1293"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305" t="str">
        <f>IF(B502="","",INDEX(非表示_前年度報告内容!$1:$1048576,MATCH(B502,非表示_前年度報告内容!$A:$A,0),MATCH($C$52,非表示_前年度報告内容!$4:$4,0)))</f>
        <v>トナミ運輸株式会社</v>
      </c>
      <c r="D502" s="1305"/>
      <c r="E502" s="1293"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305" t="str">
        <f>IF(B503="","",INDEX(非表示_前年度報告内容!$1:$1048576,MATCH(B503,非表示_前年度報告内容!$A:$A,0),MATCH($C$52,非表示_前年度報告内容!$4:$4,0)))</f>
        <v>山崎製パン株式会社</v>
      </c>
      <c r="D503" s="1305"/>
      <c r="E503" s="1293"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305" t="str">
        <f>IF(B504="","",INDEX(非表示_前年度報告内容!$1:$1048576,MATCH(B504,非表示_前年度報告内容!$A:$A,0),MATCH($C$52,非表示_前年度報告内容!$4:$4,0)))</f>
        <v>株式会社ローソン</v>
      </c>
      <c r="D504" s="1305"/>
      <c r="E504" s="1293"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305" t="str">
        <f>IF(B505="","",INDEX(非表示_前年度報告内容!$1:$1048576,MATCH(B505,非表示_前年度報告内容!$A:$A,0),MATCH($C$52,非表示_前年度報告内容!$4:$4,0)))</f>
        <v>横浜信用金庫</v>
      </c>
      <c r="D505" s="1305"/>
      <c r="E505" s="1293"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305" t="str">
        <f>IF(B506="","",INDEX(非表示_前年度報告内容!$1:$1048576,MATCH(B506,非表示_前年度報告内容!$A:$A,0),MATCH($C$52,非表示_前年度報告内容!$4:$4,0)))</f>
        <v>神奈川県教育委員会</v>
      </c>
      <c r="D506" s="1305"/>
      <c r="E506" s="1293"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305" t="str">
        <f>IF(B507="","",INDEX(非表示_前年度報告内容!$1:$1048576,MATCH(B507,非表示_前年度報告内容!$A:$A,0),MATCH($C$52,非表示_前年度報告内容!$4:$4,0)))</f>
        <v>株式会社ライフコーポレーション</v>
      </c>
      <c r="D507" s="1305"/>
      <c r="E507" s="1293"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305" t="str">
        <f>IF(B508="","",INDEX(非表示_前年度報告内容!$1:$1048576,MATCH(B508,非表示_前年度報告内容!$A:$A,0),MATCH($C$52,非表示_前年度報告内容!$4:$4,0)))</f>
        <v>ヴァレオカペックジャパン株式会社</v>
      </c>
      <c r="D508" s="1305"/>
      <c r="E508" s="1293"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305" t="str">
        <f>IF(B509="","",INDEX(非表示_前年度報告内容!$1:$1048576,MATCH(B509,非表示_前年度報告内容!$A:$A,0),MATCH($C$52,非表示_前年度報告内容!$4:$4,0)))</f>
        <v>積水ハウス株式会社</v>
      </c>
      <c r="D509" s="1305"/>
      <c r="E509" s="1293"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305" t="str">
        <f>IF(B510="","",INDEX(非表示_前年度報告内容!$1:$1048576,MATCH(B510,非表示_前年度報告内容!$A:$A,0),MATCH($C$52,非表示_前年度報告内容!$4:$4,0)))</f>
        <v>株式会社西友</v>
      </c>
      <c r="D510" s="1305"/>
      <c r="E510" s="1293"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305" t="str">
        <f>IF(B511="","",INDEX(非表示_前年度報告内容!$1:$1048576,MATCH(B511,非表示_前年度報告内容!$A:$A,0),MATCH($C$52,非表示_前年度報告内容!$4:$4,0)))</f>
        <v>株式会社キャンドゥ</v>
      </c>
      <c r="D511" s="1305"/>
      <c r="E511" s="1293"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305" t="str">
        <f>IF(B512="","",INDEX(非表示_前年度報告内容!$1:$1048576,MATCH(B512,非表示_前年度報告内容!$A:$A,0),MATCH($C$52,非表示_前年度報告内容!$4:$4,0)))</f>
        <v>日本ビルファンド投資法人</v>
      </c>
      <c r="D512" s="1305"/>
      <c r="E512" s="1293"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305" t="str">
        <f>IF(B513="","",INDEX(非表示_前年度報告内容!$1:$1048576,MATCH(B513,非表示_前年度報告内容!$A:$A,0),MATCH($C$52,非表示_前年度報告内容!$4:$4,0)))</f>
        <v>ソフトバンクテレコム株式会社</v>
      </c>
      <c r="D513" s="1305"/>
      <c r="E513" s="1293"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305" t="str">
        <f>IF(B514="","",INDEX(非表示_前年度報告内容!$1:$1048576,MATCH(B514,非表示_前年度報告内容!$A:$A,0),MATCH($C$52,非表示_前年度報告内容!$4:$4,0)))</f>
        <v>富士シティオ株式会社</v>
      </c>
      <c r="D514" s="1305"/>
      <c r="E514" s="1293"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305" t="str">
        <f>IF(B515="","",INDEX(非表示_前年度報告内容!$1:$1048576,MATCH(B515,非表示_前年度報告内容!$A:$A,0),MATCH($C$52,非表示_前年度報告内容!$4:$4,0)))</f>
        <v>東急リネン・サプライ株式会社</v>
      </c>
      <c r="D515" s="1305"/>
      <c r="E515" s="1293"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305" t="str">
        <f>IF(B516="","",INDEX(非表示_前年度報告内容!$1:$1048576,MATCH(B516,非表示_前年度報告内容!$A:$A,0),MATCH($C$52,非表示_前年度報告内容!$4:$4,0)))</f>
        <v>日本土地建物株式会社</v>
      </c>
      <c r="D516" s="1305"/>
      <c r="E516" s="1293"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305" t="str">
        <f>IF(B517="","",INDEX(非表示_前年度報告内容!$1:$1048576,MATCH(B517,非表示_前年度報告内容!$A:$A,0),MATCH($C$52,非表示_前年度報告内容!$4:$4,0)))</f>
        <v>株式会社武蔵野</v>
      </c>
      <c r="D517" s="1305"/>
      <c r="E517" s="1293"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305" t="str">
        <f>IF(B518="","",INDEX(非表示_前年度報告内容!$1:$1048576,MATCH(B518,非表示_前年度報告内容!$A:$A,0),MATCH($C$52,非表示_前年度報告内容!$4:$4,0)))</f>
        <v>生活協同組合コープかながわ</v>
      </c>
      <c r="D518" s="1305"/>
      <c r="E518" s="1293"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305" t="str">
        <f>IF(B519="","",INDEX(非表示_前年度報告内容!$1:$1048576,MATCH(B519,非表示_前年度報告内容!$A:$A,0),MATCH($C$52,非表示_前年度報告内容!$4:$4,0)))</f>
        <v>独立行政法人国立病院機構</v>
      </c>
      <c r="D519" s="1305"/>
      <c r="E519" s="1293"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305" t="str">
        <f>IF(B520="","",INDEX(非表示_前年度報告内容!$1:$1048576,MATCH(B520,非表示_前年度報告内容!$A:$A,0),MATCH($C$52,非表示_前年度報告内容!$4:$4,0)))</f>
        <v>ソフトバンク株式会社_x000D_</v>
      </c>
      <c r="D520" s="1305"/>
      <c r="E520" s="1293"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305" t="str">
        <f>IF(B521="","",INDEX(非表示_前年度報告内容!$1:$1048576,MATCH(B521,非表示_前年度報告内容!$A:$A,0),MATCH($C$52,非表示_前年度報告内容!$4:$4,0)))</f>
        <v>株式会社日産テクノ</v>
      </c>
      <c r="D521" s="1305"/>
      <c r="E521" s="1293"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305" t="str">
        <f>IF(B522="","",INDEX(非表示_前年度報告内容!$1:$1048576,MATCH(B522,非表示_前年度報告内容!$A:$A,0),MATCH($C$52,非表示_前年度報告内容!$4:$4,0)))</f>
        <v>横河電機株式会社</v>
      </c>
      <c r="D522" s="1305"/>
      <c r="E522" s="1293"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305" t="str">
        <f>IF(B523="","",INDEX(非表示_前年度報告内容!$1:$1048576,MATCH(B523,非表示_前年度報告内容!$A:$A,0),MATCH($C$52,非表示_前年度報告内容!$4:$4,0)))</f>
        <v>国立研究開発法人宇宙航空研究開発機構</v>
      </c>
      <c r="D523" s="1305"/>
      <c r="E523" s="1293"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305" t="str">
        <f>IF(B524="","",INDEX(非表示_前年度報告内容!$1:$1048576,MATCH(B524,非表示_前年度報告内容!$A:$A,0),MATCH($C$52,非表示_前年度報告内容!$4:$4,0)))</f>
        <v>神奈川県内広域水道企業団</v>
      </c>
      <c r="D524" s="1305"/>
      <c r="E524" s="1293"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305" t="str">
        <f>IF(B525="","",INDEX(非表示_前年度報告内容!$1:$1048576,MATCH(B525,非表示_前年度報告内容!$A:$A,0),MATCH($C$52,非表示_前年度報告内容!$4:$4,0)))</f>
        <v>平塚アスコン共同企業体</v>
      </c>
      <c r="D525" s="1305"/>
      <c r="E525" s="1293"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305" t="str">
        <f>IF(B526="","",INDEX(非表示_前年度報告内容!$1:$1048576,MATCH(B526,非表示_前年度報告内容!$A:$A,0),MATCH($C$52,非表示_前年度報告内容!$4:$4,0)))</f>
        <v>株式会社サイゼリヤ</v>
      </c>
      <c r="D526" s="1305"/>
      <c r="E526" s="1293"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305" t="str">
        <f>IF(B527="","",INDEX(非表示_前年度報告内容!$1:$1048576,MATCH(B527,非表示_前年度報告内容!$A:$A,0),MATCH($C$52,非表示_前年度報告内容!$4:$4,0)))</f>
        <v>協栄産業株式会社</v>
      </c>
      <c r="D527" s="1305"/>
      <c r="E527" s="1293"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305" t="str">
        <f>IF(B528="","",INDEX(非表示_前年度報告内容!$1:$1048576,MATCH(B528,非表示_前年度報告内容!$A:$A,0),MATCH($C$52,非表示_前年度報告内容!$4:$4,0)))</f>
        <v>株式会社ガイア</v>
      </c>
      <c r="D528" s="1305"/>
      <c r="E528" s="1293"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305" t="str">
        <f>IF(B529="","",INDEX(非表示_前年度報告内容!$1:$1048576,MATCH(B529,非表示_前年度報告内容!$A:$A,0),MATCH($C$52,非表示_前年度報告内容!$4:$4,0)))</f>
        <v>東邦化学工業株式会社</v>
      </c>
      <c r="D529" s="1305"/>
      <c r="E529" s="1293"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305" t="str">
        <f>IF(B530="","",INDEX(非表示_前年度報告内容!$1:$1048576,MATCH(B530,非表示_前年度報告内容!$A:$A,0),MATCH($C$52,非表示_前年度報告内容!$4:$4,0)))</f>
        <v>森永乳業株式会社</v>
      </c>
      <c r="D530" s="1305"/>
      <c r="E530" s="1293"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305" t="str">
        <f>IF(B531="","",INDEX(非表示_前年度報告内容!$1:$1048576,MATCH(B531,非表示_前年度報告内容!$A:$A,0),MATCH($C$52,非表示_前年度報告内容!$4:$4,0)))</f>
        <v>わらべや日洋食品株式会社</v>
      </c>
      <c r="D531" s="1305"/>
      <c r="E531" s="1293"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305" t="str">
        <f>IF(B532="","",INDEX(非表示_前年度報告内容!$1:$1048576,MATCH(B532,非表示_前年度報告内容!$A:$A,0),MATCH($C$52,非表示_前年度報告内容!$4:$4,0)))</f>
        <v>株式会社タカキベーカリー</v>
      </c>
      <c r="D532" s="1305"/>
      <c r="E532" s="1293"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305" t="str">
        <f>IF(B533="","",INDEX(非表示_前年度報告内容!$1:$1048576,MATCH(B533,非表示_前年度報告内容!$A:$A,0),MATCH($C$52,非表示_前年度報告内容!$4:$4,0)))</f>
        <v>オイレス工業株式会社</v>
      </c>
      <c r="D533" s="1305"/>
      <c r="E533" s="1293"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305" t="str">
        <f>IF(B534="","",INDEX(非表示_前年度報告内容!$1:$1048576,MATCH(B534,非表示_前年度報告内容!$A:$A,0),MATCH($C$52,非表示_前年度報告内容!$4:$4,0)))</f>
        <v>文化堂印刷株式会社</v>
      </c>
      <c r="D534" s="1305"/>
      <c r="E534" s="1293"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305" t="str">
        <f>IF(B535="","",INDEX(非表示_前年度報告内容!$1:$1048576,MATCH(B535,非表示_前年度報告内容!$A:$A,0),MATCH($C$52,非表示_前年度報告内容!$4:$4,0)))</f>
        <v>日本ケンタッキー・フライド・チキン株式会社</v>
      </c>
      <c r="D535" s="1305"/>
      <c r="E535" s="1293"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305" t="str">
        <f>IF(B536="","",INDEX(非表示_前年度報告内容!$1:$1048576,MATCH(B536,非表示_前年度報告内容!$A:$A,0),MATCH($C$52,非表示_前年度報告内容!$4:$4,0)))</f>
        <v>佐川印刷株式会社</v>
      </c>
      <c r="D536" s="1305"/>
      <c r="E536" s="1293"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305" t="str">
        <f>IF(B537="","",INDEX(非表示_前年度報告内容!$1:$1048576,MATCH(B537,非表示_前年度報告内容!$A:$A,0),MATCH($C$52,非表示_前年度報告内容!$4:$4,0)))</f>
        <v>アサヒビール株式会社</v>
      </c>
      <c r="D537" s="1305"/>
      <c r="E537" s="1293"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305" t="str">
        <f>IF(B538="","",INDEX(非表示_前年度報告内容!$1:$1048576,MATCH(B538,非表示_前年度報告内容!$A:$A,0),MATCH($C$52,非表示_前年度報告内容!$4:$4,0)))</f>
        <v>東海カーボン株式会社</v>
      </c>
      <c r="D538" s="1305"/>
      <c r="E538" s="1293"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305" t="str">
        <f>IF(B539="","",INDEX(非表示_前年度報告内容!$1:$1048576,MATCH(B539,非表示_前年度報告内容!$A:$A,0),MATCH($C$52,非表示_前年度報告内容!$4:$4,0)))</f>
        <v>生化学工業株式会社</v>
      </c>
      <c r="D539" s="1305"/>
      <c r="E539" s="1293"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305" t="str">
        <f>IF(B540="","",INDEX(非表示_前年度報告内容!$1:$1048576,MATCH(B540,非表示_前年度報告内容!$A:$A,0),MATCH($C$52,非表示_前年度報告内容!$4:$4,0)))</f>
        <v>株式会社ユニカフェ</v>
      </c>
      <c r="D540" s="1305"/>
      <c r="E540" s="1293"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305" t="str">
        <f>IF(B541="","",INDEX(非表示_前年度報告内容!$1:$1048576,MATCH(B541,非表示_前年度報告内容!$A:$A,0),MATCH($C$52,非表示_前年度報告内容!$4:$4,0)))</f>
        <v>株式会社ゆうちょ銀行</v>
      </c>
      <c r="D541" s="1305"/>
      <c r="E541" s="1293"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305" t="str">
        <f>IF(B542="","",INDEX(非表示_前年度報告内容!$1:$1048576,MATCH(B542,非表示_前年度報告内容!$A:$A,0),MATCH($C$52,非表示_前年度報告内容!$4:$4,0)))</f>
        <v>株式会社NTT東日本－南関東</v>
      </c>
      <c r="D542" s="1305"/>
      <c r="E542" s="1293"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305" t="str">
        <f>IF(B543="","",INDEX(非表示_前年度報告内容!$1:$1048576,MATCH(B543,非表示_前年度報告内容!$A:$A,0),MATCH($C$52,非表示_前年度報告内容!$4:$4,0)))</f>
        <v>東日本電信電話株式会社</v>
      </c>
      <c r="D543" s="1305"/>
      <c r="E543" s="1293"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305" t="str">
        <f>IF(B544="","",INDEX(非表示_前年度報告内容!$1:$1048576,MATCH(B544,非表示_前年度報告内容!$A:$A,0),MATCH($C$52,非表示_前年度報告内容!$4:$4,0)))</f>
        <v/>
      </c>
      <c r="D544" s="1305"/>
      <c r="E544" s="1293"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305" t="str">
        <f>IF(B545="","",INDEX(非表示_前年度報告内容!$1:$1048576,MATCH(B545,非表示_前年度報告内容!$A:$A,0),MATCH($C$52,非表示_前年度報告内容!$4:$4,0)))</f>
        <v>株式会社エコー</v>
      </c>
      <c r="D545" s="1305"/>
      <c r="E545" s="1293"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305" t="str">
        <f>IF(B546="","",INDEX(非表示_前年度報告内容!$1:$1048576,MATCH(B546,非表示_前年度報告内容!$A:$A,0),MATCH($C$52,非表示_前年度報告内容!$4:$4,0)))</f>
        <v>シロキ工業株式会社</v>
      </c>
      <c r="D546" s="1305"/>
      <c r="E546" s="1293"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305" t="str">
        <f>IF(B547="","",INDEX(非表示_前年度報告内容!$1:$1048576,MATCH(B547,非表示_前年度報告内容!$A:$A,0),MATCH($C$52,非表示_前年度報告内容!$4:$4,0)))</f>
        <v>神奈川柑橘果工株式会社</v>
      </c>
      <c r="D547" s="1305"/>
      <c r="E547" s="1293"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305" t="str">
        <f>IF(B548="","",INDEX(非表示_前年度報告内容!$1:$1048576,MATCH(B548,非表示_前年度報告内容!$A:$A,0),MATCH($C$52,非表示_前年度報告内容!$4:$4,0)))</f>
        <v>小田急商事株式会社</v>
      </c>
      <c r="D548" s="1305"/>
      <c r="E548" s="1293"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305" t="str">
        <f>IF(B549="","",INDEX(非表示_前年度報告内容!$1:$1048576,MATCH(B549,非表示_前年度報告内容!$A:$A,0),MATCH($C$52,非表示_前年度報告内容!$4:$4,0)))</f>
        <v>株式会社ＮＩＴＴＡＮ</v>
      </c>
      <c r="D549" s="1305"/>
      <c r="E549" s="1293"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305" t="str">
        <f>IF(B550="","",INDEX(非表示_前年度報告内容!$1:$1048576,MATCH(B550,非表示_前年度報告内容!$A:$A,0),MATCH($C$52,非表示_前年度報告内容!$4:$4,0)))</f>
        <v>日本赤十字社</v>
      </c>
      <c r="D550" s="1305"/>
      <c r="E550" s="1293"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305" t="str">
        <f>IF(B551="","",INDEX(非表示_前年度報告内容!$1:$1048576,MATCH(B551,非表示_前年度報告内容!$A:$A,0),MATCH($C$52,非表示_前年度報告内容!$4:$4,0)))</f>
        <v>株式会社オーネックス</v>
      </c>
      <c r="D551" s="1305"/>
      <c r="E551" s="1293"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305" t="str">
        <f>IF(B552="","",INDEX(非表示_前年度報告内容!$1:$1048576,MATCH(B552,非表示_前年度報告内容!$A:$A,0),MATCH($C$52,非表示_前年度報告内容!$4:$4,0)))</f>
        <v>富士屋ホテル株式会社</v>
      </c>
      <c r="D552" s="1305"/>
      <c r="E552" s="1293"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305" t="str">
        <f>IF(B553="","",INDEX(非表示_前年度報告内容!$1:$1048576,MATCH(B553,非表示_前年度報告内容!$A:$A,0),MATCH($C$52,非表示_前年度報告内容!$4:$4,0)))</f>
        <v>法務省</v>
      </c>
      <c r="D553" s="1305"/>
      <c r="E553" s="1293"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305" t="str">
        <f>IF(B554="","",INDEX(非表示_前年度報告内容!$1:$1048576,MATCH(B554,非表示_前年度報告内容!$A:$A,0),MATCH($C$52,非表示_前年度報告内容!$4:$4,0)))</f>
        <v>株式会社リコー</v>
      </c>
      <c r="D554" s="1305"/>
      <c r="E554" s="1293"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305" t="str">
        <f>IF(B555="","",INDEX(非表示_前年度報告内容!$1:$1048576,MATCH(B555,非表示_前年度報告内容!$A:$A,0),MATCH($C$52,非表示_前年度報告内容!$4:$4,0)))</f>
        <v>神奈中ハイヤー株式会社</v>
      </c>
      <c r="D555" s="1305"/>
      <c r="E555" s="1293"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305" t="str">
        <f>IF(B556="","",INDEX(非表示_前年度報告内容!$1:$1048576,MATCH(B556,非表示_前年度報告内容!$A:$A,0),MATCH($C$52,非表示_前年度報告内容!$4:$4,0)))</f>
        <v>株式会社ＡＯＫＩ</v>
      </c>
      <c r="D556" s="1305"/>
      <c r="E556" s="1293"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305" t="str">
        <f>IF(B557="","",INDEX(非表示_前年度報告内容!$1:$1048576,MATCH(B557,非表示_前年度報告内容!$A:$A,0),MATCH($C$52,非表示_前年度報告内容!$4:$4,0)))</f>
        <v>関東化成工業株式会社</v>
      </c>
      <c r="D557" s="1305"/>
      <c r="E557" s="1293"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305" t="str">
        <f>IF(B558="","",INDEX(非表示_前年度報告内容!$1:$1048576,MATCH(B558,非表示_前年度報告内容!$A:$A,0),MATCH($C$52,非表示_前年度報告内容!$4:$4,0)))</f>
        <v>株式会社バンテックセントラル</v>
      </c>
      <c r="D558" s="1305"/>
      <c r="E558" s="1293"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305" t="str">
        <f>IF(B559="","",INDEX(非表示_前年度報告内容!$1:$1048576,MATCH(B559,非表示_前年度報告内容!$A:$A,0),MATCH($C$52,非表示_前年度報告内容!$4:$4,0)))</f>
        <v>関西ペイント株式会社</v>
      </c>
      <c r="D559" s="1305"/>
      <c r="E559" s="1293"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305" t="str">
        <f>IF(B560="","",INDEX(非表示_前年度報告内容!$1:$1048576,MATCH(B560,非表示_前年度報告内容!$A:$A,0),MATCH($C$52,非表示_前年度報告内容!$4:$4,0)))</f>
        <v>株式会社京急ストア</v>
      </c>
      <c r="D560" s="1305"/>
      <c r="E560" s="1293"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305" t="str">
        <f>IF(B561="","",INDEX(非表示_前年度報告内容!$1:$1048576,MATCH(B561,非表示_前年度報告内容!$A:$A,0),MATCH($C$52,非表示_前年度報告内容!$4:$4,0)))</f>
        <v>株式会社中村屋</v>
      </c>
      <c r="D561" s="1305"/>
      <c r="E561" s="1293"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305" t="str">
        <f>IF(B562="","",INDEX(非表示_前年度報告内容!$1:$1048576,MATCH(B562,非表示_前年度報告内容!$A:$A,0),MATCH($C$52,非表示_前年度報告内容!$4:$4,0)))</f>
        <v>京急交通株式会社</v>
      </c>
      <c r="D562" s="1305"/>
      <c r="E562" s="1293"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305" t="str">
        <f>IF(B563="","",INDEX(非表示_前年度報告内容!$1:$1048576,MATCH(B563,非表示_前年度報告内容!$A:$A,0),MATCH($C$52,非表示_前年度報告内容!$4:$4,0)))</f>
        <v>伊豆箱根交通株式会社</v>
      </c>
      <c r="D563" s="1305"/>
      <c r="E563" s="1293"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305" t="str">
        <f>IF(B564="","",INDEX(非表示_前年度報告内容!$1:$1048576,MATCH(B564,非表示_前年度報告内容!$A:$A,0),MATCH($C$52,非表示_前年度報告内容!$4:$4,0)))</f>
        <v>財務省</v>
      </c>
      <c r="D564" s="1305"/>
      <c r="E564" s="1293"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305" t="str">
        <f>IF(B565="","",INDEX(非表示_前年度報告内容!$1:$1048576,MATCH(B565,非表示_前年度報告内容!$A:$A,0),MATCH($C$52,非表示_前年度報告内容!$4:$4,0)))</f>
        <v>セコム株式会社</v>
      </c>
      <c r="D565" s="1305"/>
      <c r="E565" s="1293"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305" t="str">
        <f>IF(B566="","",INDEX(非表示_前年度報告内容!$1:$1048576,MATCH(B566,非表示_前年度報告内容!$A:$A,0),MATCH($C$52,非表示_前年度報告内容!$4:$4,0)))</f>
        <v>日産車体マニュファクチュアリング株式会社</v>
      </c>
      <c r="D566" s="1305"/>
      <c r="E566" s="1293"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305" t="str">
        <f>IF(B567="","",INDEX(非表示_前年度報告内容!$1:$1048576,MATCH(B567,非表示_前年度報告内容!$A:$A,0),MATCH($C$52,非表示_前年度報告内容!$4:$4,0)))</f>
        <v>株式会社横浜岡田屋</v>
      </c>
      <c r="D567" s="1305"/>
      <c r="E567" s="1293"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305" t="str">
        <f>IF(B568="","",INDEX(非表示_前年度報告内容!$1:$1048576,MATCH(B568,非表示_前年度報告内容!$A:$A,0),MATCH($C$52,非表示_前年度報告内容!$4:$4,0)))</f>
        <v/>
      </c>
      <c r="D568" s="1305"/>
      <c r="E568" s="1293"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305" t="str">
        <f>IF(B569="","",INDEX(非表示_前年度報告内容!$1:$1048576,MATCH(B569,非表示_前年度報告内容!$A:$A,0),MATCH($C$52,非表示_前年度報告内容!$4:$4,0)))</f>
        <v>日鉄ステンレス鋼管株式会社</v>
      </c>
      <c r="D569" s="1305"/>
      <c r="E569" s="1293"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305" t="str">
        <f>IF(B570="","",INDEX(非表示_前年度報告内容!$1:$1048576,MATCH(B570,非表示_前年度報告内容!$A:$A,0),MATCH($C$52,非表示_前年度報告内容!$4:$4,0)))</f>
        <v>株式会社山王</v>
      </c>
      <c r="D570" s="1305"/>
      <c r="E570" s="1293"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305" t="str">
        <f>IF(B571="","",INDEX(非表示_前年度報告内容!$1:$1048576,MATCH(B571,非表示_前年度報告内容!$A:$A,0),MATCH($C$52,非表示_前年度報告内容!$4:$4,0)))</f>
        <v>株式会社放電精密加工研究所</v>
      </c>
      <c r="D571" s="1305"/>
      <c r="E571" s="1293"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305" t="str">
        <f>IF(B572="","",INDEX(非表示_前年度報告内容!$1:$1048576,MATCH(B572,非表示_前年度報告内容!$A:$A,0),MATCH($C$52,非表示_前年度報告内容!$4:$4,0)))</f>
        <v>株式会社やまびこ</v>
      </c>
      <c r="D572" s="1305"/>
      <c r="E572" s="1293"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305" t="str">
        <f>IF(B573="","",INDEX(非表示_前年度報告内容!$1:$1048576,MATCH(B573,非表示_前年度報告内容!$A:$A,0),MATCH($C$52,非表示_前年度報告内容!$4:$4,0)))</f>
        <v>太平金属工業株式会社</v>
      </c>
      <c r="D573" s="1305"/>
      <c r="E573" s="1293"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305" t="str">
        <f>IF(B574="","",INDEX(非表示_前年度報告内容!$1:$1048576,MATCH(B574,非表示_前年度報告内容!$A:$A,0),MATCH($C$52,非表示_前年度報告内容!$4:$4,0)))</f>
        <v/>
      </c>
      <c r="D574" s="1305"/>
      <c r="E574" s="1293"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305" t="str">
        <f>IF(B575="","",INDEX(非表示_前年度報告内容!$1:$1048576,MATCH(B575,非表示_前年度報告内容!$A:$A,0),MATCH($C$52,非表示_前年度報告内容!$4:$4,0)))</f>
        <v>株式会社ケーズホールディングス</v>
      </c>
      <c r="D575" s="1305"/>
      <c r="E575" s="1293"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305" t="str">
        <f>IF(B576="","",INDEX(非表示_前年度報告内容!$1:$1048576,MATCH(B576,非表示_前年度報告内容!$A:$A,0),MATCH($C$52,非表示_前年度報告内容!$4:$4,0)))</f>
        <v>医療法人社団哺育会</v>
      </c>
      <c r="D576" s="1305"/>
      <c r="E576" s="1293"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305" t="str">
        <f>IF(B577="","",INDEX(非表示_前年度報告内容!$1:$1048576,MATCH(B577,非表示_前年度報告内容!$A:$A,0),MATCH($C$52,非表示_前年度報告内容!$4:$4,0)))</f>
        <v>富士フイルムマニュファクチャリング株式会社</v>
      </c>
      <c r="D577" s="1305"/>
      <c r="E577" s="1293"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305" t="str">
        <f>IF(B578="","",INDEX(非表示_前年度報告内容!$1:$1048576,MATCH(B578,非表示_前年度報告内容!$A:$A,0),MATCH($C$52,非表示_前年度報告内容!$4:$4,0)))</f>
        <v>ユニプレス株式会社</v>
      </c>
      <c r="D578" s="1305"/>
      <c r="E578" s="1293"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305" t="str">
        <f>IF(B579="","",INDEX(非表示_前年度報告内容!$1:$1048576,MATCH(B579,非表示_前年度報告内容!$A:$A,0),MATCH($C$52,非表示_前年度報告内容!$4:$4,0)))</f>
        <v>ソーラーフロンティア株式会社</v>
      </c>
      <c r="D579" s="1305"/>
      <c r="E579" s="1293"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305" t="str">
        <f>IF(B580="","",INDEX(非表示_前年度報告内容!$1:$1048576,MATCH(B580,非表示_前年度報告内容!$A:$A,0),MATCH($C$52,非表示_前年度報告内容!$4:$4,0)))</f>
        <v>株式会社ハイデイ日高</v>
      </c>
      <c r="D580" s="1305"/>
      <c r="E580" s="1293"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305" t="str">
        <f>IF(B581="","",INDEX(非表示_前年度報告内容!$1:$1048576,MATCH(B581,非表示_前年度報告内容!$A:$A,0),MATCH($C$52,非表示_前年度報告内容!$4:$4,0)))</f>
        <v>ワタミフードサービス株式会社</v>
      </c>
      <c r="D581" s="1305"/>
      <c r="E581" s="1293"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305" t="str">
        <f>IF(B582="","",INDEX(非表示_前年度報告内容!$1:$1048576,MATCH(B582,非表示_前年度報告内容!$A:$A,0),MATCH($C$52,非表示_前年度報告内容!$4:$4,0)))</f>
        <v>株式会社ＳＵＩＳＨＡＹＡ</v>
      </c>
      <c r="D582" s="1305"/>
      <c r="E582" s="1293"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305" t="str">
        <f>IF(B583="","",INDEX(非表示_前年度報告内容!$1:$1048576,MATCH(B583,非表示_前年度報告内容!$A:$A,0),MATCH($C$52,非表示_前年度報告内容!$4:$4,0)))</f>
        <v>新明和工業株式会社</v>
      </c>
      <c r="D583" s="1305"/>
      <c r="E583" s="1293"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305" t="str">
        <f>IF(B584="","",INDEX(非表示_前年度報告内容!$1:$1048576,MATCH(B584,非表示_前年度報告内容!$A:$A,0),MATCH($C$52,非表示_前年度報告内容!$4:$4,0)))</f>
        <v>日本トイザらス株式会社</v>
      </c>
      <c r="D584" s="1305"/>
      <c r="E584" s="1293"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305" t="str">
        <f>IF(B585="","",INDEX(非表示_前年度報告内容!$1:$1048576,MATCH(B585,非表示_前年度報告内容!$A:$A,0),MATCH($C$52,非表示_前年度報告内容!$4:$4,0)))</f>
        <v/>
      </c>
      <c r="D585" s="1305"/>
      <c r="E585" s="1293"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305" t="str">
        <f>IF(B586="","",INDEX(非表示_前年度報告内容!$1:$1048576,MATCH(B586,非表示_前年度報告内容!$A:$A,0),MATCH($C$52,非表示_前年度報告内容!$4:$4,0)))</f>
        <v>日本通運株式会社</v>
      </c>
      <c r="D586" s="1305"/>
      <c r="E586" s="1293"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305" t="str">
        <f>IF(B587="","",INDEX(非表示_前年度報告内容!$1:$1048576,MATCH(B587,非表示_前年度報告内容!$A:$A,0),MATCH($C$52,非表示_前年度報告内容!$4:$4,0)))</f>
        <v>ニッパツ機工株式会社</v>
      </c>
      <c r="D587" s="1305"/>
      <c r="E587" s="1293"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305" t="str">
        <f>IF(B588="","",INDEX(非表示_前年度報告内容!$1:$1048576,MATCH(B588,非表示_前年度報告内容!$A:$A,0),MATCH($C$52,非表示_前年度報告内容!$4:$4,0)))</f>
        <v>ケンコーマヨネーズ株式会社</v>
      </c>
      <c r="D588" s="1305"/>
      <c r="E588" s="1293"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305" t="str">
        <f>IF(B589="","",INDEX(非表示_前年度報告内容!$1:$1048576,MATCH(B589,非表示_前年度報告内容!$A:$A,0),MATCH($C$52,非表示_前年度報告内容!$4:$4,0)))</f>
        <v>湘南ＣＯＲＵＮ ＥＮＥＲＧＹ株式会社</v>
      </c>
      <c r="D589" s="1305"/>
      <c r="E589" s="1293"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305" t="str">
        <f>IF(B590="","",INDEX(非表示_前年度報告内容!$1:$1048576,MATCH(B590,非表示_前年度報告内容!$A:$A,0),MATCH($C$52,非表示_前年度報告内容!$4:$4,0)))</f>
        <v>合同会社湘南辻󠄀堂マネジメント　</v>
      </c>
      <c r="D590" s="1305"/>
      <c r="E590" s="1293"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305" t="str">
        <f>IF(B591="","",INDEX(非表示_前年度報告内容!$1:$1048576,MATCH(B591,非表示_前年度報告内容!$A:$A,0),MATCH($C$52,非表示_前年度報告内容!$4:$4,0)))</f>
        <v/>
      </c>
      <c r="D591" s="1305"/>
      <c r="E591" s="1293"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305" t="str">
        <f>IF(B592="","",INDEX(非表示_前年度報告内容!$1:$1048576,MATCH(B592,非表示_前年度報告内容!$A:$A,0),MATCH($C$52,非表示_前年度報告内容!$4:$4,0)))</f>
        <v>市光工業株式会社</v>
      </c>
      <c r="D592" s="1305"/>
      <c r="E592" s="1293"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305" t="str">
        <f>IF(B593="","",INDEX(非表示_前年度報告内容!$1:$1048576,MATCH(B593,非表示_前年度報告内容!$A:$A,0),MATCH($C$52,非表示_前年度報告内容!$4:$4,0)))</f>
        <v>医療法人社団明芳会</v>
      </c>
      <c r="D593" s="1305"/>
      <c r="E593" s="1293"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305" t="str">
        <f>IF(B594="","",INDEX(非表示_前年度報告内容!$1:$1048576,MATCH(B594,非表示_前年度報告内容!$A:$A,0),MATCH($C$52,非表示_前年度報告内容!$4:$4,0)))</f>
        <v>厚木市病院事業</v>
      </c>
      <c r="D594" s="1305"/>
      <c r="E594" s="1293"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305" t="str">
        <f>IF(B595="","",INDEX(非表示_前年度報告内容!$1:$1048576,MATCH(B595,非表示_前年度報告内容!$A:$A,0),MATCH($C$52,非表示_前年度報告内容!$4:$4,0)))</f>
        <v>株式会社ティップネス</v>
      </c>
      <c r="D595" s="1305"/>
      <c r="E595" s="1293"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305" t="str">
        <f>IF(B596="","",INDEX(非表示_前年度報告内容!$1:$1048576,MATCH(B596,非表示_前年度報告内容!$A:$A,0),MATCH($C$52,非表示_前年度報告内容!$4:$4,0)))</f>
        <v>コストコホールセールジャパン株式会社</v>
      </c>
      <c r="D596" s="1305"/>
      <c r="E596" s="1293"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305" t="str">
        <f>IF(B597="","",INDEX(非表示_前年度報告内容!$1:$1048576,MATCH(B597,非表示_前年度報告内容!$A:$A,0),MATCH($C$52,非表示_前年度報告内容!$4:$4,0)))</f>
        <v>株式会社コジマ</v>
      </c>
      <c r="D597" s="1305"/>
      <c r="E597" s="1293"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305" t="str">
        <f>IF(B598="","",INDEX(非表示_前年度報告内容!$1:$1048576,MATCH(B598,非表示_前年度報告内容!$A:$A,0),MATCH($C$52,非表示_前年度報告内容!$4:$4,0)))</f>
        <v>リンガーハットジャパン株式会社</v>
      </c>
      <c r="D598" s="1305"/>
      <c r="E598" s="1293"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305" t="str">
        <f>IF(B599="","",INDEX(非表示_前年度報告内容!$1:$1048576,MATCH(B599,非表示_前年度報告内容!$A:$A,0),MATCH($C$52,非表示_前年度報告内容!$4:$4,0)))</f>
        <v>株式会社大庄</v>
      </c>
      <c r="D599" s="1305"/>
      <c r="E599" s="1293"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305" t="str">
        <f>IF(B600="","",INDEX(非表示_前年度報告内容!$1:$1048576,MATCH(B600,非表示_前年度報告内容!$A:$A,0),MATCH($C$52,非表示_前年度報告内容!$4:$4,0)))</f>
        <v>日本マクドナルド株式会社</v>
      </c>
      <c r="D600" s="1305"/>
      <c r="E600" s="1293"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305" t="str">
        <f>IF(B601="","",INDEX(非表示_前年度報告内容!$1:$1048576,MATCH(B601,非表示_前年度報告内容!$A:$A,0),MATCH($C$52,非表示_前年度報告内容!$4:$4,0)))</f>
        <v>オルガノ株式会社</v>
      </c>
      <c r="D601" s="1305"/>
      <c r="E601" s="1293"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305" t="str">
        <f>IF(B602="","",INDEX(非表示_前年度報告内容!$1:$1048576,MATCH(B602,非表示_前年度報告内容!$A:$A,0),MATCH($C$52,非表示_前年度報告内容!$4:$4,0)))</f>
        <v>生活協同組合ユーコープ</v>
      </c>
      <c r="D602" s="1305"/>
      <c r="E602" s="1293"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305" t="str">
        <f>IF(B603="","",INDEX(非表示_前年度報告内容!$1:$1048576,MATCH(B603,非表示_前年度報告内容!$A:$A,0),MATCH($C$52,非表示_前年度報告内容!$4:$4,0)))</f>
        <v>株式会社シーイーシー</v>
      </c>
      <c r="D603" s="1305"/>
      <c r="E603" s="1293"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305" t="str">
        <f>IF(B604="","",INDEX(非表示_前年度報告内容!$1:$1048576,MATCH(B604,非表示_前年度報告内容!$A:$A,0),MATCH($C$52,非表示_前年度報告内容!$4:$4,0)))</f>
        <v>株式会社快活フロンティア</v>
      </c>
      <c r="D604" s="1305"/>
      <c r="E604" s="1293"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305" t="str">
        <f>IF(B605="","",INDEX(非表示_前年度報告内容!$1:$1048576,MATCH(B605,非表示_前年度報告内容!$A:$A,0),MATCH($C$52,非表示_前年度報告内容!$4:$4,0)))</f>
        <v>相模フレッシュ株式会社</v>
      </c>
      <c r="D605" s="1305"/>
      <c r="E605" s="1293"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305" t="str">
        <f>IF(B606="","",INDEX(非表示_前年度報告内容!$1:$1048576,MATCH(B606,非表示_前年度報告内容!$A:$A,0),MATCH($C$52,非表示_前年度報告内容!$4:$4,0)))</f>
        <v>株式会社日立情報通信エンジニアリング</v>
      </c>
      <c r="D606" s="1305"/>
      <c r="E606" s="1293"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305" t="str">
        <f>IF(B607="","",INDEX(非表示_前年度報告内容!$1:$1048576,MATCH(B607,非表示_前年度報告内容!$A:$A,0),MATCH($C$52,非表示_前年度報告内容!$4:$4,0)))</f>
        <v>近藤乳業株式会社</v>
      </c>
      <c r="D607" s="1305"/>
      <c r="E607" s="1293"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305" t="str">
        <f>IF(B608="","",INDEX(非表示_前年度報告内容!$1:$1048576,MATCH(B608,非表示_前年度報告内容!$A:$A,0),MATCH($C$52,非表示_前年度報告内容!$4:$4,0)))</f>
        <v>日本ルメンタム株式会社</v>
      </c>
      <c r="D608" s="1305"/>
      <c r="E608" s="1293"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305" t="str">
        <f>IF(B609="","",INDEX(非表示_前年度報告内容!$1:$1048576,MATCH(B609,非表示_前年度報告内容!$A:$A,0),MATCH($C$52,非表示_前年度報告内容!$4:$4,0)))</f>
        <v>児玉化学工業株式会社</v>
      </c>
      <c r="D609" s="1305"/>
      <c r="E609" s="1293"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305" t="str">
        <f>IF(B610="","",INDEX(非表示_前年度報告内容!$1:$1048576,MATCH(B610,非表示_前年度報告内容!$A:$A,0),MATCH($C$52,非表示_前年度報告内容!$4:$4,0)))</f>
        <v>住友不動産株式会社</v>
      </c>
      <c r="D610" s="1305"/>
      <c r="E610" s="1293"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305" t="str">
        <f>IF(B611="","",INDEX(非表示_前年度報告内容!$1:$1048576,MATCH(B611,非表示_前年度報告内容!$A:$A,0),MATCH($C$52,非表示_前年度報告内容!$4:$4,0)))</f>
        <v>リコーインダストリー株式会社</v>
      </c>
      <c r="D611" s="1305"/>
      <c r="E611" s="1293"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305" t="str">
        <f>IF(B612="","",INDEX(非表示_前年度報告内容!$1:$1048576,MATCH(B612,非表示_前年度報告内容!$A:$A,0),MATCH($C$52,非表示_前年度報告内容!$4:$4,0)))</f>
        <v>相模原液酸株式会社</v>
      </c>
      <c r="D612" s="1305"/>
      <c r="E612" s="1293"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305" t="str">
        <f>IF(B613="","",INDEX(非表示_前年度報告内容!$1:$1048576,MATCH(B613,非表示_前年度報告内容!$A:$A,0),MATCH($C$52,非表示_前年度報告内容!$4:$4,0)))</f>
        <v>川崎信用金庫</v>
      </c>
      <c r="D613" s="1305"/>
      <c r="E613" s="1293"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305" t="str">
        <f>IF(B614="","",INDEX(非表示_前年度報告内容!$1:$1048576,MATCH(B614,非表示_前年度報告内容!$A:$A,0),MATCH($C$52,非表示_前年度報告内容!$4:$4,0)))</f>
        <v>ホーム食品株式会社</v>
      </c>
      <c r="D614" s="1305"/>
      <c r="E614" s="1293"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305" t="str">
        <f>IF(B615="","",INDEX(非表示_前年度報告内容!$1:$1048576,MATCH(B615,非表示_前年度報告内容!$A:$A,0),MATCH($C$52,非表示_前年度報告内容!$4:$4,0)))</f>
        <v>株式会社柴橋商会</v>
      </c>
      <c r="D615" s="1305"/>
      <c r="E615" s="1293"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305" t="str">
        <f>IF(B616="","",INDEX(非表示_前年度報告内容!$1:$1048576,MATCH(B616,非表示_前年度報告内容!$A:$A,0),MATCH($C$52,非表示_前年度報告内容!$4:$4,0)))</f>
        <v>株式会社ニッキ</v>
      </c>
      <c r="D616" s="1305"/>
      <c r="E616" s="1293"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305" t="str">
        <f>IF(B617="","",INDEX(非表示_前年度報告内容!$1:$1048576,MATCH(B617,非表示_前年度報告内容!$A:$A,0),MATCH($C$52,非表示_前年度報告内容!$4:$4,0)))</f>
        <v>東海ファインカーボン株式会社</v>
      </c>
      <c r="D617" s="1305"/>
      <c r="E617" s="1293"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305" t="str">
        <f>IF(B618="","",INDEX(非表示_前年度報告内容!$1:$1048576,MATCH(B618,非表示_前年度報告内容!$A:$A,0),MATCH($C$52,非表示_前年度報告内容!$4:$4,0)))</f>
        <v>bono相模大野北棟管理組合</v>
      </c>
      <c r="D618" s="1305"/>
      <c r="E618" s="1293"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305" t="str">
        <f>IF(B619="","",INDEX(非表示_前年度報告内容!$1:$1048576,MATCH(B619,非表示_前年度報告内容!$A:$A,0),MATCH($C$52,非表示_前年度報告内容!$4:$4,0)))</f>
        <v>フジフーズ株式会社</v>
      </c>
      <c r="D619" s="1305"/>
      <c r="E619" s="1293"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305" t="str">
        <f>IF(B620="","",INDEX(非表示_前年度報告内容!$1:$1048576,MATCH(B620,非表示_前年度報告内容!$A:$A,0),MATCH($C$52,非表示_前年度報告内容!$4:$4,0)))</f>
        <v>鹿島道路株式会社</v>
      </c>
      <c r="D620" s="1305"/>
      <c r="E620" s="1293"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305" t="str">
        <f>IF(B621="","",INDEX(非表示_前年度報告内容!$1:$1048576,MATCH(B621,非表示_前年度報告内容!$A:$A,0),MATCH($C$52,非表示_前年度報告内容!$4:$4,0)))</f>
        <v>大山豆腐株式会社</v>
      </c>
      <c r="D621" s="1305"/>
      <c r="E621" s="1293"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305" t="str">
        <f>IF(B622="","",INDEX(非表示_前年度報告内容!$1:$1048576,MATCH(B622,非表示_前年度報告内容!$A:$A,0),MATCH($C$52,非表示_前年度報告内容!$4:$4,0)))</f>
        <v>地方独立行政法人神奈川県立病院機構</v>
      </c>
      <c r="D622" s="1305"/>
      <c r="E622" s="1293"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305" t="str">
        <f>IF(B623="","",INDEX(非表示_前年度報告内容!$1:$1048576,MATCH(B623,非表示_前年度報告内容!$A:$A,0),MATCH($C$52,非表示_前年度報告内容!$4:$4,0)))</f>
        <v>秦野市</v>
      </c>
      <c r="D623" s="1305"/>
      <c r="E623" s="1293"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305" t="str">
        <f>IF(B624="","",INDEX(非表示_前年度報告内容!$1:$1048576,MATCH(B624,非表示_前年度報告内容!$A:$A,0),MATCH($C$52,非表示_前年度報告内容!$4:$4,0)))</f>
        <v>遠州トラック株式会社</v>
      </c>
      <c r="D624" s="1305"/>
      <c r="E624" s="1293"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305" t="str">
        <f>IF(B625="","",INDEX(非表示_前年度報告内容!$1:$1048576,MATCH(B625,非表示_前年度報告内容!$A:$A,0),MATCH($C$52,非表示_前年度報告内容!$4:$4,0)))</f>
        <v>株式会社コロナワールド</v>
      </c>
      <c r="D625" s="1305"/>
      <c r="E625" s="1293"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305" t="str">
        <f>IF(B626="","",INDEX(非表示_前年度報告内容!$1:$1048576,MATCH(B626,非表示_前年度報告内容!$A:$A,0),MATCH($C$52,非表示_前年度報告内容!$4:$4,0)))</f>
        <v>日本ハードメタル株式会社</v>
      </c>
      <c r="D626" s="1305"/>
      <c r="E626" s="1293"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305" t="str">
        <f>IF(B627="","",INDEX(非表示_前年度報告内容!$1:$1048576,MATCH(B627,非表示_前年度報告内容!$A:$A,0),MATCH($C$52,非表示_前年度報告内容!$4:$4,0)))</f>
        <v>リゾートトラスト株式会社</v>
      </c>
      <c r="D627" s="1305"/>
      <c r="E627" s="1293"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305" t="str">
        <f>IF(B628="","",INDEX(非表示_前年度報告内容!$1:$1048576,MATCH(B628,非表示_前年度報告内容!$A:$A,0),MATCH($C$52,非表示_前年度報告内容!$4:$4,0)))</f>
        <v>株式会社APJ</v>
      </c>
      <c r="D628" s="1305"/>
      <c r="E628" s="1293"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305" t="str">
        <f>IF(B629="","",INDEX(非表示_前年度報告内容!$1:$1048576,MATCH(B629,非表示_前年度報告内容!$A:$A,0),MATCH($C$52,非表示_前年度報告内容!$4:$4,0)))</f>
        <v>医療法人沖縄徳洲会</v>
      </c>
      <c r="D629" s="1305"/>
      <c r="E629" s="1293"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305" t="str">
        <f>IF(B630="","",INDEX(非表示_前年度報告内容!$1:$1048576,MATCH(B630,非表示_前年度報告内容!$A:$A,0),MATCH($C$52,非表示_前年度報告内容!$4:$4,0)))</f>
        <v>社会福祉法人県央福祉会</v>
      </c>
      <c r="D630" s="1305"/>
      <c r="E630" s="1293"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305" t="str">
        <f>IF(B631="","",INDEX(非表示_前年度報告内容!$1:$1048576,MATCH(B631,非表示_前年度報告内容!$A:$A,0),MATCH($C$52,非表示_前年度報告内容!$4:$4,0)))</f>
        <v>オリックス不動産投資法人</v>
      </c>
      <c r="D631" s="1305"/>
      <c r="E631" s="1293"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305" t="str">
        <f>IF(B632="","",INDEX(非表示_前年度報告内容!$1:$1048576,MATCH(B632,非表示_前年度報告内容!$A:$A,0),MATCH($C$52,非表示_前年度報告内容!$4:$4,0)))</f>
        <v>スリーボンドファインケミカル株式会社</v>
      </c>
      <c r="D632" s="1305"/>
      <c r="E632" s="1293"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305" t="str">
        <f>IF(B633="","",INDEX(非表示_前年度報告内容!$1:$1048576,MATCH(B633,非表示_前年度報告内容!$A:$A,0),MATCH($C$52,非表示_前年度報告内容!$4:$4,0)))</f>
        <v>ワタキューセイモア株式会社</v>
      </c>
      <c r="D633" s="1305"/>
      <c r="E633" s="1293"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305" t="str">
        <f>IF(B634="","",INDEX(非表示_前年度報告内容!$1:$1048576,MATCH(B634,非表示_前年度報告内容!$A:$A,0),MATCH($C$52,非表示_前年度報告内容!$4:$4,0)))</f>
        <v>トオカツフーズ株式会社</v>
      </c>
      <c r="D634" s="1305"/>
      <c r="E634" s="1293"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305" t="str">
        <f>IF(B635="","",INDEX(非表示_前年度報告内容!$1:$1048576,MATCH(B635,非表示_前年度報告内容!$A:$A,0),MATCH($C$52,非表示_前年度報告内容!$4:$4,0)))</f>
        <v>東京建物リゾート株式会社</v>
      </c>
      <c r="D635" s="1305"/>
      <c r="E635" s="1293"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305" t="str">
        <f>IF(B636="","",INDEX(非表示_前年度報告内容!$1:$1048576,MATCH(B636,非表示_前年度報告内容!$A:$A,0),MATCH($C$52,非表示_前年度報告内容!$4:$4,0)))</f>
        <v>株式会社松屋フーズ</v>
      </c>
      <c r="D636" s="1305"/>
      <c r="E636" s="1293"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305" t="str">
        <f>IF(B637="","",INDEX(非表示_前年度報告内容!$1:$1048576,MATCH(B637,非表示_前年度報告内容!$A:$A,0),MATCH($C$52,非表示_前年度報告内容!$4:$4,0)))</f>
        <v>昭和シェル石油株式会社</v>
      </c>
      <c r="D637" s="1305"/>
      <c r="E637" s="1293"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305" t="str">
        <f>IF(B638="","",INDEX(非表示_前年度報告内容!$1:$1048576,MATCH(B638,非表示_前年度報告内容!$A:$A,0),MATCH($C$52,非表示_前年度報告内容!$4:$4,0)))</f>
        <v>株式会社海老名第一ビルディング</v>
      </c>
      <c r="D638" s="1305"/>
      <c r="E638" s="1293"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305" t="str">
        <f>IF(B639="","",INDEX(非表示_前年度報告内容!$1:$1048576,MATCH(B639,非表示_前年度報告内容!$A:$A,0),MATCH($C$52,非表示_前年度報告内容!$4:$4,0)))</f>
        <v>ユナイテッド・アーバン投資法人</v>
      </c>
      <c r="D639" s="1305"/>
      <c r="E639" s="1293"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305" t="str">
        <f>IF(B640="","",INDEX(非表示_前年度報告内容!$1:$1048576,MATCH(B640,非表示_前年度報告内容!$A:$A,0),MATCH($C$52,非表示_前年度報告内容!$4:$4,0)))</f>
        <v>株式会社小田原百貨店</v>
      </c>
      <c r="D640" s="1305"/>
      <c r="E640" s="1293"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305" t="str">
        <f>IF(B641="","",INDEX(非表示_前年度報告内容!$1:$1048576,MATCH(B641,非表示_前年度報告内容!$A:$A,0),MATCH($C$52,非表示_前年度報告内容!$4:$4,0)))</f>
        <v>株式会社丸亀製麵</v>
      </c>
      <c r="D641" s="1305"/>
      <c r="E641" s="1293"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305" t="str">
        <f>IF(B642="","",INDEX(非表示_前年度報告内容!$1:$1048576,MATCH(B642,非表示_前年度報告内容!$A:$A,0),MATCH($C$52,非表示_前年度報告内容!$4:$4,0)))</f>
        <v>医療法人社団三喜会</v>
      </c>
      <c r="D642" s="1305"/>
      <c r="E642" s="1293"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305" t="str">
        <f>IF(B643="","",INDEX(非表示_前年度報告内容!$1:$1048576,MATCH(B643,非表示_前年度報告内容!$A:$A,0),MATCH($C$52,非表示_前年度報告内容!$4:$4,0)))</f>
        <v>丸紅プライベートリート投資法人</v>
      </c>
      <c r="D643" s="1305"/>
      <c r="E643" s="1293"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305" t="str">
        <f>IF(B644="","",INDEX(非表示_前年度報告内容!$1:$1048576,MATCH(B644,非表示_前年度報告内容!$A:$A,0),MATCH($C$52,非表示_前年度報告内容!$4:$4,0)))</f>
        <v>株式会社ＡＥＳＣジャパン</v>
      </c>
      <c r="D644" s="1305"/>
      <c r="E644" s="1293"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305" t="str">
        <f>IF(B645="","",INDEX(非表示_前年度報告内容!$1:$1048576,MATCH(B645,非表示_前年度報告内容!$A:$A,0),MATCH($C$52,非表示_前年度報告内容!$4:$4,0)))</f>
        <v>株式会社イセトー</v>
      </c>
      <c r="D645" s="1305"/>
      <c r="E645" s="1293"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305" t="str">
        <f>IF(B646="","",INDEX(非表示_前年度報告内容!$1:$1048576,MATCH(B646,非表示_前年度報告内容!$A:$A,0),MATCH($C$52,非表示_前年度報告内容!$4:$4,0)))</f>
        <v>株式会社ＡＴＰ</v>
      </c>
      <c r="D646" s="1305"/>
      <c r="E646" s="1293"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305" t="str">
        <f>IF(B647="","",INDEX(非表示_前年度報告内容!$1:$1048576,MATCH(B647,非表示_前年度報告内容!$A:$A,0),MATCH($C$52,非表示_前年度報告内容!$4:$4,0)))</f>
        <v>社会医療法人社団三思会</v>
      </c>
      <c r="D647" s="1305"/>
      <c r="E647" s="1293"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305" t="str">
        <f>IF(B648="","",INDEX(非表示_前年度報告内容!$1:$1048576,MATCH(B648,非表示_前年度報告内容!$A:$A,0),MATCH($C$52,非表示_前年度報告内容!$4:$4,0)))</f>
        <v>医療法人社団葵会</v>
      </c>
      <c r="D648" s="1305"/>
      <c r="E648" s="1293"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305" t="str">
        <f>IF(B649="","",INDEX(非表示_前年度報告内容!$1:$1048576,MATCH(B649,非表示_前年度報告内容!$A:$A,0),MATCH($C$52,非表示_前年度報告内容!$4:$4,0)))</f>
        <v>伊勢原市</v>
      </c>
      <c r="D649" s="1305"/>
      <c r="E649" s="1293"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305" t="str">
        <f>IF(B650="","",INDEX(非表示_前年度報告内容!$1:$1048576,MATCH(B650,非表示_前年度報告内容!$A:$A,0),MATCH($C$52,非表示_前年度報告内容!$4:$4,0)))</f>
        <v>株式会社アサヒコ</v>
      </c>
      <c r="D650" s="1305"/>
      <c r="E650" s="1293"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305" t="str">
        <f>IF(B651="","",INDEX(非表示_前年度報告内容!$1:$1048576,MATCH(B651,非表示_前年度報告内容!$A:$A,0),MATCH($C$52,非表示_前年度報告内容!$4:$4,0)))</f>
        <v>大和紙器株式会社</v>
      </c>
      <c r="D651" s="1305"/>
      <c r="E651" s="1293"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305" t="str">
        <f>IF(B652="","",INDEX(非表示_前年度報告内容!$1:$1048576,MATCH(B652,非表示_前年度報告内容!$A:$A,0),MATCH($C$52,非表示_前年度報告内容!$4:$4,0)))</f>
        <v>医療法人社団康心会</v>
      </c>
      <c r="D652" s="1305"/>
      <c r="E652" s="1293"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305" t="str">
        <f>IF(B653="","",INDEX(非表示_前年度報告内容!$1:$1048576,MATCH(B653,非表示_前年度報告内容!$A:$A,0),MATCH($C$52,非表示_前年度報告内容!$4:$4,0)))</f>
        <v>座間市上下水道局</v>
      </c>
      <c r="D653" s="1305"/>
      <c r="E653" s="1293"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305" t="str">
        <f>IF(B654="","",INDEX(非表示_前年度報告内容!$1:$1048576,MATCH(B654,非表示_前年度報告内容!$A:$A,0),MATCH($C$52,非表示_前年度報告内容!$4:$4,0)))</f>
        <v>ケネディクス・オフィス投資法人</v>
      </c>
      <c r="D654" s="1305"/>
      <c r="E654" s="1293"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305" t="str">
        <f>IF(B655="","",INDEX(非表示_前年度報告内容!$1:$1048576,MATCH(B655,非表示_前年度報告内容!$A:$A,0),MATCH($C$52,非表示_前年度報告内容!$4:$4,0)))</f>
        <v>株式会社スリーボンド</v>
      </c>
      <c r="D655" s="1305"/>
      <c r="E655" s="1293"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305" t="str">
        <f>IF(B656="","",INDEX(非表示_前年度報告内容!$1:$1048576,MATCH(B656,非表示_前年度報告内容!$A:$A,0),MATCH($C$52,非表示_前年度報告内容!$4:$4,0)))</f>
        <v/>
      </c>
      <c r="D656" s="1305"/>
      <c r="E656" s="1293"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305" t="str">
        <f>IF(B657="","",INDEX(非表示_前年度報告内容!$1:$1048576,MATCH(B657,非表示_前年度報告内容!$A:$A,0),MATCH($C$52,非表示_前年度報告内容!$4:$4,0)))</f>
        <v>東京電力パワーグリッド株式会社</v>
      </c>
      <c r="D657" s="1305"/>
      <c r="E657" s="1293"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305" t="str">
        <f>IF(B658="","",INDEX(非表示_前年度報告内容!$1:$1048576,MATCH(B658,非表示_前年度報告内容!$A:$A,0),MATCH($C$52,非表示_前年度報告内容!$4:$4,0)))</f>
        <v>ラサールロジポート投資法人</v>
      </c>
      <c r="D658" s="1305"/>
      <c r="E658" s="1293"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305" t="str">
        <f>IF(B659="","",INDEX(非表示_前年度報告内容!$1:$1048576,MATCH(B659,非表示_前年度報告内容!$A:$A,0),MATCH($C$52,非表示_前年度報告内容!$4:$4,0)))</f>
        <v>ＳＢＳロジコム関東株式会社</v>
      </c>
      <c r="D659" s="1305"/>
      <c r="E659" s="1293"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305" t="str">
        <f>IF(B660="","",INDEX(非表示_前年度報告内容!$1:$1048576,MATCH(B660,非表示_前年度報告内容!$A:$A,0),MATCH($C$52,非表示_前年度報告内容!$4:$4,0)))</f>
        <v>京セラ株式会社</v>
      </c>
      <c r="D660" s="1305"/>
      <c r="E660" s="1293"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305" t="str">
        <f>IF(B661="","",INDEX(非表示_前年度報告内容!$1:$1048576,MATCH(B661,非表示_前年度報告内容!$A:$A,0),MATCH($C$52,非表示_前年度報告内容!$4:$4,0)))</f>
        <v>東亜道路工業株式会社</v>
      </c>
      <c r="D661" s="1305"/>
      <c r="E661" s="1293"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305" t="str">
        <f>IF(B662="","",INDEX(非表示_前年度報告内容!$1:$1048576,MATCH(B662,非表示_前年度報告内容!$A:$A,0),MATCH($C$52,非表示_前年度報告内容!$4:$4,0)))</f>
        <v/>
      </c>
      <c r="D662" s="1305"/>
      <c r="E662" s="1293"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305" t="str">
        <f>IF(B663="","",INDEX(非表示_前年度報告内容!$1:$1048576,MATCH(B663,非表示_前年度報告内容!$A:$A,0),MATCH($C$52,非表示_前年度報告内容!$4:$4,0)))</f>
        <v>独立行政法人労働者健康安全機構</v>
      </c>
      <c r="D663" s="1305"/>
      <c r="E663" s="1293"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305" t="str">
        <f>IF(B664="","",INDEX(非表示_前年度報告内容!$1:$1048576,MATCH(B664,非表示_前年度報告内容!$A:$A,0),MATCH($C$52,非表示_前年度報告内容!$4:$4,0)))</f>
        <v>三菱食品株式会社</v>
      </c>
      <c r="D664" s="1305"/>
      <c r="E664" s="1293"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305" t="str">
        <f>IF(B665="","",INDEX(非表示_前年度報告内容!$1:$1048576,MATCH(B665,非表示_前年度報告内容!$A:$A,0),MATCH($C$52,非表示_前年度報告内容!$4:$4,0)))</f>
        <v>東洋アルミニウム株式会社</v>
      </c>
      <c r="D665" s="1305"/>
      <c r="E665" s="1293"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305" t="str">
        <f>IF(B666="","",INDEX(非表示_前年度報告内容!$1:$1048576,MATCH(B666,非表示_前年度報告内容!$A:$A,0),MATCH($C$52,非表示_前年度報告内容!$4:$4,0)))</f>
        <v>ワタミ株式会社</v>
      </c>
      <c r="D666" s="1305"/>
      <c r="E666" s="1293"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305" t="str">
        <f>IF(B667="","",INDEX(非表示_前年度報告内容!$1:$1048576,MATCH(B667,非表示_前年度報告内容!$A:$A,0),MATCH($C$52,非表示_前年度報告内容!$4:$4,0)))</f>
        <v>株式会社ゼロ・プラス関東</v>
      </c>
      <c r="D667" s="1305"/>
      <c r="E667" s="1293"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305" t="str">
        <f>IF(B668="","",INDEX(非表示_前年度報告内容!$1:$1048576,MATCH(B668,非表示_前年度報告内容!$A:$A,0),MATCH($C$52,非表示_前年度報告内容!$4:$4,0)))</f>
        <v>ウエルシア薬局株式会社</v>
      </c>
      <c r="D668" s="1305"/>
      <c r="E668" s="1293"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305" t="str">
        <f>IF(B669="","",INDEX(非表示_前年度報告内容!$1:$1048576,MATCH(B669,非表示_前年度報告内容!$A:$A,0),MATCH($C$52,非表示_前年度報告内容!$4:$4,0)))</f>
        <v>株式会社アトレ</v>
      </c>
      <c r="D669" s="1305"/>
      <c r="E669" s="1293"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305" t="str">
        <f>IF(B670="","",INDEX(非表示_前年度報告内容!$1:$1048576,MATCH(B670,非表示_前年度報告内容!$A:$A,0),MATCH($C$52,非表示_前年度報告内容!$4:$4,0)))</f>
        <v>学校法人帝京大学</v>
      </c>
      <c r="D670" s="1305"/>
      <c r="E670" s="1293"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305" t="str">
        <f>IF(B671="","",INDEX(非表示_前年度報告内容!$1:$1048576,MATCH(B671,非表示_前年度報告内容!$A:$A,0),MATCH($C$52,非表示_前年度報告内容!$4:$4,0)))</f>
        <v>Axcelead Drug Discovery Partners株式会社</v>
      </c>
      <c r="D671" s="1305"/>
      <c r="E671" s="1293"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305" t="str">
        <f>IF(B672="","",INDEX(非表示_前年度報告内容!$1:$1048576,MATCH(B672,非表示_前年度報告内容!$A:$A,0),MATCH($C$52,非表示_前年度報告内容!$4:$4,0)))</f>
        <v>ヒラツカ特定目的会社</v>
      </c>
      <c r="D672" s="1305"/>
      <c r="E672" s="1293"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305" t="str">
        <f>IF(B673="","",INDEX(非表示_前年度報告内容!$1:$1048576,MATCH(B673,非表示_前年度報告内容!$A:$A,0),MATCH($C$52,非表示_前年度報告内容!$4:$4,0)))</f>
        <v/>
      </c>
      <c r="D673" s="1305"/>
      <c r="E673" s="1293"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305" t="str">
        <f>IF(B674="","",INDEX(非表示_前年度報告内容!$1:$1048576,MATCH(B674,非表示_前年度報告内容!$A:$A,0),MATCH($C$52,非表示_前年度報告内容!$4:$4,0)))</f>
        <v/>
      </c>
      <c r="D674" s="1305"/>
      <c r="E674" s="1293"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305" t="str">
        <f>IF(B675="","",INDEX(非表示_前年度報告内容!$1:$1048576,MATCH(B675,非表示_前年度報告内容!$A:$A,0),MATCH($C$52,非表示_前年度報告内容!$4:$4,0)))</f>
        <v>イオンリテールストア株式会社</v>
      </c>
      <c r="D675" s="1305"/>
      <c r="E675" s="1293"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305" t="str">
        <f>IF(B676="","",INDEX(非表示_前年度報告内容!$1:$1048576,MATCH(B676,非表示_前年度報告内容!$A:$A,0),MATCH($C$52,非表示_前年度報告内容!$4:$4,0)))</f>
        <v>全農パールライス株式会社</v>
      </c>
      <c r="D676" s="1305"/>
      <c r="E676" s="1293"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305" t="str">
        <f>IF(B677="","",INDEX(非表示_前年度報告内容!$1:$1048576,MATCH(B677,非表示_前年度報告内容!$A:$A,0),MATCH($C$52,非表示_前年度報告内容!$4:$4,0)))</f>
        <v>大和アスコン株式会社</v>
      </c>
      <c r="D677" s="1305"/>
      <c r="E677" s="1293"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305" t="str">
        <f>IF(B678="","",INDEX(非表示_前年度報告内容!$1:$1048576,MATCH(B678,非表示_前年度報告内容!$A:$A,0),MATCH($C$52,非表示_前年度報告内容!$4:$4,0)))</f>
        <v>日本ゼトック株式会社</v>
      </c>
      <c r="D678" s="1305"/>
      <c r="E678" s="1293"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305" t="str">
        <f>IF(B679="","",INDEX(非表示_前年度報告内容!$1:$1048576,MATCH(B679,非表示_前年度報告内容!$A:$A,0),MATCH($C$52,非表示_前年度報告内容!$4:$4,0)))</f>
        <v>共同印刷株式会社</v>
      </c>
      <c r="D679" s="1305"/>
      <c r="E679" s="1293"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305" t="str">
        <f>IF(B680="","",INDEX(非表示_前年度報告内容!$1:$1048576,MATCH(B680,非表示_前年度報告内容!$A:$A,0),MATCH($C$52,非表示_前年度報告内容!$4:$4,0)))</f>
        <v>株式会社関東ダイエットクック</v>
      </c>
      <c r="D680" s="1305"/>
      <c r="E680" s="1293"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305" t="str">
        <f>IF(B681="","",INDEX(非表示_前年度報告内容!$1:$1048576,MATCH(B681,非表示_前年度報告内容!$A:$A,0),MATCH($C$52,非表示_前年度報告内容!$4:$4,0)))</f>
        <v>アルフレッサ株式会社</v>
      </c>
      <c r="D681" s="1305"/>
      <c r="E681" s="1293"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305" t="str">
        <f>IF(B682="","",INDEX(非表示_前年度報告内容!$1:$1048576,MATCH(B682,非表示_前年度報告内容!$A:$A,0),MATCH($C$52,非表示_前年度報告内容!$4:$4,0)))</f>
        <v/>
      </c>
      <c r="D682" s="1305"/>
      <c r="E682" s="1293"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305" t="str">
        <f>IF(B683="","",INDEX(非表示_前年度報告内容!$1:$1048576,MATCH(B683,非表示_前年度報告内容!$A:$A,0),MATCH($C$52,非表示_前年度報告内容!$4:$4,0)))</f>
        <v>株式会社京三製作所</v>
      </c>
      <c r="D683" s="1305"/>
      <c r="E683" s="1293"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305" t="str">
        <f>IF(B684="","",INDEX(非表示_前年度報告内容!$1:$1048576,MATCH(B684,非表示_前年度報告内容!$A:$A,0),MATCH($C$52,非表示_前年度報告内容!$4:$4,0)))</f>
        <v>株式会社ダイドーフォワード</v>
      </c>
      <c r="D684" s="1305"/>
      <c r="E684" s="1293"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305" t="str">
        <f>IF(B685="","",INDEX(非表示_前年度報告内容!$1:$1048576,MATCH(B685,非表示_前年度報告内容!$A:$A,0),MATCH($C$52,非表示_前年度報告内容!$4:$4,0)))</f>
        <v>ギガフォトン株式会社</v>
      </c>
      <c r="D685" s="1305"/>
      <c r="E685" s="1293"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305" t="str">
        <f>IF(B686="","",INDEX(非表示_前年度報告内容!$1:$1048576,MATCH(B686,非表示_前年度報告内容!$A:$A,0),MATCH($C$52,非表示_前年度報告内容!$4:$4,0)))</f>
        <v>マイクロンメモリ ジャパン株式会社</v>
      </c>
      <c r="D686" s="1305"/>
      <c r="E686" s="1293"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305" t="str">
        <f>IF(B687="","",INDEX(非表示_前年度報告内容!$1:$1048576,MATCH(B687,非表示_前年度報告内容!$A:$A,0),MATCH($C$52,非表示_前年度報告内容!$4:$4,0)))</f>
        <v>イオンモール株式会社</v>
      </c>
      <c r="D687" s="1305"/>
      <c r="E687" s="1293"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305" t="str">
        <f>IF(B688="","",INDEX(非表示_前年度報告内容!$1:$1048576,MATCH(B688,非表示_前年度報告内容!$A:$A,0),MATCH($C$52,非表示_前年度報告内容!$4:$4,0)))</f>
        <v>茨木・大成化工株式会社</v>
      </c>
      <c r="D688" s="1305"/>
      <c r="E688" s="1293"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305" t="str">
        <f>IF(B689="","",INDEX(非表示_前年度報告内容!$1:$1048576,MATCH(B689,非表示_前年度報告内容!$A:$A,0),MATCH($C$52,非表示_前年度報告内容!$4:$4,0)))</f>
        <v>アマゾンジャパン合同会社</v>
      </c>
      <c r="D689" s="1305"/>
      <c r="E689" s="1293"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305" t="str">
        <f>IF(B690="","",INDEX(非表示_前年度報告内容!$1:$1048576,MATCH(B690,非表示_前年度報告内容!$A:$A,0),MATCH($C$52,非表示_前年度報告内容!$4:$4,0)))</f>
        <v>野村不動産プライベート投資法人</v>
      </c>
      <c r="D690" s="1305"/>
      <c r="E690" s="1293"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305" t="str">
        <f>IF(B691="","",INDEX(非表示_前年度報告内容!$1:$1048576,MATCH(B691,非表示_前年度報告内容!$A:$A,0),MATCH($C$52,非表示_前年度報告内容!$4:$4,0)))</f>
        <v>三井倉庫株式会社</v>
      </c>
      <c r="D691" s="1305"/>
      <c r="E691" s="1293"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305" t="str">
        <f>IF(B692="","",INDEX(非表示_前年度報告内容!$1:$1048576,MATCH(B692,非表示_前年度報告内容!$A:$A,0),MATCH($C$52,非表示_前年度報告内容!$4:$4,0)))</f>
        <v>神奈中タクシー株式会社</v>
      </c>
      <c r="D692" s="1305"/>
      <c r="E692" s="1293"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305" t="str">
        <f>IF(B693="","",INDEX(非表示_前年度報告内容!$1:$1048576,MATCH(B693,非表示_前年度報告内容!$A:$A,0),MATCH($C$52,非表示_前年度報告内容!$4:$4,0)))</f>
        <v>富士フイルムワコーケミカル株式会社</v>
      </c>
      <c r="D693" s="1305"/>
      <c r="E693" s="1293"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305" t="str">
        <f>IF(B694="","",INDEX(非表示_前年度報告内容!$1:$1048576,MATCH(B694,非表示_前年度報告内容!$A:$A,0),MATCH($C$52,非表示_前年度報告内容!$4:$4,0)))</f>
        <v>住友重機械工業株式会社</v>
      </c>
      <c r="D694" s="1305"/>
      <c r="E694" s="1293"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305" t="str">
        <f>IF(B695="","",INDEX(非表示_前年度報告内容!$1:$1048576,MATCH(B695,非表示_前年度報告内容!$A:$A,0),MATCH($C$52,非表示_前年度報告内容!$4:$4,0)))</f>
        <v>株式会社ニュー・クイック</v>
      </c>
      <c r="D695" s="1305"/>
      <c r="E695" s="1293"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305" t="str">
        <f>IF(B696="","",INDEX(非表示_前年度報告内容!$1:$1048576,MATCH(B696,非表示_前年度報告内容!$A:$A,0),MATCH($C$52,非表示_前年度報告内容!$4:$4,0)))</f>
        <v>株式会社やまか</v>
      </c>
      <c r="D696" s="1305"/>
      <c r="E696" s="1293"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305" t="str">
        <f>IF(B697="","",INDEX(非表示_前年度報告内容!$1:$1048576,MATCH(B697,非表示_前年度報告内容!$A:$A,0),MATCH($C$52,非表示_前年度報告内容!$4:$4,0)))</f>
        <v>ロジスティード東日本株式会社</v>
      </c>
      <c r="D697" s="1305"/>
      <c r="E697" s="1293"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305" t="str">
        <f>IF(B698="","",INDEX(非表示_前年度報告内容!$1:$1048576,MATCH(B698,非表示_前年度報告内容!$A:$A,0),MATCH($C$52,非表示_前年度報告内容!$4:$4,0)))</f>
        <v>田辺三菱製薬株式会社</v>
      </c>
      <c r="D698" s="1305"/>
      <c r="E698" s="1293"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305" t="str">
        <f>IF(B699="","",INDEX(非表示_前年度報告内容!$1:$1048576,MATCH(B699,非表示_前年度報告内容!$A:$A,0),MATCH($C$52,非表示_前年度報告内容!$4:$4,0)))</f>
        <v>株式会社宝幸</v>
      </c>
      <c r="D699" s="1305"/>
      <c r="E699" s="1293"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305" t="str">
        <f>IF(B700="","",INDEX(非表示_前年度報告内容!$1:$1048576,MATCH(B700,非表示_前年度報告内容!$A:$A,0),MATCH($C$52,非表示_前年度報告内容!$4:$4,0)))</f>
        <v>ヤオマサ株式会社</v>
      </c>
      <c r="D700" s="1305"/>
      <c r="E700" s="1293"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305" t="str">
        <f>IF(B701="","",INDEX(非表示_前年度報告内容!$1:$1048576,MATCH(B701,非表示_前年度報告内容!$A:$A,0),MATCH($C$52,非表示_前年度報告内容!$4:$4,0)))</f>
        <v>株式会社ジャパンニューアルファ</v>
      </c>
      <c r="D701" s="1305"/>
      <c r="E701" s="1293"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305" t="str">
        <f>IF(B702="","",INDEX(非表示_前年度報告内容!$1:$1048576,MATCH(B702,非表示_前年度報告内容!$A:$A,0),MATCH($C$52,非表示_前年度報告内容!$4:$4,0)))</f>
        <v>KDX不動産投資法人</v>
      </c>
      <c r="D702" s="1305"/>
      <c r="E702" s="1293"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305" t="str">
        <f>IF(B703="","",INDEX(非表示_前年度報告内容!$1:$1048576,MATCH(B703,非表示_前年度報告内容!$A:$A,0),MATCH($C$52,非表示_前年度報告内容!$4:$4,0)))</f>
        <v>アパホテル株式会社</v>
      </c>
      <c r="D703" s="1305"/>
      <c r="E703" s="1293"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305" t="str">
        <f>IF(B704="","",INDEX(非表示_前年度報告内容!$1:$1048576,MATCH(B704,非表示_前年度報告内容!$A:$A,0),MATCH($C$52,非表示_前年度報告内容!$4:$4,0)))</f>
        <v>株式会社サン・ライフ</v>
      </c>
      <c r="D704" s="1305"/>
      <c r="E704" s="1293"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305" t="str">
        <f>IF(B705="","",INDEX(非表示_前年度報告内容!$1:$1048576,MATCH(B705,非表示_前年度報告内容!$A:$A,0),MATCH($C$52,非表示_前年度報告内容!$4:$4,0)))</f>
        <v>株式会社たまや</v>
      </c>
      <c r="D705" s="1305"/>
      <c r="E705" s="1293"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305" t="str">
        <f>IF(B706="","",INDEX(非表示_前年度報告内容!$1:$1048576,MATCH(B706,非表示_前年度報告内容!$A:$A,0),MATCH($C$52,非表示_前年度報告内容!$4:$4,0)))</f>
        <v>サントリーコーヒーロースタリー株式会社</v>
      </c>
      <c r="D706" s="1305"/>
      <c r="E706" s="1293"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305" t="str">
        <f>IF(B707="","",INDEX(非表示_前年度報告内容!$1:$1048576,MATCH(B707,非表示_前年度報告内容!$A:$A,0),MATCH($C$52,非表示_前年度報告内容!$4:$4,0)))</f>
        <v>キヤノントッキ株式会社</v>
      </c>
      <c r="D707" s="1305"/>
      <c r="E707" s="1293"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305" t="str">
        <f>IF(B708="","",INDEX(非表示_前年度報告内容!$1:$1048576,MATCH(B708,非表示_前年度報告内容!$A:$A,0),MATCH($C$52,非表示_前年度報告内容!$4:$4,0)))</f>
        <v>株式会社エイヴイ</v>
      </c>
      <c r="D708" s="1305"/>
      <c r="E708" s="1293"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305" t="str">
        <f>IF(B709="","",INDEX(非表示_前年度報告内容!$1:$1048576,MATCH(B709,非表示_前年度報告内容!$A:$A,0),MATCH($C$52,非表示_前年度報告内容!$4:$4,0)))</f>
        <v>株式会社進映社</v>
      </c>
      <c r="D709" s="1305"/>
      <c r="E709" s="1293"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305" t="str">
        <f>IF(B710="","",INDEX(非表示_前年度報告内容!$1:$1048576,MATCH(B710,非表示_前年度報告内容!$A:$A,0),MATCH($C$52,非表示_前年度報告内容!$4:$4,0)))</f>
        <v>株式会社スズキヤ</v>
      </c>
      <c r="D710" s="1305"/>
      <c r="E710" s="1293"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305" t="str">
        <f>IF(B711="","",INDEX(非表示_前年度報告内容!$1:$1048576,MATCH(B711,非表示_前年度報告内容!$A:$A,0),MATCH($C$52,非表示_前年度報告内容!$4:$4,0)))</f>
        <v>株式会社オーイズミフーズ</v>
      </c>
      <c r="D711" s="1305"/>
      <c r="E711" s="1293"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305" t="str">
        <f>IF(B712="","",INDEX(非表示_前年度報告内容!$1:$1048576,MATCH(B712,非表示_前年度報告内容!$A:$A,0),MATCH($C$52,非表示_前年度報告内容!$4:$4,0)))</f>
        <v>株式会社しまむら</v>
      </c>
      <c r="D712" s="1305"/>
      <c r="E712" s="1293"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305" t="str">
        <f>IF(B713="","",INDEX(非表示_前年度報告内容!$1:$1048576,MATCH(B713,非表示_前年度報告内容!$A:$A,0),MATCH($C$52,非表示_前年度報告内容!$4:$4,0)))</f>
        <v>医療法人徳洲会</v>
      </c>
      <c r="D713" s="1305"/>
      <c r="E713" s="1293"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305" t="str">
        <f>IF(B714="","",INDEX(非表示_前年度報告内容!$1:$1048576,MATCH(B714,非表示_前年度報告内容!$A:$A,0),MATCH($C$52,非表示_前年度報告内容!$4:$4,0)))</f>
        <v>株式会社サンファミリー</v>
      </c>
      <c r="D714" s="1305"/>
      <c r="E714" s="1293"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305" t="str">
        <f>IF(B715="","",INDEX(非表示_前年度報告内容!$1:$1048576,MATCH(B715,非表示_前年度報告内容!$A:$A,0),MATCH($C$52,非表示_前年度報告内容!$4:$4,0)))</f>
        <v>日本ホテル株式会社</v>
      </c>
      <c r="D715" s="1305"/>
      <c r="E715" s="1293"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305" t="str">
        <f>IF(B716="","",INDEX(非表示_前年度報告内容!$1:$1048576,MATCH(B716,非表示_前年度報告内容!$A:$A,0),MATCH($C$52,非表示_前年度報告内容!$4:$4,0)))</f>
        <v>株式会社京急百貨店</v>
      </c>
      <c r="D716" s="1305"/>
      <c r="E716" s="1293"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305" t="str">
        <f>IF(B717="","",INDEX(非表示_前年度報告内容!$1:$1048576,MATCH(B717,非表示_前年度報告内容!$A:$A,0),MATCH($C$52,非表示_前年度報告内容!$4:$4,0)))</f>
        <v>野村不動産株式会社</v>
      </c>
      <c r="D717" s="1305"/>
      <c r="E717" s="1293"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305" t="str">
        <f>IF(B718="","",INDEX(非表示_前年度報告内容!$1:$1048576,MATCH(B718,非表示_前年度報告内容!$A:$A,0),MATCH($C$52,非表示_前年度報告内容!$4:$4,0)))</f>
        <v>株式会社小田急ＳＣディベロップメント</v>
      </c>
      <c r="D718" s="1305"/>
      <c r="E718" s="1293"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305" t="str">
        <f>IF(B719="","",INDEX(非表示_前年度報告内容!$1:$1048576,MATCH(B719,非表示_前年度報告内容!$A:$A,0),MATCH($C$52,非表示_前年度報告内容!$4:$4,0)))</f>
        <v>株式会社ニチイ学館</v>
      </c>
      <c r="D719" s="1305"/>
      <c r="E719" s="1293"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305" t="str">
        <f>IF(B720="","",INDEX(非表示_前年度報告内容!$1:$1048576,MATCH(B720,非表示_前年度報告内容!$A:$A,0),MATCH($C$52,非表示_前年度報告内容!$4:$4,0)))</f>
        <v>株式会社アマダ</v>
      </c>
      <c r="D720" s="1305"/>
      <c r="E720" s="1293"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305" t="str">
        <f>IF(B721="","",INDEX(非表示_前年度報告内容!$1:$1048576,MATCH(B721,非表示_前年度報告内容!$A:$A,0),MATCH($C$52,非表示_前年度報告内容!$4:$4,0)))</f>
        <v>横須賀モール・リーシング合同会社</v>
      </c>
      <c r="D721" s="1305"/>
      <c r="E721" s="1293"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305" t="str">
        <f>IF(B722="","",INDEX(非表示_前年度報告内容!$1:$1048576,MATCH(B722,非表示_前年度報告内容!$A:$A,0),MATCH($C$52,非表示_前年度報告内容!$4:$4,0)))</f>
        <v>イオンビッグ株式会社</v>
      </c>
      <c r="D722" s="1305"/>
      <c r="E722" s="1293"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305" t="str">
        <f>IF(B723="","",INDEX(非表示_前年度報告内容!$1:$1048576,MATCH(B723,非表示_前年度報告内容!$A:$A,0),MATCH($C$52,非表示_前年度報告内容!$4:$4,0)))</f>
        <v>ＳＯＳｉＬＡ物流リート投資法人</v>
      </c>
      <c r="D723" s="1305"/>
      <c r="E723" s="1293"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305" t="str">
        <f>IF(B724="","",INDEX(非表示_前年度報告内容!$1:$1048576,MATCH(B724,非表示_前年度報告内容!$A:$A,0),MATCH($C$52,非表示_前年度報告内容!$4:$4,0)))</f>
        <v>野村不動産マスターファンド投資法人</v>
      </c>
      <c r="D724" s="1305"/>
      <c r="E724" s="1293"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305" t="str">
        <f>IF(B725="","",INDEX(非表示_前年度報告内容!$1:$1048576,MATCH(B725,非表示_前年度報告内容!$A:$A,0),MATCH($C$52,非表示_前年度報告内容!$4:$4,0)))</f>
        <v>オーケー株式会社</v>
      </c>
      <c r="D725" s="1305"/>
      <c r="E725" s="1293"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305" t="str">
        <f>IF(B726="","",INDEX(非表示_前年度報告内容!$1:$1048576,MATCH(B726,非表示_前年度報告内容!$A:$A,0),MATCH($C$52,非表示_前年度報告内容!$4:$4,0)))</f>
        <v>エア･ウォーター･パフォーマンスケミカル株式会社</v>
      </c>
      <c r="D726" s="1305"/>
      <c r="E726" s="1293"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305" t="str">
        <f>IF(B727="","",INDEX(非表示_前年度報告内容!$1:$1048576,MATCH(B727,非表示_前年度報告内容!$A:$A,0),MATCH($C$52,非表示_前年度報告内容!$4:$4,0)))</f>
        <v>DREAMプライベートリート投資法人</v>
      </c>
      <c r="D727" s="1305"/>
      <c r="E727" s="1293"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305" t="str">
        <f>IF(B728="","",INDEX(非表示_前年度報告内容!$1:$1048576,MATCH(B728,非表示_前年度報告内容!$A:$A,0),MATCH($C$52,非表示_前年度報告内容!$4:$4,0)))</f>
        <v>産業ファンド投資法人</v>
      </c>
      <c r="D728" s="1305"/>
      <c r="E728" s="1293"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305" t="str">
        <f>IF(B729="","",INDEX(非表示_前年度報告内容!$1:$1048576,MATCH(B729,非表示_前年度報告内容!$A:$A,0),MATCH($C$52,非表示_前年度報告内容!$4:$4,0)))</f>
        <v>株式会社東急レクリエーション</v>
      </c>
      <c r="D729" s="1305"/>
      <c r="E729" s="1293"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305" t="str">
        <f>IF(B730="","",INDEX(非表示_前年度報告内容!$1:$1048576,MATCH(B730,非表示_前年度報告内容!$A:$A,0),MATCH($C$52,非表示_前年度報告内容!$4:$4,0)))</f>
        <v>株式会社JR東日本クロスステーション</v>
      </c>
      <c r="D730" s="1305"/>
      <c r="E730" s="1293"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305" t="str">
        <f>IF(B731="","",INDEX(非表示_前年度報告内容!$1:$1048576,MATCH(B731,非表示_前年度報告内容!$A:$A,0),MATCH($C$52,非表示_前年度報告内容!$4:$4,0)))</f>
        <v>東京ガスネットワーク株式会社</v>
      </c>
      <c r="D731" s="1305"/>
      <c r="E731" s="1293"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305" t="str">
        <f>IF(B732="","",INDEX(非表示_前年度報告内容!$1:$1048576,MATCH(B732,非表示_前年度報告内容!$A:$A,0),MATCH($C$52,非表示_前年度報告内容!$4:$4,0)))</f>
        <v>株式会社プレシア</v>
      </c>
      <c r="D732" s="1305"/>
      <c r="E732" s="1293"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305" t="str">
        <f>IF(B733="","",INDEX(非表示_前年度報告内容!$1:$1048576,MATCH(B733,非表示_前年度報告内容!$A:$A,0),MATCH($C$52,非表示_前年度報告内容!$4:$4,0)))</f>
        <v>株式会社ロジスティクス・ネットワーク</v>
      </c>
      <c r="D733" s="1305"/>
      <c r="E733" s="1293"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305" t="str">
        <f>IF(B734="","",INDEX(非表示_前年度報告内容!$1:$1048576,MATCH(B734,非表示_前年度報告内容!$A:$A,0),MATCH($C$52,非表示_前年度報告内容!$4:$4,0)))</f>
        <v>キンドリルジャパン株式会社</v>
      </c>
      <c r="D734" s="1305"/>
      <c r="E734" s="1293"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305" t="str">
        <f>IF(B735="","",INDEX(非表示_前年度報告内容!$1:$1048576,MATCH(B735,非表示_前年度報告内容!$A:$A,0),MATCH($C$52,非表示_前年度報告内容!$4:$4,0)))</f>
        <v>アマゾンデータサービスジャパン合同会社</v>
      </c>
      <c r="D735" s="1305"/>
      <c r="E735" s="1293"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305" t="str">
        <f>IF(B736="","",INDEX(非表示_前年度報告内容!$1:$1048576,MATCH(B736,非表示_前年度報告内容!$A:$A,0),MATCH($C$52,非表示_前年度報告内容!$4:$4,0)))</f>
        <v>オリックス・ホテルマネジメント株式会社</v>
      </c>
      <c r="D736" s="1305"/>
      <c r="E736" s="1293"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305" t="str">
        <f>IF(B737="","",INDEX(非表示_前年度報告内容!$1:$1048576,MATCH(B737,非表示_前年度報告内容!$A:$A,0),MATCH($C$52,非表示_前年度報告内容!$4:$4,0)))</f>
        <v>Meiji Seika ファルマテック株式会社</v>
      </c>
      <c r="D737" s="1305"/>
      <c r="E737" s="1293"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305" t="str">
        <f>IF(B738="","",INDEX(非表示_前年度報告内容!$1:$1048576,MATCH(B738,非表示_前年度報告内容!$A:$A,0),MATCH($C$52,非表示_前年度報告内容!$4:$4,0)))</f>
        <v/>
      </c>
      <c r="D738" s="1305"/>
      <c r="E738" s="1293"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305" t="str">
        <f>IF(B739="","",INDEX(非表示_前年度報告内容!$1:$1048576,MATCH(B739,非表示_前年度報告内容!$A:$A,0),MATCH($C$52,非表示_前年度報告内容!$4:$4,0)))</f>
        <v>ユー・エム・シー・エレクトロニクス株式会社</v>
      </c>
      <c r="D739" s="1305"/>
      <c r="E739" s="1293"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305" t="str">
        <f>IF(B740="","",INDEX(非表示_前年度報告内容!$1:$1048576,MATCH(B740,非表示_前年度報告内容!$A:$A,0),MATCH($C$52,非表示_前年度報告内容!$4:$4,0)))</f>
        <v>GLP投資法人</v>
      </c>
      <c r="D740" s="1305"/>
      <c r="E740" s="1293"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305" t="str">
        <f>IF(B741="","",INDEX(非表示_前年度報告内容!$1:$1048576,MATCH(B741,非表示_前年度報告内容!$A:$A,0),MATCH($C$52,非表示_前年度報告内容!$4:$4,0)))</f>
        <v>Gravity AH合同会社</v>
      </c>
      <c r="D741" s="1305"/>
      <c r="E741" s="1293"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305" t="str">
        <f>IF(B742="","",INDEX(非表示_前年度報告内容!$1:$1048576,MATCH(B742,非表示_前年度報告内容!$A:$A,0),MATCH($C$52,非表示_前年度報告内容!$4:$4,0)))</f>
        <v>ウエインズトヨタ神奈川株式会社</v>
      </c>
      <c r="D742" s="1305"/>
      <c r="E742" s="1293"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305" t="str">
        <f>IF(B743="","",INDEX(非表示_前年度報告内容!$1:$1048576,MATCH(B743,非表示_前年度報告内容!$A:$A,0),MATCH($C$52,非表示_前年度報告内容!$4:$4,0)))</f>
        <v>シーカ・ジャパン株式会社</v>
      </c>
      <c r="D743" s="1305"/>
      <c r="E743" s="1293"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305" t="str">
        <f>IF(B744="","",INDEX(非表示_前年度報告内容!$1:$1048576,MATCH(B744,非表示_前年度報告内容!$A:$A,0),MATCH($C$52,非表示_前年度報告内容!$4:$4,0)))</f>
        <v>スポーツクラブＮＡＳ株式会社</v>
      </c>
      <c r="D744" s="1305"/>
      <c r="E744" s="1293"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305" t="str">
        <f>IF(B745="","",INDEX(非表示_前年度報告内容!$1:$1048576,MATCH(B745,非表示_前年度報告内容!$A:$A,0),MATCH($C$52,非表示_前年度報告内容!$4:$4,0)))</f>
        <v>株式会社瀬戸水産</v>
      </c>
      <c r="D745" s="1305"/>
      <c r="E745" s="1293"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305" t="str">
        <f>IF(B746="","",INDEX(非表示_前年度報告内容!$1:$1048576,MATCH(B746,非表示_前年度報告内容!$A:$A,0),MATCH($C$52,非表示_前年度報告内容!$4:$4,0)))</f>
        <v>岡田電機工業株式会社</v>
      </c>
      <c r="D746" s="1305"/>
      <c r="E746" s="1293"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305" t="str">
        <f>IF(B747="","",INDEX(非表示_前年度報告内容!$1:$1048576,MATCH(B747,非表示_前年度報告内容!$A:$A,0),MATCH($C$52,非表示_前年度報告内容!$4:$4,0)))</f>
        <v>三和紙工株式会社</v>
      </c>
      <c r="D747" s="1305"/>
      <c r="E747" s="1293"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305" t="str">
        <f>IF(B748="","",INDEX(非表示_前年度報告内容!$1:$1048576,MATCH(B748,非表示_前年度報告内容!$A:$A,0),MATCH($C$52,非表示_前年度報告内容!$4:$4,0)))</f>
        <v>MT＆ヒルトンホテル株式会社</v>
      </c>
      <c r="D748" s="1305"/>
      <c r="E748" s="1293"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305" t="str">
        <f>IF(B749="","",INDEX(非表示_前年度報告内容!$1:$1048576,MATCH(B749,非表示_前年度報告内容!$A:$A,0),MATCH($C$52,非表示_前年度報告内容!$4:$4,0)))</f>
        <v>茅ヶ崎市立病院</v>
      </c>
      <c r="D749" s="1305"/>
      <c r="E749" s="1293"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305" t="str">
        <f>IF(B750="","",INDEX(非表示_前年度報告内容!$1:$1048576,MATCH(B750,非表示_前年度報告内容!$A:$A,0),MATCH($C$52,非表示_前年度報告内容!$4:$4,0)))</f>
        <v>ＴＯＴＯ株式会社</v>
      </c>
      <c r="D750" s="1305"/>
      <c r="E750" s="1293"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305" t="str">
        <f>IF(B751="","",INDEX(非表示_前年度報告内容!$1:$1048576,MATCH(B751,非表示_前年度報告内容!$A:$A,0),MATCH($C$52,非表示_前年度報告内容!$4:$4,0)))</f>
        <v>株式会社タカサワ</v>
      </c>
      <c r="D751" s="1305"/>
      <c r="E751" s="1293"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305" t="str">
        <f>IF(B752="","",INDEX(非表示_前年度報告内容!$1:$1048576,MATCH(B752,非表示_前年度報告内容!$A:$A,0),MATCH($C$52,非表示_前年度報告内容!$4:$4,0)))</f>
        <v>セントラル硝子株式会社</v>
      </c>
      <c r="D752" s="1305"/>
      <c r="E752" s="1293"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305" t="str">
        <f>IF(B753="","",INDEX(非表示_前年度報告内容!$1:$1048576,MATCH(B753,非表示_前年度報告内容!$A:$A,0),MATCH($C$52,非表示_前年度報告内容!$4:$4,0)))</f>
        <v>大和ハウスリアルティマネジメント株式会社</v>
      </c>
      <c r="D753" s="1305"/>
      <c r="E753" s="1293"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305" t="str">
        <f>IF(B754="","",INDEX(非表示_前年度報告内容!$1:$1048576,MATCH(B754,非表示_前年度報告内容!$A:$A,0),MATCH($C$52,非表示_前年度報告内容!$4:$4,0)))</f>
        <v>三井住友海上火災保険株式会社</v>
      </c>
      <c r="D754" s="1305"/>
      <c r="E754" s="1293"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305" t="str">
        <f>IF(B755="","",INDEX(非表示_前年度報告内容!$1:$1048576,MATCH(B755,非表示_前年度報告内容!$A:$A,0),MATCH($C$52,非表示_前年度報告内容!$4:$4,0)))</f>
        <v>新日本ウエックス株式会社</v>
      </c>
      <c r="D755" s="1305"/>
      <c r="E755" s="1293"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305" t="str">
        <f>IF(B756="","",INDEX(非表示_前年度報告内容!$1:$1048576,MATCH(B756,非表示_前年度報告内容!$A:$A,0),MATCH($C$52,非表示_前年度報告内容!$4:$4,0)))</f>
        <v>JERAパワー横須賀合同会社</v>
      </c>
      <c r="D756" s="1305"/>
      <c r="E756" s="1293"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305" t="str">
        <f>IF(B757="","",INDEX(非表示_前年度報告内容!$1:$1048576,MATCH(B757,非表示_前年度報告内容!$A:$A,0),MATCH($C$52,非表示_前年度報告内容!$4:$4,0)))</f>
        <v>株式会社バーコムシートメタル</v>
      </c>
      <c r="D757" s="1305"/>
      <c r="E757" s="1293"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305" t="str">
        <f>IF(B758="","",INDEX(非表示_前年度報告内容!$1:$1048576,MATCH(B758,非表示_前年度報告内容!$A:$A,0),MATCH($C$52,非表示_前年度報告内容!$4:$4,0)))</f>
        <v>日本化工機材株式会社</v>
      </c>
      <c r="D758" s="1305"/>
      <c r="E758" s="1293"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305" t="str">
        <f>IF(B759="","",INDEX(非表示_前年度報告内容!$1:$1048576,MATCH(B759,非表示_前年度報告内容!$A:$A,0),MATCH($C$52,非表示_前年度報告内容!$4:$4,0)))</f>
        <v>社会福祉法人　湘南育成園</v>
      </c>
      <c r="D759" s="1305"/>
      <c r="E759" s="1293"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305" t="str">
        <f>IF(B760="","",INDEX(非表示_前年度報告内容!$1:$1048576,MATCH(B760,非表示_前年度報告内容!$A:$A,0),MATCH($C$52,非表示_前年度報告内容!$4:$4,0)))</f>
        <v>株式会社ユニバァサル設計</v>
      </c>
      <c r="D760" s="1305"/>
      <c r="E760" s="1293"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305" t="str">
        <f>IF(B761="","",INDEX(非表示_前年度報告内容!$1:$1048576,MATCH(B761,非表示_前年度報告内容!$A:$A,0),MATCH($C$52,非表示_前年度報告内容!$4:$4,0)))</f>
        <v>株式会社日本ビオトープ</v>
      </c>
      <c r="D761" s="1305"/>
      <c r="E761" s="1293"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305" t="str">
        <f>IF(B762="","",INDEX(非表示_前年度報告内容!$1:$1048576,MATCH(B762,非表示_前年度報告内容!$A:$A,0),MATCH($C$52,非表示_前年度報告内容!$4:$4,0)))</f>
        <v>株式会社幸友造園土木</v>
      </c>
      <c r="D762" s="1305"/>
      <c r="E762" s="1293"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305" t="str">
        <f>IF(B763="","",INDEX(非表示_前年度報告内容!$1:$1048576,MATCH(B763,非表示_前年度報告内容!$A:$A,0),MATCH($C$52,非表示_前年度報告内容!$4:$4,0)))</f>
        <v>株式会社原田</v>
      </c>
      <c r="D763" s="1305"/>
      <c r="E763" s="1293"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305" t="str">
        <f>IF(B764="","",INDEX(非表示_前年度報告内容!$1:$1048576,MATCH(B764,非表示_前年度報告内容!$A:$A,0),MATCH($C$52,非表示_前年度報告内容!$4:$4,0)))</f>
        <v>三栄工業株式会社</v>
      </c>
      <c r="D764" s="1305"/>
      <c r="E764" s="1293"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305" t="str">
        <f>IF(B765="","",INDEX(非表示_前年度報告内容!$1:$1048576,MATCH(B765,非表示_前年度報告内容!$A:$A,0),MATCH($C$52,非表示_前年度報告内容!$4:$4,0)))</f>
        <v>株式会社コア・エレクトロニックシステム</v>
      </c>
      <c r="D765" s="1305"/>
      <c r="E765" s="1293"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305" t="str">
        <f>IF(B766="","",INDEX(非表示_前年度報告内容!$1:$1048576,MATCH(B766,非表示_前年度報告内容!$A:$A,0),MATCH($C$52,非表示_前年度報告内容!$4:$4,0)))</f>
        <v>あしがら環境保全株式会社</v>
      </c>
      <c r="D766" s="1305"/>
      <c r="E766" s="1293"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305" t="str">
        <f>IF(B767="","",INDEX(非表示_前年度報告内容!$1:$1048576,MATCH(B767,非表示_前年度報告内容!$A:$A,0),MATCH($C$52,非表示_前年度報告内容!$4:$4,0)))</f>
        <v>有限会社花企画</v>
      </c>
      <c r="D767" s="1305"/>
      <c r="E767" s="1293"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305" t="str">
        <f>IF(B768="","",INDEX(非表示_前年度報告内容!$1:$1048576,MATCH(B768,非表示_前年度報告内容!$A:$A,0),MATCH($C$52,非表示_前年度報告内容!$4:$4,0)))</f>
        <v>相模塗装株式会社</v>
      </c>
      <c r="D768" s="1305"/>
      <c r="E768" s="1293"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305" t="str">
        <f>IF(B769="","",INDEX(非表示_前年度報告内容!$1:$1048576,MATCH(B769,非表示_前年度報告内容!$A:$A,0),MATCH($C$52,非表示_前年度報告内容!$4:$4,0)))</f>
        <v>学校法人北見学園</v>
      </c>
      <c r="D769" s="1305"/>
      <c r="E769" s="1293"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305" t="str">
        <f>IF(B770="","",INDEX(非表示_前年度報告内容!$1:$1048576,MATCH(B770,非表示_前年度報告内容!$A:$A,0),MATCH($C$52,非表示_前年度報告内容!$4:$4,0)))</f>
        <v>有限会社サカモトエンジニアリング</v>
      </c>
      <c r="D770" s="1305"/>
      <c r="E770" s="1293"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305" t="str">
        <f>IF(B771="","",INDEX(非表示_前年度報告内容!$1:$1048576,MATCH(B771,非表示_前年度報告内容!$A:$A,0),MATCH($C$52,非表示_前年度報告内容!$4:$4,0)))</f>
        <v>ヨシト電気株式会社</v>
      </c>
      <c r="D771" s="1305"/>
      <c r="E771" s="1293"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305" t="str">
        <f>IF(B772="","",INDEX(非表示_前年度報告内容!$1:$1048576,MATCH(B772,非表示_前年度報告内容!$A:$A,0),MATCH($C$52,非表示_前年度報告内容!$4:$4,0)))</f>
        <v>株式会社兼子</v>
      </c>
      <c r="D772" s="1305"/>
      <c r="E772" s="1293"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305" t="str">
        <f>IF(B773="","",INDEX(非表示_前年度報告内容!$1:$1048576,MATCH(B773,非表示_前年度報告内容!$A:$A,0),MATCH($C$52,非表示_前年度報告内容!$4:$4,0)))</f>
        <v>株式会社森商会</v>
      </c>
      <c r="D773" s="1305"/>
      <c r="E773" s="1293"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305" t="str">
        <f>IF(B774="","",INDEX(非表示_前年度報告内容!$1:$1048576,MATCH(B774,非表示_前年度報告内容!$A:$A,0),MATCH($C$52,非表示_前年度報告内容!$4:$4,0)))</f>
        <v>佐藤電工株式会社</v>
      </c>
      <c r="D774" s="1305"/>
      <c r="E774" s="1293"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305" t="str">
        <f>IF(B775="","",INDEX(非表示_前年度報告内容!$1:$1048576,MATCH(B775,非表示_前年度報告内容!$A:$A,0),MATCH($C$52,非表示_前年度報告内容!$4:$4,0)))</f>
        <v>株式会社ウイザップ偕揚社</v>
      </c>
      <c r="D775" s="1305"/>
      <c r="E775" s="1293"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305" t="str">
        <f>IF(B776="","",INDEX(非表示_前年度報告内容!$1:$1048576,MATCH(B776,非表示_前年度報告内容!$A:$A,0),MATCH($C$52,非表示_前年度報告内容!$4:$4,0)))</f>
        <v>株式会社ミヤギ</v>
      </c>
      <c r="D776" s="1305"/>
      <c r="E776" s="1293"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305" t="str">
        <f>IF(B777="","",INDEX(非表示_前年度報告内容!$1:$1048576,MATCH(B777,非表示_前年度報告内容!$A:$A,0),MATCH($C$52,非表示_前年度報告内容!$4:$4,0)))</f>
        <v>吉川海事興業株式会社</v>
      </c>
      <c r="D777" s="1305"/>
      <c r="E777" s="1293"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305" t="str">
        <f>IF(B778="","",INDEX(非表示_前年度報告内容!$1:$1048576,MATCH(B778,非表示_前年度報告内容!$A:$A,0),MATCH($C$52,非表示_前年度報告内容!$4:$4,0)))</f>
        <v>医療法人社団　守城会</v>
      </c>
      <c r="D778" s="1305"/>
      <c r="E778" s="1293"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305" t="str">
        <f>IF(B779="","",INDEX(非表示_前年度報告内容!$1:$1048576,MATCH(B779,非表示_前年度報告内容!$A:$A,0),MATCH($C$52,非表示_前年度報告内容!$4:$4,0)))</f>
        <v>横浜建設株式会社</v>
      </c>
      <c r="D779" s="1305"/>
      <c r="E779" s="1293"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305" t="str">
        <f>IF(B780="","",INDEX(非表示_前年度報告内容!$1:$1048576,MATCH(B780,非表示_前年度報告内容!$A:$A,0),MATCH($C$52,非表示_前年度報告内容!$4:$4,0)))</f>
        <v>東横化学株式会社</v>
      </c>
      <c r="D780" s="1305"/>
      <c r="E780" s="1293"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305" t="str">
        <f>IF(B781="","",INDEX(非表示_前年度報告内容!$1:$1048576,MATCH(B781,非表示_前年度報告内容!$A:$A,0),MATCH($C$52,非表示_前年度報告内容!$4:$4,0)))</f>
        <v>株式会社港プレス</v>
      </c>
      <c r="D781" s="1305"/>
      <c r="E781" s="1293"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305" t="str">
        <f>IF(B782="","",INDEX(非表示_前年度報告内容!$1:$1048576,MATCH(B782,非表示_前年度報告内容!$A:$A,0),MATCH($C$52,非表示_前年度報告内容!$4:$4,0)))</f>
        <v>南開工業株式会社</v>
      </c>
      <c r="D782" s="1305"/>
      <c r="E782" s="1293"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305" t="str">
        <f>IF(B783="","",INDEX(非表示_前年度報告内容!$1:$1048576,MATCH(B783,非表示_前年度報告内容!$A:$A,0),MATCH($C$52,非表示_前年度報告内容!$4:$4,0)))</f>
        <v>日崎工業株式会社</v>
      </c>
      <c r="D783" s="1305"/>
      <c r="E783" s="1293"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305" t="str">
        <f>IF(B784="","",INDEX(非表示_前年度報告内容!$1:$1048576,MATCH(B784,非表示_前年度報告内容!$A:$A,0),MATCH($C$52,非表示_前年度報告内容!$4:$4,0)))</f>
        <v>株式会社ケイ・システム</v>
      </c>
      <c r="D784" s="1305"/>
      <c r="E784" s="1293"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305" t="str">
        <f>IF(B785="","",INDEX(非表示_前年度報告内容!$1:$1048576,MATCH(B785,非表示_前年度報告内容!$A:$A,0),MATCH($C$52,非表示_前年度報告内容!$4:$4,0)))</f>
        <v>協栄ダイカスト株式会社</v>
      </c>
      <c r="D785" s="1305"/>
      <c r="E785" s="1293"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305" t="str">
        <f>IF(B786="","",INDEX(非表示_前年度報告内容!$1:$1048576,MATCH(B786,非表示_前年度報告内容!$A:$A,0),MATCH($C$52,非表示_前年度報告内容!$4:$4,0)))</f>
        <v>株式会社デコリア</v>
      </c>
      <c r="D786" s="1305"/>
      <c r="E786" s="1293"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305" t="str">
        <f>IF(B787="","",INDEX(非表示_前年度報告内容!$1:$1048576,MATCH(B787,非表示_前年度報告内容!$A:$A,0),MATCH($C$52,非表示_前年度報告内容!$4:$4,0)))</f>
        <v>有限会社高村工業所</v>
      </c>
      <c r="D787" s="1305"/>
      <c r="E787" s="1293"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305" t="str">
        <f>IF(B788="","",INDEX(非表示_前年度報告内容!$1:$1048576,MATCH(B788,非表示_前年度報告内容!$A:$A,0),MATCH($C$52,非表示_前年度報告内容!$4:$4,0)))</f>
        <v>大勝建設株式会社</v>
      </c>
      <c r="D788" s="1305"/>
      <c r="E788" s="1293"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305" t="str">
        <f>IF(B789="","",INDEX(非表示_前年度報告内容!$1:$1048576,MATCH(B789,非表示_前年度報告内容!$A:$A,0),MATCH($C$52,非表示_前年度報告内容!$4:$4,0)))</f>
        <v>橋本電気工事株式会社</v>
      </c>
      <c r="D789" s="1305"/>
      <c r="E789" s="1293"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305" t="str">
        <f>IF(B790="","",INDEX(非表示_前年度報告内容!$1:$1048576,MATCH(B790,非表示_前年度報告内容!$A:$A,0),MATCH($C$52,非表示_前年度報告内容!$4:$4,0)))</f>
        <v>上代工業株式会社</v>
      </c>
      <c r="D790" s="1305"/>
      <c r="E790" s="1293"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305" t="str">
        <f>IF(B791="","",INDEX(非表示_前年度報告内容!$1:$1048576,MATCH(B791,非表示_前年度報告内容!$A:$A,0),MATCH($C$52,非表示_前年度報告内容!$4:$4,0)))</f>
        <v>合資会社あいざわ</v>
      </c>
      <c r="D791" s="1305"/>
      <c r="E791" s="1293"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305" t="str">
        <f>IF(B792="","",INDEX(非表示_前年度報告内容!$1:$1048576,MATCH(B792,非表示_前年度報告内容!$A:$A,0),MATCH($C$52,非表示_前年度報告内容!$4:$4,0)))</f>
        <v>株式会社テクノ・トランス</v>
      </c>
      <c r="D792" s="1305"/>
      <c r="E792" s="1293"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305" t="str">
        <f>IF(B793="","",INDEX(非表示_前年度報告内容!$1:$1048576,MATCH(B793,非表示_前年度報告内容!$A:$A,0),MATCH($C$52,非表示_前年度報告内容!$4:$4,0)))</f>
        <v>株式会社キヨシ商事</v>
      </c>
      <c r="D793" s="1305"/>
      <c r="E793" s="1293"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305" t="str">
        <f>IF(B794="","",INDEX(非表示_前年度報告内容!$1:$1048576,MATCH(B794,非表示_前年度報告内容!$A:$A,0),MATCH($C$52,非表示_前年度報告内容!$4:$4,0)))</f>
        <v>亀井工業ホールディングス株式会社</v>
      </c>
      <c r="D794" s="1305"/>
      <c r="E794" s="1293"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305" t="str">
        <f>IF(B795="","",INDEX(非表示_前年度報告内容!$1:$1048576,MATCH(B795,非表示_前年度報告内容!$A:$A,0),MATCH($C$52,非表示_前年度報告内容!$4:$4,0)))</f>
        <v>株式会社フリーデン</v>
      </c>
      <c r="D795" s="1305"/>
      <c r="E795" s="1293"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305" t="str">
        <f>IF(B796="","",INDEX(非表示_前年度報告内容!$1:$1048576,MATCH(B796,非表示_前年度報告内容!$A:$A,0),MATCH($C$52,非表示_前年度報告内容!$4:$4,0)))</f>
        <v>山岸株式会社</v>
      </c>
      <c r="D796" s="1305"/>
      <c r="E796" s="1293"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305" t="str">
        <f>IF(B797="","",INDEX(非表示_前年度報告内容!$1:$1048576,MATCH(B797,非表示_前年度報告内容!$A:$A,0),MATCH($C$52,非表示_前年度報告内容!$4:$4,0)))</f>
        <v>亀井工業株式会社</v>
      </c>
      <c r="D797" s="1305"/>
      <c r="E797" s="1293"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305" t="str">
        <f>IF(B798="","",INDEX(非表示_前年度報告内容!$1:$1048576,MATCH(B798,非表示_前年度報告内容!$A:$A,0),MATCH($C$52,非表示_前年度報告内容!$4:$4,0)))</f>
        <v>株式会社三我</v>
      </c>
      <c r="D798" s="1305"/>
      <c r="E798" s="1293"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305" t="str">
        <f>IF(B799="","",INDEX(非表示_前年度報告内容!$1:$1048576,MATCH(B799,非表示_前年度報告内容!$A:$A,0),MATCH($C$52,非表示_前年度報告内容!$4:$4,0)))</f>
        <v>株式会社オオスミ</v>
      </c>
      <c r="D799" s="1305"/>
      <c r="E799" s="1293"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305" t="str">
        <f>IF(B800="","",INDEX(非表示_前年度報告内容!$1:$1048576,MATCH(B800,非表示_前年度報告内容!$A:$A,0),MATCH($C$52,非表示_前年度報告内容!$4:$4,0)))</f>
        <v>三木プーリ株式会社</v>
      </c>
      <c r="D800" s="1305"/>
      <c r="E800" s="1293"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305" t="str">
        <f>IF(B801="","",INDEX(非表示_前年度報告内容!$1:$1048576,MATCH(B801,非表示_前年度報告内容!$A:$A,0),MATCH($C$52,非表示_前年度報告内容!$4:$4,0)))</f>
        <v/>
      </c>
      <c r="D801" s="1305"/>
      <c r="E801" s="1293"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305" t="str">
        <f>IF(B802="","",INDEX(非表示_前年度報告内容!$1:$1048576,MATCH(B802,非表示_前年度報告内容!$A:$A,0),MATCH($C$52,非表示_前年度報告内容!$4:$4,0)))</f>
        <v/>
      </c>
      <c r="D802" s="1305"/>
      <c r="E802" s="1293"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305" t="str">
        <f>IF(B803="","",INDEX(非表示_前年度報告内容!$1:$1048576,MATCH(B803,非表示_前年度報告内容!$A:$A,0),MATCH($C$52,非表示_前年度報告内容!$4:$4,0)))</f>
        <v/>
      </c>
      <c r="D803" s="1305"/>
      <c r="E803" s="1293"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305" t="str">
        <f>IF(B804="","",INDEX(非表示_前年度報告内容!$1:$1048576,MATCH(B804,非表示_前年度報告内容!$A:$A,0),MATCH($C$52,非表示_前年度報告内容!$4:$4,0)))</f>
        <v/>
      </c>
      <c r="D804" s="1305"/>
      <c r="E804" s="1293"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305" t="str">
        <f>IF(B805="","",INDEX(非表示_前年度報告内容!$1:$1048576,MATCH(B805,非表示_前年度報告内容!$A:$A,0),MATCH($C$52,非表示_前年度報告内容!$4:$4,0)))</f>
        <v/>
      </c>
      <c r="D805" s="1305"/>
      <c r="E805" s="1293"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305" t="str">
        <f>IF(B806="","",INDEX(非表示_前年度報告内容!$1:$1048576,MATCH(B806,非表示_前年度報告内容!$A:$A,0),MATCH($C$52,非表示_前年度報告内容!$4:$4,0)))</f>
        <v/>
      </c>
      <c r="D806" s="1305"/>
      <c r="E806" s="1293"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305" t="str">
        <f>IF(B807="","",INDEX(非表示_前年度報告内容!$1:$1048576,MATCH(B807,非表示_前年度報告内容!$A:$A,0),MATCH($C$52,非表示_前年度報告内容!$4:$4,0)))</f>
        <v/>
      </c>
      <c r="D807" s="1305"/>
      <c r="E807" s="1293"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305" t="str">
        <f>IF(B808="","",INDEX(非表示_前年度報告内容!$1:$1048576,MATCH(B808,非表示_前年度報告内容!$A:$A,0),MATCH($C$52,非表示_前年度報告内容!$4:$4,0)))</f>
        <v/>
      </c>
      <c r="D808" s="1305"/>
      <c r="E808" s="1293"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305" t="str">
        <f>IF(B809="","",INDEX(非表示_前年度報告内容!$1:$1048576,MATCH(B809,非表示_前年度報告内容!$A:$A,0),MATCH($C$52,非表示_前年度報告内容!$4:$4,0)))</f>
        <v/>
      </c>
      <c r="D809" s="1305"/>
      <c r="E809" s="1293"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305" t="str">
        <f>IF(B810="","",INDEX(非表示_前年度報告内容!$1:$1048576,MATCH(B810,非表示_前年度報告内容!$A:$A,0),MATCH($C$52,非表示_前年度報告内容!$4:$4,0)))</f>
        <v/>
      </c>
      <c r="D810" s="1305"/>
      <c r="E810" s="1293"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305" t="str">
        <f>IF(B811="","",INDEX(非表示_前年度報告内容!$1:$1048576,MATCH(B811,非表示_前年度報告内容!$A:$A,0),MATCH($C$52,非表示_前年度報告内容!$4:$4,0)))</f>
        <v/>
      </c>
      <c r="D811" s="1305"/>
      <c r="E811" s="1293"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305" t="str">
        <f>IF(B812="","",INDEX(非表示_前年度報告内容!$1:$1048576,MATCH(B812,非表示_前年度報告内容!$A:$A,0),MATCH($C$52,非表示_前年度報告内容!$4:$4,0)))</f>
        <v/>
      </c>
      <c r="D812" s="1305"/>
      <c r="E812" s="1293"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305" t="str">
        <f>IF(B813="","",INDEX(非表示_前年度報告内容!$1:$1048576,MATCH(B813,非表示_前年度報告内容!$A:$A,0),MATCH($C$52,非表示_前年度報告内容!$4:$4,0)))</f>
        <v/>
      </c>
      <c r="D813" s="1305"/>
      <c r="E813" s="1293"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305" t="str">
        <f>IF(B814="","",INDEX(非表示_前年度報告内容!$1:$1048576,MATCH(B814,非表示_前年度報告内容!$A:$A,0),MATCH($C$52,非表示_前年度報告内容!$4:$4,0)))</f>
        <v/>
      </c>
      <c r="D814" s="1305"/>
      <c r="E814" s="1293"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305" t="str">
        <f>IF(B815="","",INDEX(非表示_前年度報告内容!$1:$1048576,MATCH(B815,非表示_前年度報告内容!$A:$A,0),MATCH($C$52,非表示_前年度報告内容!$4:$4,0)))</f>
        <v/>
      </c>
      <c r="D815" s="1305"/>
      <c r="E815" s="1293"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305" t="str">
        <f>IF(B816="","",INDEX(非表示_前年度報告内容!$1:$1048576,MATCH(B816,非表示_前年度報告内容!$A:$A,0),MATCH($C$52,非表示_前年度報告内容!$4:$4,0)))</f>
        <v/>
      </c>
      <c r="D816" s="1305"/>
      <c r="E816" s="1293"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305" t="str">
        <f>IF(B817="","",INDEX(非表示_前年度報告内容!$1:$1048576,MATCH(B817,非表示_前年度報告内容!$A:$A,0),MATCH($C$52,非表示_前年度報告内容!$4:$4,0)))</f>
        <v/>
      </c>
      <c r="D817" s="1305"/>
      <c r="E817" s="1293"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305" t="str">
        <f>IF(B818="","",INDEX(非表示_前年度報告内容!$1:$1048576,MATCH(B818,非表示_前年度報告内容!$A:$A,0),MATCH($C$52,非表示_前年度報告内容!$4:$4,0)))</f>
        <v/>
      </c>
      <c r="D818" s="1305"/>
      <c r="E818" s="1293"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305" t="str">
        <f>IF(B819="","",INDEX(非表示_前年度報告内容!$1:$1048576,MATCH(B819,非表示_前年度報告内容!$A:$A,0),MATCH($C$52,非表示_前年度報告内容!$4:$4,0)))</f>
        <v/>
      </c>
      <c r="D819" s="1305"/>
      <c r="E819" s="1293"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305" t="str">
        <f>IF(B820="","",INDEX(非表示_前年度報告内容!$1:$1048576,MATCH(B820,非表示_前年度報告内容!$A:$A,0),MATCH($C$52,非表示_前年度報告内容!$4:$4,0)))</f>
        <v/>
      </c>
      <c r="D820" s="1305"/>
      <c r="E820" s="1293"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305" t="str">
        <f>IF(B821="","",INDEX(非表示_前年度報告内容!$1:$1048576,MATCH(B821,非表示_前年度報告内容!$A:$A,0),MATCH($C$52,非表示_前年度報告内容!$4:$4,0)))</f>
        <v/>
      </c>
      <c r="D821" s="1305"/>
      <c r="E821" s="1293"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305" t="str">
        <f>IF(B822="","",INDEX(非表示_前年度報告内容!$1:$1048576,MATCH(B822,非表示_前年度報告内容!$A:$A,0),MATCH($C$52,非表示_前年度報告内容!$4:$4,0)))</f>
        <v/>
      </c>
      <c r="D822" s="1305"/>
      <c r="E822" s="1293"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305" t="str">
        <f>IF(B823="","",INDEX(非表示_前年度報告内容!$1:$1048576,MATCH(B823,非表示_前年度報告内容!$A:$A,0),MATCH($C$52,非表示_前年度報告内容!$4:$4,0)))</f>
        <v/>
      </c>
      <c r="D823" s="1305"/>
      <c r="E823" s="1293"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305" t="str">
        <f>IF(B824="","",INDEX(非表示_前年度報告内容!$1:$1048576,MATCH(B824,非表示_前年度報告内容!$A:$A,0),MATCH($C$52,非表示_前年度報告内容!$4:$4,0)))</f>
        <v/>
      </c>
      <c r="D824" s="1305"/>
      <c r="E824" s="1293"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305" t="str">
        <f>IF(B825="","",INDEX(非表示_前年度報告内容!$1:$1048576,MATCH(B825,非表示_前年度報告内容!$A:$A,0),MATCH($C$52,非表示_前年度報告内容!$4:$4,0)))</f>
        <v/>
      </c>
      <c r="D825" s="1305"/>
      <c r="E825" s="1293"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305" t="str">
        <f>IF(B826="","",INDEX(非表示_前年度報告内容!$1:$1048576,MATCH(B826,非表示_前年度報告内容!$A:$A,0),MATCH($C$52,非表示_前年度報告内容!$4:$4,0)))</f>
        <v/>
      </c>
      <c r="D826" s="1305"/>
      <c r="E826" s="1293"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305" t="str">
        <f>IF(B827="","",INDEX(非表示_前年度報告内容!$1:$1048576,MATCH(B827,非表示_前年度報告内容!$A:$A,0),MATCH($C$52,非表示_前年度報告内容!$4:$4,0)))</f>
        <v/>
      </c>
      <c r="D827" s="1305"/>
      <c r="E827" s="1293"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305" t="str">
        <f>IF(B828="","",INDEX(非表示_前年度報告内容!$1:$1048576,MATCH(B828,非表示_前年度報告内容!$A:$A,0),MATCH($C$52,非表示_前年度報告内容!$4:$4,0)))</f>
        <v/>
      </c>
      <c r="D828" s="1305"/>
      <c r="E828" s="1293"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305" t="str">
        <f>IF(B829="","",INDEX(非表示_前年度報告内容!$1:$1048576,MATCH(B829,非表示_前年度報告内容!$A:$A,0),MATCH($C$52,非表示_前年度報告内容!$4:$4,0)))</f>
        <v/>
      </c>
      <c r="D829" s="1305"/>
      <c r="E829" s="1293"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305" t="str">
        <f>IF(B830="","",INDEX(非表示_前年度報告内容!$1:$1048576,MATCH(B830,非表示_前年度報告内容!$A:$A,0),MATCH($C$52,非表示_前年度報告内容!$4:$4,0)))</f>
        <v/>
      </c>
      <c r="D830" s="1305"/>
      <c r="E830" s="1293"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305" t="str">
        <f>IF(B831="","",INDEX(非表示_前年度報告内容!$1:$1048576,MATCH(B831,非表示_前年度報告内容!$A:$A,0),MATCH($C$52,非表示_前年度報告内容!$4:$4,0)))</f>
        <v/>
      </c>
      <c r="D831" s="1305"/>
      <c r="E831" s="1293"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305" t="str">
        <f>IF(B832="","",INDEX(非表示_前年度報告内容!$1:$1048576,MATCH(B832,非表示_前年度報告内容!$A:$A,0),MATCH($C$52,非表示_前年度報告内容!$4:$4,0)))</f>
        <v/>
      </c>
      <c r="D832" s="1305"/>
      <c r="E832" s="1293"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305" t="str">
        <f>IF(B833="","",INDEX(非表示_前年度報告内容!$1:$1048576,MATCH(B833,非表示_前年度報告内容!$A:$A,0),MATCH($C$52,非表示_前年度報告内容!$4:$4,0)))</f>
        <v/>
      </c>
      <c r="D833" s="1305"/>
      <c r="E833" s="1293"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305" t="str">
        <f>IF(B834="","",INDEX(非表示_前年度報告内容!$1:$1048576,MATCH(B834,非表示_前年度報告内容!$A:$A,0),MATCH($C$52,非表示_前年度報告内容!$4:$4,0)))</f>
        <v/>
      </c>
      <c r="D834" s="1305"/>
      <c r="E834" s="1293"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305" t="str">
        <f>IF(B835="","",INDEX(非表示_前年度報告内容!$1:$1048576,MATCH(B835,非表示_前年度報告内容!$A:$A,0),MATCH($C$52,非表示_前年度報告内容!$4:$4,0)))</f>
        <v/>
      </c>
      <c r="D835" s="1305"/>
      <c r="E835" s="1293"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305" t="str">
        <f>IF(B836="","",INDEX(非表示_前年度報告内容!$1:$1048576,MATCH(B836,非表示_前年度報告内容!$A:$A,0),MATCH($C$52,非表示_前年度報告内容!$4:$4,0)))</f>
        <v/>
      </c>
      <c r="D836" s="1305"/>
      <c r="E836" s="1293"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305" t="str">
        <f>IF(B837="","",INDEX(非表示_前年度報告内容!$1:$1048576,MATCH(B837,非表示_前年度報告内容!$A:$A,0),MATCH($C$52,非表示_前年度報告内容!$4:$4,0)))</f>
        <v/>
      </c>
      <c r="D837" s="1305"/>
      <c r="E837" s="1293"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305" t="str">
        <f>IF(B838="","",INDEX(非表示_前年度報告内容!$1:$1048576,MATCH(B838,非表示_前年度報告内容!$A:$A,0),MATCH($C$52,非表示_前年度報告内容!$4:$4,0)))</f>
        <v/>
      </c>
      <c r="D838" s="1305"/>
      <c r="E838" s="1293"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305" t="str">
        <f>IF(B839="","",INDEX(非表示_前年度報告内容!$1:$1048576,MATCH(B839,非表示_前年度報告内容!$A:$A,0),MATCH($C$52,非表示_前年度報告内容!$4:$4,0)))</f>
        <v/>
      </c>
      <c r="D839" s="1305"/>
      <c r="E839" s="1293"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305" t="str">
        <f>IF(B840="","",INDEX(非表示_前年度報告内容!$1:$1048576,MATCH(B840,非表示_前年度報告内容!$A:$A,0),MATCH($C$52,非表示_前年度報告内容!$4:$4,0)))</f>
        <v/>
      </c>
      <c r="D840" s="1305"/>
      <c r="E840" s="1293"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305" t="str">
        <f>IF(B841="","",INDEX(非表示_前年度報告内容!$1:$1048576,MATCH(B841,非表示_前年度報告内容!$A:$A,0),MATCH($C$52,非表示_前年度報告内容!$4:$4,0)))</f>
        <v/>
      </c>
      <c r="D841" s="1305"/>
      <c r="E841" s="1293"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305" t="str">
        <f>IF(B842="","",INDEX(非表示_前年度報告内容!$1:$1048576,MATCH(B842,非表示_前年度報告内容!$A:$A,0),MATCH($C$52,非表示_前年度報告内容!$4:$4,0)))</f>
        <v/>
      </c>
      <c r="D842" s="1305"/>
      <c r="E842" s="1293"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305" t="str">
        <f>IF(B843="","",INDEX(非表示_前年度報告内容!$1:$1048576,MATCH(B843,非表示_前年度報告内容!$A:$A,0),MATCH($C$52,非表示_前年度報告内容!$4:$4,0)))</f>
        <v/>
      </c>
      <c r="D843" s="1305"/>
      <c r="E843" s="1293"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305" t="str">
        <f>IF(B844="","",INDEX(非表示_前年度報告内容!$1:$1048576,MATCH(B844,非表示_前年度報告内容!$A:$A,0),MATCH($C$52,非表示_前年度報告内容!$4:$4,0)))</f>
        <v/>
      </c>
      <c r="D844" s="1305"/>
      <c r="E844" s="1293"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305" t="str">
        <f>IF(B845="","",INDEX(非表示_前年度報告内容!$1:$1048576,MATCH(B845,非表示_前年度報告内容!$A:$A,0),MATCH($C$52,非表示_前年度報告内容!$4:$4,0)))</f>
        <v/>
      </c>
      <c r="D845" s="1305"/>
      <c r="E845" s="1293"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305" t="str">
        <f>IF(B846="","",INDEX(非表示_前年度報告内容!$1:$1048576,MATCH(B846,非表示_前年度報告内容!$A:$A,0),MATCH($C$52,非表示_前年度報告内容!$4:$4,0)))</f>
        <v/>
      </c>
      <c r="D846" s="1305"/>
      <c r="E846" s="1293"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305" t="str">
        <f>IF(B847="","",INDEX(非表示_前年度報告内容!$1:$1048576,MATCH(B847,非表示_前年度報告内容!$A:$A,0),MATCH($C$52,非表示_前年度報告内容!$4:$4,0)))</f>
        <v/>
      </c>
      <c r="D847" s="1305"/>
      <c r="E847" s="1293"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305" t="str">
        <f>IF(B848="","",INDEX(非表示_前年度報告内容!$1:$1048576,MATCH(B848,非表示_前年度報告内容!$A:$A,0),MATCH($C$52,非表示_前年度報告内容!$4:$4,0)))</f>
        <v/>
      </c>
      <c r="D848" s="1305"/>
      <c r="E848" s="1293"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305" t="str">
        <f>IF(B849="","",INDEX(非表示_前年度報告内容!$1:$1048576,MATCH(B849,非表示_前年度報告内容!$A:$A,0),MATCH($C$52,非表示_前年度報告内容!$4:$4,0)))</f>
        <v/>
      </c>
      <c r="D849" s="1305"/>
      <c r="E849" s="1293"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305" t="str">
        <f>IF(B850="","",INDEX(非表示_前年度報告内容!$1:$1048576,MATCH(B850,非表示_前年度報告内容!$A:$A,0),MATCH($C$52,非表示_前年度報告内容!$4:$4,0)))</f>
        <v/>
      </c>
      <c r="D850" s="1305"/>
      <c r="E850" s="1293"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305" t="str">
        <f>IF(B851="","",INDEX(非表示_前年度報告内容!$1:$1048576,MATCH(B851,非表示_前年度報告内容!$A:$A,0),MATCH($C$52,非表示_前年度報告内容!$4:$4,0)))</f>
        <v/>
      </c>
      <c r="D851" s="1305"/>
      <c r="E851" s="1293"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305" t="str">
        <f>IF(B852="","",INDEX(非表示_前年度報告内容!$1:$1048576,MATCH(B852,非表示_前年度報告内容!$A:$A,0),MATCH($C$52,非表示_前年度報告内容!$4:$4,0)))</f>
        <v/>
      </c>
      <c r="D852" s="1305"/>
      <c r="E852" s="1293"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305" t="str">
        <f>IF(B853="","",INDEX(非表示_前年度報告内容!$1:$1048576,MATCH(B853,非表示_前年度報告内容!$A:$A,0),MATCH($C$52,非表示_前年度報告内容!$4:$4,0)))</f>
        <v/>
      </c>
      <c r="D853" s="1305"/>
      <c r="E853" s="1293"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305" t="str">
        <f>IF(B854="","",INDEX(非表示_前年度報告内容!$1:$1048576,MATCH(B854,非表示_前年度報告内容!$A:$A,0),MATCH($C$52,非表示_前年度報告内容!$4:$4,0)))</f>
        <v/>
      </c>
      <c r="D854" s="1305"/>
      <c r="E854" s="1293"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305" t="str">
        <f>IF(B855="","",INDEX(非表示_前年度報告内容!$1:$1048576,MATCH(B855,非表示_前年度報告内容!$A:$A,0),MATCH($C$52,非表示_前年度報告内容!$4:$4,0)))</f>
        <v/>
      </c>
      <c r="D855" s="1305"/>
      <c r="E855" s="1293"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305" t="str">
        <f>IF(B856="","",INDEX(非表示_前年度報告内容!$1:$1048576,MATCH(B856,非表示_前年度報告内容!$A:$A,0),MATCH($C$52,非表示_前年度報告内容!$4:$4,0)))</f>
        <v/>
      </c>
      <c r="D856" s="1305"/>
      <c r="E856" s="1293"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305" t="str">
        <f>IF(B857="","",INDEX(非表示_前年度報告内容!$1:$1048576,MATCH(B857,非表示_前年度報告内容!$A:$A,0),MATCH($C$52,非表示_前年度報告内容!$4:$4,0)))</f>
        <v/>
      </c>
      <c r="D857" s="1305"/>
      <c r="E857" s="1293"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305" t="str">
        <f>IF(B858="","",INDEX(非表示_前年度報告内容!$1:$1048576,MATCH(B858,非表示_前年度報告内容!$A:$A,0),MATCH($C$52,非表示_前年度報告内容!$4:$4,0)))</f>
        <v/>
      </c>
      <c r="D858" s="1305"/>
      <c r="E858" s="1293"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305" t="str">
        <f>IF(B859="","",INDEX(非表示_前年度報告内容!$1:$1048576,MATCH(B859,非表示_前年度報告内容!$A:$A,0),MATCH($C$52,非表示_前年度報告内容!$4:$4,0)))</f>
        <v/>
      </c>
      <c r="D859" s="1305"/>
      <c r="E859" s="1293"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305" t="str">
        <f>IF(B860="","",INDEX(非表示_前年度報告内容!$1:$1048576,MATCH(B860,非表示_前年度報告内容!$A:$A,0),MATCH($C$52,非表示_前年度報告内容!$4:$4,0)))</f>
        <v/>
      </c>
      <c r="D860" s="1305"/>
      <c r="E860" s="1293"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305" t="str">
        <f>IF(B861="","",INDEX(非表示_前年度報告内容!$1:$1048576,MATCH(B861,非表示_前年度報告内容!$A:$A,0),MATCH($C$52,非表示_前年度報告内容!$4:$4,0)))</f>
        <v/>
      </c>
      <c r="D861" s="1305"/>
      <c r="E861" s="1293"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305" t="str">
        <f>IF(B862="","",INDEX(非表示_前年度報告内容!$1:$1048576,MATCH(B862,非表示_前年度報告内容!$A:$A,0),MATCH($C$52,非表示_前年度報告内容!$4:$4,0)))</f>
        <v/>
      </c>
      <c r="D862" s="1305"/>
      <c r="E862" s="1293"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305" t="str">
        <f>IF(B863="","",INDEX(非表示_前年度報告内容!$1:$1048576,MATCH(B863,非表示_前年度報告内容!$A:$A,0),MATCH($C$52,非表示_前年度報告内容!$4:$4,0)))</f>
        <v/>
      </c>
      <c r="D863" s="1305"/>
      <c r="E863" s="1293"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305" t="str">
        <f>IF(B864="","",INDEX(非表示_前年度報告内容!$1:$1048576,MATCH(B864,非表示_前年度報告内容!$A:$A,0),MATCH($C$52,非表示_前年度報告内容!$4:$4,0)))</f>
        <v/>
      </c>
      <c r="D864" s="1305"/>
      <c r="E864" s="1293"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305" t="str">
        <f>IF(B865="","",INDEX(非表示_前年度報告内容!$1:$1048576,MATCH(B865,非表示_前年度報告内容!$A:$A,0),MATCH($C$52,非表示_前年度報告内容!$4:$4,0)))</f>
        <v/>
      </c>
      <c r="D865" s="1305"/>
      <c r="E865" s="1293"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305" t="str">
        <f>IF(B866="","",INDEX(非表示_前年度報告内容!$1:$1048576,MATCH(B866,非表示_前年度報告内容!$A:$A,0),MATCH($C$52,非表示_前年度報告内容!$4:$4,0)))</f>
        <v/>
      </c>
      <c r="D866" s="1305"/>
      <c r="E866" s="1293"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305" t="str">
        <f>IF(B867="","",INDEX(非表示_前年度報告内容!$1:$1048576,MATCH(B867,非表示_前年度報告内容!$A:$A,0),MATCH($C$52,非表示_前年度報告内容!$4:$4,0)))</f>
        <v/>
      </c>
      <c r="D867" s="1305"/>
      <c r="E867" s="1293"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305" t="str">
        <f>IF(B868="","",INDEX(非表示_前年度報告内容!$1:$1048576,MATCH(B868,非表示_前年度報告内容!$A:$A,0),MATCH($C$52,非表示_前年度報告内容!$4:$4,0)))</f>
        <v/>
      </c>
      <c r="D868" s="1305"/>
      <c r="E868" s="1293"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305" t="str">
        <f>IF(B869="","",INDEX(非表示_前年度報告内容!$1:$1048576,MATCH(B869,非表示_前年度報告内容!$A:$A,0),MATCH($C$52,非表示_前年度報告内容!$4:$4,0)))</f>
        <v/>
      </c>
      <c r="D869" s="1305"/>
      <c r="E869" s="1293"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305" t="str">
        <f>IF(B870="","",INDEX(非表示_前年度報告内容!$1:$1048576,MATCH(B870,非表示_前年度報告内容!$A:$A,0),MATCH($C$52,非表示_前年度報告内容!$4:$4,0)))</f>
        <v/>
      </c>
      <c r="D870" s="1305"/>
      <c r="E870" s="1293"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305" t="str">
        <f>IF(B871="","",INDEX(非表示_前年度報告内容!$1:$1048576,MATCH(B871,非表示_前年度報告内容!$A:$A,0),MATCH($C$52,非表示_前年度報告内容!$4:$4,0)))</f>
        <v/>
      </c>
      <c r="D871" s="1305"/>
      <c r="E871" s="1293"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305" t="str">
        <f>IF(B872="","",INDEX(非表示_前年度報告内容!$1:$1048576,MATCH(B872,非表示_前年度報告内容!$A:$A,0),MATCH($C$52,非表示_前年度報告内容!$4:$4,0)))</f>
        <v/>
      </c>
      <c r="D872" s="1305"/>
      <c r="E872" s="1293"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305" t="str">
        <f>IF(B873="","",INDEX(非表示_前年度報告内容!$1:$1048576,MATCH(B873,非表示_前年度報告内容!$A:$A,0),MATCH($C$52,非表示_前年度報告内容!$4:$4,0)))</f>
        <v/>
      </c>
      <c r="D873" s="1305"/>
      <c r="E873" s="1293"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305" t="str">
        <f>IF(B874="","",INDEX(非表示_前年度報告内容!$1:$1048576,MATCH(B874,非表示_前年度報告内容!$A:$A,0),MATCH($C$52,非表示_前年度報告内容!$4:$4,0)))</f>
        <v/>
      </c>
      <c r="D874" s="1305"/>
      <c r="E874" s="1293"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305" t="str">
        <f>IF(B875="","",INDEX(非表示_前年度報告内容!$1:$1048576,MATCH(B875,非表示_前年度報告内容!$A:$A,0),MATCH($C$52,非表示_前年度報告内容!$4:$4,0)))</f>
        <v/>
      </c>
      <c r="D875" s="1305"/>
      <c r="E875" s="1293"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305" t="str">
        <f>IF(B876="","",INDEX(非表示_前年度報告内容!$1:$1048576,MATCH(B876,非表示_前年度報告内容!$A:$A,0),MATCH($C$52,非表示_前年度報告内容!$4:$4,0)))</f>
        <v/>
      </c>
      <c r="D876" s="1305"/>
      <c r="E876" s="1293"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305" t="str">
        <f>IF(B877="","",INDEX(非表示_前年度報告内容!$1:$1048576,MATCH(B877,非表示_前年度報告内容!$A:$A,0),MATCH($C$52,非表示_前年度報告内容!$4:$4,0)))</f>
        <v/>
      </c>
      <c r="D877" s="1305"/>
      <c r="E877" s="1293"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305" t="str">
        <f>IF(B878="","",INDEX(非表示_前年度報告内容!$1:$1048576,MATCH(B878,非表示_前年度報告内容!$A:$A,0),MATCH($C$52,非表示_前年度報告内容!$4:$4,0)))</f>
        <v/>
      </c>
      <c r="D878" s="1305"/>
      <c r="E878" s="1293"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305" t="str">
        <f>IF(B879="","",INDEX(非表示_前年度報告内容!$1:$1048576,MATCH(B879,非表示_前年度報告内容!$A:$A,0),MATCH($C$52,非表示_前年度報告内容!$4:$4,0)))</f>
        <v/>
      </c>
      <c r="D879" s="1305"/>
      <c r="E879" s="1293"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305" t="str">
        <f>IF(B880="","",INDEX(非表示_前年度報告内容!$1:$1048576,MATCH(B880,非表示_前年度報告内容!$A:$A,0),MATCH($C$52,非表示_前年度報告内容!$4:$4,0)))</f>
        <v/>
      </c>
      <c r="D880" s="1305"/>
      <c r="E880" s="1293"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305" t="str">
        <f>IF(B881="","",INDEX(非表示_前年度報告内容!$1:$1048576,MATCH(B881,非表示_前年度報告内容!$A:$A,0),MATCH($C$52,非表示_前年度報告内容!$4:$4,0)))</f>
        <v/>
      </c>
      <c r="D881" s="1305"/>
      <c r="E881" s="1293"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305" t="str">
        <f>IF(B882="","",INDEX(非表示_前年度報告内容!$1:$1048576,MATCH(B882,非表示_前年度報告内容!$A:$A,0),MATCH($C$52,非表示_前年度報告内容!$4:$4,0)))</f>
        <v/>
      </c>
      <c r="D882" s="1305"/>
      <c r="E882" s="1293"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305" t="str">
        <f>IF(B883="","",INDEX(非表示_前年度報告内容!$1:$1048576,MATCH(B883,非表示_前年度報告内容!$A:$A,0),MATCH($C$52,非表示_前年度報告内容!$4:$4,0)))</f>
        <v/>
      </c>
      <c r="D883" s="1305"/>
      <c r="E883" s="1293"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305" t="str">
        <f>IF(B884="","",INDEX(非表示_前年度報告内容!$1:$1048576,MATCH(B884,非表示_前年度報告内容!$A:$A,0),MATCH($C$52,非表示_前年度報告内容!$4:$4,0)))</f>
        <v/>
      </c>
      <c r="D884" s="1305"/>
      <c r="E884" s="1293"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305" t="str">
        <f>IF(B885="","",INDEX(非表示_前年度報告内容!$1:$1048576,MATCH(B885,非表示_前年度報告内容!$A:$A,0),MATCH($C$52,非表示_前年度報告内容!$4:$4,0)))</f>
        <v/>
      </c>
      <c r="D885" s="1305"/>
      <c r="E885" s="1293"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305" t="str">
        <f>IF(B886="","",INDEX(非表示_前年度報告内容!$1:$1048576,MATCH(B886,非表示_前年度報告内容!$A:$A,0),MATCH($C$52,非表示_前年度報告内容!$4:$4,0)))</f>
        <v/>
      </c>
      <c r="D886" s="1305"/>
      <c r="E886" s="1293"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305" t="str">
        <f>IF(B887="","",INDEX(非表示_前年度報告内容!$1:$1048576,MATCH(B887,非表示_前年度報告内容!$A:$A,0),MATCH($C$52,非表示_前年度報告内容!$4:$4,0)))</f>
        <v/>
      </c>
      <c r="D887" s="1305"/>
      <c r="E887" s="1293"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305" t="str">
        <f>IF(B888="","",INDEX(非表示_前年度報告内容!$1:$1048576,MATCH(B888,非表示_前年度報告内容!$A:$A,0),MATCH($C$52,非表示_前年度報告内容!$4:$4,0)))</f>
        <v/>
      </c>
      <c r="D888" s="1305"/>
      <c r="E888" s="1293"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305" t="str">
        <f>IF(B889="","",INDEX(非表示_前年度報告内容!$1:$1048576,MATCH(B889,非表示_前年度報告内容!$A:$A,0),MATCH($C$52,非表示_前年度報告内容!$4:$4,0)))</f>
        <v/>
      </c>
      <c r="D889" s="1305"/>
      <c r="E889" s="1293"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305" t="str">
        <f>IF(B890="","",INDEX(非表示_前年度報告内容!$1:$1048576,MATCH(B890,非表示_前年度報告内容!$A:$A,0),MATCH($C$52,非表示_前年度報告内容!$4:$4,0)))</f>
        <v/>
      </c>
      <c r="D890" s="1305"/>
      <c r="E890" s="1293"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305" t="str">
        <f>IF(B891="","",INDEX(非表示_前年度報告内容!$1:$1048576,MATCH(B891,非表示_前年度報告内容!$A:$A,0),MATCH($C$52,非表示_前年度報告内容!$4:$4,0)))</f>
        <v/>
      </c>
      <c r="D891" s="1305"/>
      <c r="E891" s="1293"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305" t="str">
        <f>IF(B892="","",INDEX(非表示_前年度報告内容!$1:$1048576,MATCH(B892,非表示_前年度報告内容!$A:$A,0),MATCH($C$52,非表示_前年度報告内容!$4:$4,0)))</f>
        <v/>
      </c>
      <c r="D892" s="1305"/>
      <c r="E892" s="1293"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305" t="str">
        <f>IF(B893="","",INDEX(非表示_前年度報告内容!$1:$1048576,MATCH(B893,非表示_前年度報告内容!$A:$A,0),MATCH($C$52,非表示_前年度報告内容!$4:$4,0)))</f>
        <v/>
      </c>
      <c r="D893" s="1305"/>
      <c r="E893" s="1293"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305" t="str">
        <f>IF(B894="","",INDEX(非表示_前年度報告内容!$1:$1048576,MATCH(B894,非表示_前年度報告内容!$A:$A,0),MATCH($C$52,非表示_前年度報告内容!$4:$4,0)))</f>
        <v/>
      </c>
      <c r="D894" s="1305"/>
      <c r="E894" s="1293"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305" t="str">
        <f>IF(B895="","",INDEX(非表示_前年度報告内容!$1:$1048576,MATCH(B895,非表示_前年度報告内容!$A:$A,0),MATCH($C$52,非表示_前年度報告内容!$4:$4,0)))</f>
        <v/>
      </c>
      <c r="D895" s="1305"/>
      <c r="E895" s="1293"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305" t="str">
        <f>IF(B896="","",INDEX(非表示_前年度報告内容!$1:$1048576,MATCH(B896,非表示_前年度報告内容!$A:$A,0),MATCH($C$52,非表示_前年度報告内容!$4:$4,0)))</f>
        <v/>
      </c>
      <c r="D896" s="1305"/>
      <c r="E896" s="1293"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305" t="str">
        <f>IF(B897="","",INDEX(非表示_前年度報告内容!$1:$1048576,MATCH(B897,非表示_前年度報告内容!$A:$A,0),MATCH($C$52,非表示_前年度報告内容!$4:$4,0)))</f>
        <v/>
      </c>
      <c r="D897" s="1305"/>
      <c r="E897" s="1293"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305" t="str">
        <f>IF(B898="","",INDEX(非表示_前年度報告内容!$1:$1048576,MATCH(B898,非表示_前年度報告内容!$A:$A,0),MATCH($C$52,非表示_前年度報告内容!$4:$4,0)))</f>
        <v/>
      </c>
      <c r="D898" s="1305"/>
      <c r="E898" s="1293"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305" t="str">
        <f>IF(B899="","",INDEX(非表示_前年度報告内容!$1:$1048576,MATCH(B899,非表示_前年度報告内容!$A:$A,0),MATCH($C$52,非表示_前年度報告内容!$4:$4,0)))</f>
        <v/>
      </c>
      <c r="D899" s="1305"/>
      <c r="E899" s="1293"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305" t="str">
        <f>IF(B900="","",INDEX(非表示_前年度報告内容!$1:$1048576,MATCH(B900,非表示_前年度報告内容!$A:$A,0),MATCH($C$52,非表示_前年度報告内容!$4:$4,0)))</f>
        <v/>
      </c>
      <c r="D900" s="1305"/>
      <c r="E900" s="1293"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305" t="str">
        <f>IF(B901="","",INDEX(非表示_前年度報告内容!$1:$1048576,MATCH(B901,非表示_前年度報告内容!$A:$A,0),MATCH($C$52,非表示_前年度報告内容!$4:$4,0)))</f>
        <v/>
      </c>
      <c r="D901" s="1305"/>
      <c r="E901" s="1293"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305" t="str">
        <f>IF(B902="","",INDEX(非表示_前年度報告内容!$1:$1048576,MATCH(B902,非表示_前年度報告内容!$A:$A,0),MATCH($C$52,非表示_前年度報告内容!$4:$4,0)))</f>
        <v/>
      </c>
      <c r="D902" s="1305"/>
      <c r="E902" s="1293"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305" t="str">
        <f>IF(B903="","",INDEX(非表示_前年度報告内容!$1:$1048576,MATCH(B903,非表示_前年度報告内容!$A:$A,0),MATCH($C$52,非表示_前年度報告内容!$4:$4,0)))</f>
        <v/>
      </c>
      <c r="D903" s="1305"/>
      <c r="E903" s="1293"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305" t="str">
        <f>IF(B904="","",INDEX(非表示_前年度報告内容!$1:$1048576,MATCH(B904,非表示_前年度報告内容!$A:$A,0),MATCH($C$52,非表示_前年度報告内容!$4:$4,0)))</f>
        <v/>
      </c>
      <c r="D904" s="1305"/>
      <c r="E904" s="1293"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305" t="str">
        <f>IF(B905="","",INDEX(非表示_前年度報告内容!$1:$1048576,MATCH(B905,非表示_前年度報告内容!$A:$A,0),MATCH($C$52,非表示_前年度報告内容!$4:$4,0)))</f>
        <v/>
      </c>
      <c r="D905" s="1305"/>
      <c r="E905" s="1293"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305" t="str">
        <f>IF(B906="","",INDEX(非表示_前年度報告内容!$1:$1048576,MATCH(B906,非表示_前年度報告内容!$A:$A,0),MATCH($C$52,非表示_前年度報告内容!$4:$4,0)))</f>
        <v/>
      </c>
      <c r="D906" s="1305"/>
      <c r="E906" s="1293"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305" t="str">
        <f>IF(B907="","",INDEX(非表示_前年度報告内容!$1:$1048576,MATCH(B907,非表示_前年度報告内容!$A:$A,0),MATCH($C$52,非表示_前年度報告内容!$4:$4,0)))</f>
        <v/>
      </c>
      <c r="D907" s="1305"/>
      <c r="E907" s="1293"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305" t="str">
        <f>IF(B908="","",INDEX(非表示_前年度報告内容!$1:$1048576,MATCH(B908,非表示_前年度報告内容!$A:$A,0),MATCH($C$52,非表示_前年度報告内容!$4:$4,0)))</f>
        <v/>
      </c>
      <c r="D908" s="1305"/>
      <c r="E908" s="1293"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305" t="str">
        <f>IF(B909="","",INDEX(非表示_前年度報告内容!$1:$1048576,MATCH(B909,非表示_前年度報告内容!$A:$A,0),MATCH($C$52,非表示_前年度報告内容!$4:$4,0)))</f>
        <v/>
      </c>
      <c r="D909" s="1305"/>
      <c r="E909" s="1293"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305" t="str">
        <f>IF(B910="","",INDEX(非表示_前年度報告内容!$1:$1048576,MATCH(B910,非表示_前年度報告内容!$A:$A,0),MATCH($C$52,非表示_前年度報告内容!$4:$4,0)))</f>
        <v/>
      </c>
      <c r="D910" s="1305"/>
      <c r="E910" s="1293"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305" t="str">
        <f>IF(B911="","",INDEX(非表示_前年度報告内容!$1:$1048576,MATCH(B911,非表示_前年度報告内容!$A:$A,0),MATCH($C$52,非表示_前年度報告内容!$4:$4,0)))</f>
        <v/>
      </c>
      <c r="D911" s="1305"/>
      <c r="E911" s="1293"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305" t="str">
        <f>IF(B912="","",INDEX(非表示_前年度報告内容!$1:$1048576,MATCH(B912,非表示_前年度報告内容!$A:$A,0),MATCH($C$52,非表示_前年度報告内容!$4:$4,0)))</f>
        <v/>
      </c>
      <c r="D912" s="1305"/>
      <c r="E912" s="1293"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305" t="str">
        <f>IF(B913="","",INDEX(非表示_前年度報告内容!$1:$1048576,MATCH(B913,非表示_前年度報告内容!$A:$A,0),MATCH($C$52,非表示_前年度報告内容!$4:$4,0)))</f>
        <v/>
      </c>
      <c r="D913" s="1305"/>
      <c r="E913" s="1293"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305" t="str">
        <f>IF(B914="","",INDEX(非表示_前年度報告内容!$1:$1048576,MATCH(B914,非表示_前年度報告内容!$A:$A,0),MATCH($C$52,非表示_前年度報告内容!$4:$4,0)))</f>
        <v/>
      </c>
      <c r="D914" s="1305"/>
      <c r="E914" s="1293"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305" t="str">
        <f>IF(B915="","",INDEX(非表示_前年度報告内容!$1:$1048576,MATCH(B915,非表示_前年度報告内容!$A:$A,0),MATCH($C$52,非表示_前年度報告内容!$4:$4,0)))</f>
        <v/>
      </c>
      <c r="D915" s="1305"/>
      <c r="E915" s="1293"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305" t="str">
        <f>IF(B916="","",INDEX(非表示_前年度報告内容!$1:$1048576,MATCH(B916,非表示_前年度報告内容!$A:$A,0),MATCH($C$52,非表示_前年度報告内容!$4:$4,0)))</f>
        <v/>
      </c>
      <c r="D916" s="1305"/>
      <c r="E916" s="1293"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305" t="str">
        <f>IF(B917="","",INDEX(非表示_前年度報告内容!$1:$1048576,MATCH(B917,非表示_前年度報告内容!$A:$A,0),MATCH($C$52,非表示_前年度報告内容!$4:$4,0)))</f>
        <v/>
      </c>
      <c r="D917" s="1305"/>
      <c r="E917" s="1293"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305" t="str">
        <f>IF(B918="","",INDEX(非表示_前年度報告内容!$1:$1048576,MATCH(B918,非表示_前年度報告内容!$A:$A,0),MATCH($C$52,非表示_前年度報告内容!$4:$4,0)))</f>
        <v/>
      </c>
      <c r="D918" s="1305"/>
      <c r="E918" s="1293"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305" t="str">
        <f>IF(B919="","",INDEX(非表示_前年度報告内容!$1:$1048576,MATCH(B919,非表示_前年度報告内容!$A:$A,0),MATCH($C$52,非表示_前年度報告内容!$4:$4,0)))</f>
        <v/>
      </c>
      <c r="D919" s="1305"/>
      <c r="E919" s="1293"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305" t="str">
        <f>IF(B920="","",INDEX(非表示_前年度報告内容!$1:$1048576,MATCH(B920,非表示_前年度報告内容!$A:$A,0),MATCH($C$52,非表示_前年度報告内容!$4:$4,0)))</f>
        <v/>
      </c>
      <c r="D920" s="1305"/>
      <c r="E920" s="1293"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305" t="str">
        <f>IF(B921="","",INDEX(非表示_前年度報告内容!$1:$1048576,MATCH(B921,非表示_前年度報告内容!$A:$A,0),MATCH($C$52,非表示_前年度報告内容!$4:$4,0)))</f>
        <v/>
      </c>
      <c r="D921" s="1305"/>
      <c r="E921" s="1293"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305" t="str">
        <f>IF(B922="","",INDEX(非表示_前年度報告内容!$1:$1048576,MATCH(B922,非表示_前年度報告内容!$A:$A,0),MATCH($C$52,非表示_前年度報告内容!$4:$4,0)))</f>
        <v/>
      </c>
      <c r="D922" s="1305"/>
      <c r="E922" s="1293"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305" t="str">
        <f>IF(B923="","",INDEX(非表示_前年度報告内容!$1:$1048576,MATCH(B923,非表示_前年度報告内容!$A:$A,0),MATCH($C$52,非表示_前年度報告内容!$4:$4,0)))</f>
        <v/>
      </c>
      <c r="D923" s="1305"/>
      <c r="E923" s="1293"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305" t="str">
        <f>IF(B924="","",INDEX(非表示_前年度報告内容!$1:$1048576,MATCH(B924,非表示_前年度報告内容!$A:$A,0),MATCH($C$52,非表示_前年度報告内容!$4:$4,0)))</f>
        <v/>
      </c>
      <c r="D924" s="1305"/>
      <c r="E924" s="1293"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305" t="str">
        <f>IF(B925="","",INDEX(非表示_前年度報告内容!$1:$1048576,MATCH(B925,非表示_前年度報告内容!$A:$A,0),MATCH($C$52,非表示_前年度報告内容!$4:$4,0)))</f>
        <v/>
      </c>
      <c r="D925" s="1305"/>
      <c r="E925" s="1293"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305" t="str">
        <f>IF(B926="","",INDEX(非表示_前年度報告内容!$1:$1048576,MATCH(B926,非表示_前年度報告内容!$A:$A,0),MATCH($C$52,非表示_前年度報告内容!$4:$4,0)))</f>
        <v/>
      </c>
      <c r="D926" s="1305"/>
      <c r="E926" s="1293"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305" t="str">
        <f>IF(B927="","",INDEX(非表示_前年度報告内容!$1:$1048576,MATCH(B927,非表示_前年度報告内容!$A:$A,0),MATCH($C$52,非表示_前年度報告内容!$4:$4,0)))</f>
        <v/>
      </c>
      <c r="D927" s="1305"/>
      <c r="E927" s="1293"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305" t="str">
        <f>IF(B928="","",INDEX(非表示_前年度報告内容!$1:$1048576,MATCH(B928,非表示_前年度報告内容!$A:$A,0),MATCH($C$52,非表示_前年度報告内容!$4:$4,0)))</f>
        <v/>
      </c>
      <c r="D928" s="1305"/>
      <c r="E928" s="1293"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305" t="str">
        <f>IF(B929="","",INDEX(非表示_前年度報告内容!$1:$1048576,MATCH(B929,非表示_前年度報告内容!$A:$A,0),MATCH($C$52,非表示_前年度報告内容!$4:$4,0)))</f>
        <v/>
      </c>
      <c r="D929" s="1305"/>
      <c r="E929" s="1293"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305" t="str">
        <f>IF(B930="","",INDEX(非表示_前年度報告内容!$1:$1048576,MATCH(B930,非表示_前年度報告内容!$A:$A,0),MATCH($C$52,非表示_前年度報告内容!$4:$4,0)))</f>
        <v/>
      </c>
      <c r="D930" s="1305"/>
      <c r="E930" s="1293"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305" t="str">
        <f>IF(B931="","",INDEX(非表示_前年度報告内容!$1:$1048576,MATCH(B931,非表示_前年度報告内容!$A:$A,0),MATCH($C$52,非表示_前年度報告内容!$4:$4,0)))</f>
        <v/>
      </c>
      <c r="D931" s="1305"/>
      <c r="E931" s="1293"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305" t="str">
        <f>IF(B932="","",INDEX(非表示_前年度報告内容!$1:$1048576,MATCH(B932,非表示_前年度報告内容!$A:$A,0),MATCH($C$52,非表示_前年度報告内容!$4:$4,0)))</f>
        <v/>
      </c>
      <c r="D932" s="1305"/>
      <c r="E932" s="1293"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305" t="str">
        <f>IF(B933="","",INDEX(非表示_前年度報告内容!$1:$1048576,MATCH(B933,非表示_前年度報告内容!$A:$A,0),MATCH($C$52,非表示_前年度報告内容!$4:$4,0)))</f>
        <v/>
      </c>
      <c r="D933" s="1305"/>
      <c r="E933" s="1293"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305" t="str">
        <f>IF(B934="","",INDEX(非表示_前年度報告内容!$1:$1048576,MATCH(B934,非表示_前年度報告内容!$A:$A,0),MATCH($C$52,非表示_前年度報告内容!$4:$4,0)))</f>
        <v/>
      </c>
      <c r="D934" s="1305"/>
      <c r="E934" s="1293"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305" t="str">
        <f>IF(B935="","",INDEX(非表示_前年度報告内容!$1:$1048576,MATCH(B935,非表示_前年度報告内容!$A:$A,0),MATCH($C$52,非表示_前年度報告内容!$4:$4,0)))</f>
        <v/>
      </c>
      <c r="D935" s="1305"/>
      <c r="E935" s="1293"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305" t="str">
        <f>IF(B936="","",INDEX(非表示_前年度報告内容!$1:$1048576,MATCH(B936,非表示_前年度報告内容!$A:$A,0),MATCH($C$52,非表示_前年度報告内容!$4:$4,0)))</f>
        <v/>
      </c>
      <c r="D936" s="1305"/>
      <c r="E936" s="1293"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305" t="str">
        <f>IF(B937="","",INDEX(非表示_前年度報告内容!$1:$1048576,MATCH(B937,非表示_前年度報告内容!$A:$A,0),MATCH($C$52,非表示_前年度報告内容!$4:$4,0)))</f>
        <v/>
      </c>
      <c r="D937" s="1305"/>
      <c r="E937" s="1293"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305" t="str">
        <f>IF(B938="","",INDEX(非表示_前年度報告内容!$1:$1048576,MATCH(B938,非表示_前年度報告内容!$A:$A,0),MATCH($C$52,非表示_前年度報告内容!$4:$4,0)))</f>
        <v/>
      </c>
      <c r="D938" s="1305"/>
      <c r="E938" s="1293"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305" t="str">
        <f>IF(B939="","",INDEX(非表示_前年度報告内容!$1:$1048576,MATCH(B939,非表示_前年度報告内容!$A:$A,0),MATCH($C$52,非表示_前年度報告内容!$4:$4,0)))</f>
        <v/>
      </c>
      <c r="D939" s="1305"/>
      <c r="E939" s="1293"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305" t="str">
        <f>IF(B940="","",INDEX(非表示_前年度報告内容!$1:$1048576,MATCH(B940,非表示_前年度報告内容!$A:$A,0),MATCH($C$52,非表示_前年度報告内容!$4:$4,0)))</f>
        <v/>
      </c>
      <c r="D940" s="1305"/>
      <c r="E940" s="1293"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305" t="str">
        <f>IF(B941="","",INDEX(非表示_前年度報告内容!$1:$1048576,MATCH(B941,非表示_前年度報告内容!$A:$A,0),MATCH($C$52,非表示_前年度報告内容!$4:$4,0)))</f>
        <v/>
      </c>
      <c r="D941" s="1305"/>
      <c r="E941" s="1293"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305" t="str">
        <f>IF(B942="","",INDEX(非表示_前年度報告内容!$1:$1048576,MATCH(B942,非表示_前年度報告内容!$A:$A,0),MATCH($C$52,非表示_前年度報告内容!$4:$4,0)))</f>
        <v/>
      </c>
      <c r="D942" s="1305"/>
      <c r="E942" s="1293"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305" t="str">
        <f>IF(B943="","",INDEX(非表示_前年度報告内容!$1:$1048576,MATCH(B943,非表示_前年度報告内容!$A:$A,0),MATCH($C$52,非表示_前年度報告内容!$4:$4,0)))</f>
        <v/>
      </c>
      <c r="D943" s="1305"/>
      <c r="E943" s="1293"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305" t="str">
        <f>IF(B944="","",INDEX(非表示_前年度報告内容!$1:$1048576,MATCH(B944,非表示_前年度報告内容!$A:$A,0),MATCH($C$52,非表示_前年度報告内容!$4:$4,0)))</f>
        <v/>
      </c>
      <c r="D944" s="1305"/>
      <c r="E944" s="1293"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305" t="str">
        <f>IF(B945="","",INDEX(非表示_前年度報告内容!$1:$1048576,MATCH(B945,非表示_前年度報告内容!$A:$A,0),MATCH($C$52,非表示_前年度報告内容!$4:$4,0)))</f>
        <v/>
      </c>
      <c r="D945" s="1305"/>
      <c r="E945" s="1293"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305" t="str">
        <f>IF(B946="","",INDEX(非表示_前年度報告内容!$1:$1048576,MATCH(B946,非表示_前年度報告内容!$A:$A,0),MATCH($C$52,非表示_前年度報告内容!$4:$4,0)))</f>
        <v/>
      </c>
      <c r="D946" s="1305"/>
      <c r="E946" s="1293"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305" t="str">
        <f>IF(B947="","",INDEX(非表示_前年度報告内容!$1:$1048576,MATCH(B947,非表示_前年度報告内容!$A:$A,0),MATCH($C$52,非表示_前年度報告内容!$4:$4,0)))</f>
        <v/>
      </c>
      <c r="D947" s="1305"/>
      <c r="E947" s="1293"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305" t="str">
        <f>IF(B948="","",INDEX(非表示_前年度報告内容!$1:$1048576,MATCH(B948,非表示_前年度報告内容!$A:$A,0),MATCH($C$52,非表示_前年度報告内容!$4:$4,0)))</f>
        <v/>
      </c>
      <c r="D948" s="1305"/>
      <c r="E948" s="1293"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305" t="str">
        <f>IF(B949="","",INDEX(非表示_前年度報告内容!$1:$1048576,MATCH(B949,非表示_前年度報告内容!$A:$A,0),MATCH($C$52,非表示_前年度報告内容!$4:$4,0)))</f>
        <v/>
      </c>
      <c r="D949" s="1305"/>
      <c r="E949" s="1293"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305" t="str">
        <f>IF(B950="","",INDEX(非表示_前年度報告内容!$1:$1048576,MATCH(B950,非表示_前年度報告内容!$A:$A,0),MATCH($C$52,非表示_前年度報告内容!$4:$4,0)))</f>
        <v/>
      </c>
      <c r="D950" s="1305"/>
      <c r="E950" s="1293"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305" t="str">
        <f>IF(B951="","",INDEX(非表示_前年度報告内容!$1:$1048576,MATCH(B951,非表示_前年度報告内容!$A:$A,0),MATCH($C$52,非表示_前年度報告内容!$4:$4,0)))</f>
        <v/>
      </c>
      <c r="D951" s="1305"/>
      <c r="E951" s="1293"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305" t="str">
        <f>IF(B952="","",INDEX(非表示_前年度報告内容!$1:$1048576,MATCH(B952,非表示_前年度報告内容!$A:$A,0),MATCH($C$52,非表示_前年度報告内容!$4:$4,0)))</f>
        <v/>
      </c>
      <c r="D952" s="1305"/>
      <c r="E952" s="1293"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305" t="str">
        <f>IF(B953="","",INDEX(非表示_前年度報告内容!$1:$1048576,MATCH(B953,非表示_前年度報告内容!$A:$A,0),MATCH($C$52,非表示_前年度報告内容!$4:$4,0)))</f>
        <v/>
      </c>
      <c r="D953" s="1305"/>
      <c r="E953" s="1293"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305" t="str">
        <f>IF(B954="","",INDEX(非表示_前年度報告内容!$1:$1048576,MATCH(B954,非表示_前年度報告内容!$A:$A,0),MATCH($C$52,非表示_前年度報告内容!$4:$4,0)))</f>
        <v/>
      </c>
      <c r="D954" s="1305"/>
      <c r="E954" s="1293"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305" t="str">
        <f>IF(B955="","",INDEX(非表示_前年度報告内容!$1:$1048576,MATCH(B955,非表示_前年度報告内容!$A:$A,0),MATCH($C$52,非表示_前年度報告内容!$4:$4,0)))</f>
        <v/>
      </c>
      <c r="D955" s="1305"/>
      <c r="E955" s="1293"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305" t="str">
        <f>IF(B956="","",INDEX(非表示_前年度報告内容!$1:$1048576,MATCH(B956,非表示_前年度報告内容!$A:$A,0),MATCH($C$52,非表示_前年度報告内容!$4:$4,0)))</f>
        <v/>
      </c>
      <c r="D956" s="1305"/>
      <c r="E956" s="1293"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305" t="str">
        <f>IF(B957="","",INDEX(非表示_前年度報告内容!$1:$1048576,MATCH(B957,非表示_前年度報告内容!$A:$A,0),MATCH($C$52,非表示_前年度報告内容!$4:$4,0)))</f>
        <v/>
      </c>
      <c r="D957" s="1305"/>
      <c r="E957" s="1293"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305" t="str">
        <f>IF(B958="","",INDEX(非表示_前年度報告内容!$1:$1048576,MATCH(B958,非表示_前年度報告内容!$A:$A,0),MATCH($C$52,非表示_前年度報告内容!$4:$4,0)))</f>
        <v/>
      </c>
      <c r="D958" s="1305"/>
      <c r="E958" s="1293"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305" t="str">
        <f>IF(B959="","",INDEX(非表示_前年度報告内容!$1:$1048576,MATCH(B959,非表示_前年度報告内容!$A:$A,0),MATCH($C$52,非表示_前年度報告内容!$4:$4,0)))</f>
        <v/>
      </c>
      <c r="D959" s="1305"/>
      <c r="E959" s="1293"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305" t="str">
        <f>IF(B960="","",INDEX(非表示_前年度報告内容!$1:$1048576,MATCH(B960,非表示_前年度報告内容!$A:$A,0),MATCH($C$52,非表示_前年度報告内容!$4:$4,0)))</f>
        <v/>
      </c>
      <c r="D960" s="1305"/>
      <c r="E960" s="1293"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305" t="str">
        <f>IF(B961="","",INDEX(非表示_前年度報告内容!$1:$1048576,MATCH(B961,非表示_前年度報告内容!$A:$A,0),MATCH($C$52,非表示_前年度報告内容!$4:$4,0)))</f>
        <v/>
      </c>
      <c r="D961" s="1305"/>
      <c r="E961" s="1293"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305" t="str">
        <f>IF(B962="","",INDEX(非表示_前年度報告内容!$1:$1048576,MATCH(B962,非表示_前年度報告内容!$A:$A,0),MATCH($C$52,非表示_前年度報告内容!$4:$4,0)))</f>
        <v/>
      </c>
      <c r="D962" s="1305"/>
      <c r="E962" s="1293"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305" t="str">
        <f>IF(B963="","",INDEX(非表示_前年度報告内容!$1:$1048576,MATCH(B963,非表示_前年度報告内容!$A:$A,0),MATCH($C$52,非表示_前年度報告内容!$4:$4,0)))</f>
        <v/>
      </c>
      <c r="D963" s="1305"/>
      <c r="E963" s="1293"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305" t="str">
        <f>IF(B964="","",INDEX(非表示_前年度報告内容!$1:$1048576,MATCH(B964,非表示_前年度報告内容!$A:$A,0),MATCH($C$52,非表示_前年度報告内容!$4:$4,0)))</f>
        <v/>
      </c>
      <c r="D964" s="1305"/>
      <c r="E964" s="1293"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305" t="str">
        <f>IF(B965="","",INDEX(非表示_前年度報告内容!$1:$1048576,MATCH(B965,非表示_前年度報告内容!$A:$A,0),MATCH($C$52,非表示_前年度報告内容!$4:$4,0)))</f>
        <v/>
      </c>
      <c r="D965" s="1305"/>
      <c r="E965" s="1293"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305" t="str">
        <f>IF(B966="","",INDEX(非表示_前年度報告内容!$1:$1048576,MATCH(B966,非表示_前年度報告内容!$A:$A,0),MATCH($C$52,非表示_前年度報告内容!$4:$4,0)))</f>
        <v/>
      </c>
      <c r="D966" s="1305"/>
      <c r="E966" s="1293" t="str">
        <f>IF(B966="","",INDEX(非表示_前年度報告内容!$1:$1048576,MATCH(B966,非表示_前年度報告内容!$A:$A,0),MATCH($E$52,非表示_前年度報告内容!$4:$4,0)))</f>
        <v/>
      </c>
    </row>
  </sheetData>
  <sheetProtection algorithmName="SHA-512" hashValue="tNHZG6ww5oRA+c/Plm24by4LGTqxFU340Eb+EMU+y5QShl51wqWGIoLgzJw8OjYpA1YYOwkDA1R5ZcFVwQ8txA==" saltValue="8N8UQLj4P6aizGbm+CRhVQ==" spinCount="100000" sheet="1" formatCells="0" autoFilter="0"/>
  <autoFilter ref="B52:E966">
    <filterColumn colId="1" showButton="0"/>
    <filterColumn colId="3">
      <customFilters>
        <customFilter operator="notEqual" val=" "/>
      </customFilters>
    </filterColumn>
  </autoFilter>
  <mergeCells count="928">
    <mergeCell ref="C1:E1"/>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 ref="C936:D936"/>
    <mergeCell ref="C937:D937"/>
    <mergeCell ref="C938:D938"/>
    <mergeCell ref="C939:D939"/>
    <mergeCell ref="C940:D940"/>
    <mergeCell ref="C941:D941"/>
    <mergeCell ref="C942:D942"/>
    <mergeCell ref="C943:D943"/>
    <mergeCell ref="C944:D944"/>
    <mergeCell ref="C927:D927"/>
    <mergeCell ref="C928:D928"/>
    <mergeCell ref="C929:D929"/>
    <mergeCell ref="C930:D930"/>
    <mergeCell ref="C931:D931"/>
    <mergeCell ref="C932:D932"/>
    <mergeCell ref="C933:D933"/>
    <mergeCell ref="C934:D934"/>
    <mergeCell ref="C935:D935"/>
    <mergeCell ref="C918:D918"/>
    <mergeCell ref="C919:D919"/>
    <mergeCell ref="C920:D920"/>
    <mergeCell ref="C921:D921"/>
    <mergeCell ref="C922:D922"/>
    <mergeCell ref="C923:D923"/>
    <mergeCell ref="C924:D924"/>
    <mergeCell ref="C925:D925"/>
    <mergeCell ref="C926:D926"/>
    <mergeCell ref="C909:D909"/>
    <mergeCell ref="C910:D910"/>
    <mergeCell ref="C911:D911"/>
    <mergeCell ref="C912:D912"/>
    <mergeCell ref="C913:D913"/>
    <mergeCell ref="C914:D914"/>
    <mergeCell ref="C915:D915"/>
    <mergeCell ref="C916:D916"/>
    <mergeCell ref="C917:D917"/>
    <mergeCell ref="C900:D900"/>
    <mergeCell ref="C901:D901"/>
    <mergeCell ref="C902:D902"/>
    <mergeCell ref="C903:D903"/>
    <mergeCell ref="C904:D904"/>
    <mergeCell ref="C905:D905"/>
    <mergeCell ref="C906:D906"/>
    <mergeCell ref="C907:D907"/>
    <mergeCell ref="C908:D908"/>
    <mergeCell ref="C891:D891"/>
    <mergeCell ref="C892:D892"/>
    <mergeCell ref="C893:D893"/>
    <mergeCell ref="C894:D894"/>
    <mergeCell ref="C895:D895"/>
    <mergeCell ref="C896:D896"/>
    <mergeCell ref="C897:D897"/>
    <mergeCell ref="C898:D898"/>
    <mergeCell ref="C899:D899"/>
    <mergeCell ref="C882:D882"/>
    <mergeCell ref="C883:D883"/>
    <mergeCell ref="C884:D884"/>
    <mergeCell ref="C885:D885"/>
    <mergeCell ref="C886:D886"/>
    <mergeCell ref="C887:D887"/>
    <mergeCell ref="C888:D888"/>
    <mergeCell ref="C889:D889"/>
    <mergeCell ref="C890:D890"/>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C869:D869"/>
    <mergeCell ref="C870:D870"/>
    <mergeCell ref="C871:D871"/>
    <mergeCell ref="C872:D872"/>
    <mergeCell ref="C855:D855"/>
    <mergeCell ref="C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37:D837"/>
    <mergeCell ref="C838:D838"/>
    <mergeCell ref="C839:D839"/>
    <mergeCell ref="C840:D840"/>
    <mergeCell ref="C841:D841"/>
    <mergeCell ref="C842:D842"/>
    <mergeCell ref="C843:D843"/>
    <mergeCell ref="C844:D844"/>
    <mergeCell ref="C845:D845"/>
    <mergeCell ref="C828:D828"/>
    <mergeCell ref="C829:D829"/>
    <mergeCell ref="C830:D830"/>
    <mergeCell ref="C831:D831"/>
    <mergeCell ref="C832:D832"/>
    <mergeCell ref="C833:D833"/>
    <mergeCell ref="C834:D834"/>
    <mergeCell ref="C835:D835"/>
    <mergeCell ref="C836:D836"/>
    <mergeCell ref="C819:D819"/>
    <mergeCell ref="C820:D820"/>
    <mergeCell ref="C821:D821"/>
    <mergeCell ref="C822:D822"/>
    <mergeCell ref="C823:D823"/>
    <mergeCell ref="C824:D824"/>
    <mergeCell ref="C825:D825"/>
    <mergeCell ref="C826:D826"/>
    <mergeCell ref="C827:D827"/>
    <mergeCell ref="C810:D810"/>
    <mergeCell ref="C811:D811"/>
    <mergeCell ref="C812:D812"/>
    <mergeCell ref="C813:D813"/>
    <mergeCell ref="C814:D814"/>
    <mergeCell ref="C815:D815"/>
    <mergeCell ref="C816:D816"/>
    <mergeCell ref="C817:D817"/>
    <mergeCell ref="C818:D818"/>
    <mergeCell ref="C801:D801"/>
    <mergeCell ref="C802:D802"/>
    <mergeCell ref="C803:D803"/>
    <mergeCell ref="C804:D804"/>
    <mergeCell ref="C805:D805"/>
    <mergeCell ref="C806:D806"/>
    <mergeCell ref="C807:D807"/>
    <mergeCell ref="C808:D808"/>
    <mergeCell ref="C809:D809"/>
    <mergeCell ref="C792:D792"/>
    <mergeCell ref="C793:D793"/>
    <mergeCell ref="C794:D794"/>
    <mergeCell ref="C795:D795"/>
    <mergeCell ref="C796:D796"/>
    <mergeCell ref="C797:D797"/>
    <mergeCell ref="C798:D798"/>
    <mergeCell ref="C799:D799"/>
    <mergeCell ref="C800:D800"/>
    <mergeCell ref="C783:D783"/>
    <mergeCell ref="C784:D784"/>
    <mergeCell ref="C785:D785"/>
    <mergeCell ref="C786:D786"/>
    <mergeCell ref="C787:D787"/>
    <mergeCell ref="C788:D788"/>
    <mergeCell ref="C789:D789"/>
    <mergeCell ref="C790:D790"/>
    <mergeCell ref="C791:D791"/>
    <mergeCell ref="C774:D774"/>
    <mergeCell ref="C775:D775"/>
    <mergeCell ref="C776:D776"/>
    <mergeCell ref="C777:D777"/>
    <mergeCell ref="C778:D778"/>
    <mergeCell ref="C779:D779"/>
    <mergeCell ref="C780:D780"/>
    <mergeCell ref="C781:D781"/>
    <mergeCell ref="C782:D782"/>
    <mergeCell ref="C765:D765"/>
    <mergeCell ref="C766:D766"/>
    <mergeCell ref="C767:D767"/>
    <mergeCell ref="C768:D768"/>
    <mergeCell ref="C769:D769"/>
    <mergeCell ref="C770:D770"/>
    <mergeCell ref="C771:D771"/>
    <mergeCell ref="C772:D772"/>
    <mergeCell ref="C773:D773"/>
    <mergeCell ref="C756:D756"/>
    <mergeCell ref="C757:D757"/>
    <mergeCell ref="C758:D758"/>
    <mergeCell ref="C759:D759"/>
    <mergeCell ref="C760:D760"/>
    <mergeCell ref="C761:D761"/>
    <mergeCell ref="C762:D762"/>
    <mergeCell ref="C763:D763"/>
    <mergeCell ref="C764:D764"/>
    <mergeCell ref="C747:D747"/>
    <mergeCell ref="C748:D748"/>
    <mergeCell ref="C749:D749"/>
    <mergeCell ref="C750:D750"/>
    <mergeCell ref="C751:D751"/>
    <mergeCell ref="C752:D752"/>
    <mergeCell ref="C753:D753"/>
    <mergeCell ref="C754:D754"/>
    <mergeCell ref="C755:D755"/>
    <mergeCell ref="C738:D738"/>
    <mergeCell ref="C739:D739"/>
    <mergeCell ref="C740:D740"/>
    <mergeCell ref="C741:D741"/>
    <mergeCell ref="C742:D742"/>
    <mergeCell ref="C743:D743"/>
    <mergeCell ref="C744:D744"/>
    <mergeCell ref="C745:D745"/>
    <mergeCell ref="C746:D746"/>
    <mergeCell ref="C729:D729"/>
    <mergeCell ref="C730:D730"/>
    <mergeCell ref="C731:D731"/>
    <mergeCell ref="C732:D732"/>
    <mergeCell ref="C733:D733"/>
    <mergeCell ref="C734:D734"/>
    <mergeCell ref="C735:D735"/>
    <mergeCell ref="C736:D736"/>
    <mergeCell ref="C737:D737"/>
    <mergeCell ref="C720:D720"/>
    <mergeCell ref="C721:D721"/>
    <mergeCell ref="C722:D722"/>
    <mergeCell ref="C723:D723"/>
    <mergeCell ref="C724:D724"/>
    <mergeCell ref="C725:D725"/>
    <mergeCell ref="C726:D726"/>
    <mergeCell ref="C727:D727"/>
    <mergeCell ref="C728:D728"/>
    <mergeCell ref="C711:D711"/>
    <mergeCell ref="C712:D712"/>
    <mergeCell ref="C713:D713"/>
    <mergeCell ref="C714:D714"/>
    <mergeCell ref="C715:D715"/>
    <mergeCell ref="C716:D716"/>
    <mergeCell ref="C717:D717"/>
    <mergeCell ref="C718:D718"/>
    <mergeCell ref="C719:D719"/>
    <mergeCell ref="C702:D702"/>
    <mergeCell ref="C703:D703"/>
    <mergeCell ref="C704:D704"/>
    <mergeCell ref="C705:D705"/>
    <mergeCell ref="C706:D706"/>
    <mergeCell ref="C707:D707"/>
    <mergeCell ref="C708:D708"/>
    <mergeCell ref="C709:D709"/>
    <mergeCell ref="C710:D710"/>
    <mergeCell ref="C693:D693"/>
    <mergeCell ref="C694:D694"/>
    <mergeCell ref="C695:D695"/>
    <mergeCell ref="C696:D696"/>
    <mergeCell ref="C697:D697"/>
    <mergeCell ref="C698:D698"/>
    <mergeCell ref="C699:D699"/>
    <mergeCell ref="C700:D700"/>
    <mergeCell ref="C701:D701"/>
    <mergeCell ref="C684:D684"/>
    <mergeCell ref="C685:D685"/>
    <mergeCell ref="C686:D686"/>
    <mergeCell ref="C687:D687"/>
    <mergeCell ref="C688:D688"/>
    <mergeCell ref="C689:D689"/>
    <mergeCell ref="C690:D690"/>
    <mergeCell ref="C691:D691"/>
    <mergeCell ref="C692:D692"/>
    <mergeCell ref="C675:D675"/>
    <mergeCell ref="C676:D676"/>
    <mergeCell ref="C677:D677"/>
    <mergeCell ref="C678:D678"/>
    <mergeCell ref="C679:D679"/>
    <mergeCell ref="C680:D680"/>
    <mergeCell ref="C681:D681"/>
    <mergeCell ref="C682:D682"/>
    <mergeCell ref="C683:D683"/>
    <mergeCell ref="C666:D666"/>
    <mergeCell ref="C667:D667"/>
    <mergeCell ref="C668:D668"/>
    <mergeCell ref="C669:D669"/>
    <mergeCell ref="C670:D670"/>
    <mergeCell ref="C671:D671"/>
    <mergeCell ref="C672:D672"/>
    <mergeCell ref="C673:D673"/>
    <mergeCell ref="C674:D674"/>
    <mergeCell ref="C657:D657"/>
    <mergeCell ref="C658:D658"/>
    <mergeCell ref="C659:D659"/>
    <mergeCell ref="C660:D660"/>
    <mergeCell ref="C661:D661"/>
    <mergeCell ref="C662:D662"/>
    <mergeCell ref="C663:D663"/>
    <mergeCell ref="C664:D664"/>
    <mergeCell ref="C665:D665"/>
    <mergeCell ref="C648:D648"/>
    <mergeCell ref="C649:D649"/>
    <mergeCell ref="C650:D650"/>
    <mergeCell ref="C651:D651"/>
    <mergeCell ref="C652:D652"/>
    <mergeCell ref="C653:D653"/>
    <mergeCell ref="C654:D654"/>
    <mergeCell ref="C655:D655"/>
    <mergeCell ref="C656:D656"/>
    <mergeCell ref="C639:D639"/>
    <mergeCell ref="C640:D640"/>
    <mergeCell ref="C641:D641"/>
    <mergeCell ref="C642:D642"/>
    <mergeCell ref="C643:D643"/>
    <mergeCell ref="C644:D644"/>
    <mergeCell ref="C645:D645"/>
    <mergeCell ref="C646:D646"/>
    <mergeCell ref="C647:D647"/>
    <mergeCell ref="C630:D630"/>
    <mergeCell ref="C631:D631"/>
    <mergeCell ref="C632:D632"/>
    <mergeCell ref="C633:D633"/>
    <mergeCell ref="C634:D634"/>
    <mergeCell ref="C635:D635"/>
    <mergeCell ref="C636:D636"/>
    <mergeCell ref="C637:D637"/>
    <mergeCell ref="C638:D638"/>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D41:E41"/>
    <mergeCell ref="D40:E40"/>
    <mergeCell ref="C52:D52"/>
    <mergeCell ref="D44:E44"/>
    <mergeCell ref="D42:E42"/>
    <mergeCell ref="D43:E43"/>
    <mergeCell ref="D45:E45"/>
    <mergeCell ref="D46:E48"/>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6.59765625" style="374" customWidth="1"/>
    <col min="6" max="7" width="9.59765625" style="374" customWidth="1"/>
    <col min="8" max="9" width="8.09765625" style="374" customWidth="1"/>
    <col min="10" max="12" width="8.09765625" style="584" customWidth="1"/>
    <col min="13" max="14" width="20.59765625" style="374" customWidth="1"/>
    <col min="15" max="16" width="11.59765625" style="1170" hidden="1" customWidth="1" outlineLevel="1"/>
    <col min="17" max="17" width="20.59765625" style="374" customWidth="1" collapsed="1"/>
    <col min="18" max="20" width="11.59765625" style="1170" hidden="1" customWidth="1" outlineLevel="1"/>
    <col min="21" max="30" width="11.59765625" style="556"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2269</v>
      </c>
      <c r="B1" s="416"/>
      <c r="C1" s="416"/>
      <c r="D1" s="416"/>
      <c r="E1" s="416"/>
      <c r="F1" s="416"/>
      <c r="G1" s="416"/>
      <c r="H1" s="418"/>
      <c r="I1" s="398" t="s">
        <v>4238</v>
      </c>
      <c r="J1" s="399" t="s">
        <v>4239</v>
      </c>
      <c r="K1" s="400" t="s">
        <v>4240</v>
      </c>
      <c r="L1" s="401" t="s">
        <v>4241</v>
      </c>
      <c r="M1" s="1186" t="s">
        <v>5163</v>
      </c>
      <c r="N1" s="1162" t="str">
        <f>IF('1.はじめに'!$E$15="",'1.はじめに'!$D$15,'1.はじめに'!$E$15)</f>
        <v/>
      </c>
      <c r="O1" s="1171"/>
      <c r="P1" s="1212"/>
      <c r="R1" s="1171"/>
      <c r="S1" s="1212"/>
      <c r="T1" s="1218" t="s">
        <v>5183</v>
      </c>
      <c r="U1" s="554"/>
      <c r="V1" s="494"/>
      <c r="W1" s="494"/>
      <c r="X1" s="494"/>
      <c r="Y1" s="494"/>
      <c r="Z1" s="494"/>
      <c r="AA1" s="494"/>
      <c r="AB1" s="494"/>
      <c r="AC1" s="494"/>
      <c r="AD1" s="494"/>
      <c r="AE1" s="355"/>
      <c r="AF1" s="419" t="s">
        <v>2227</v>
      </c>
      <c r="AG1" s="419" t="s">
        <v>2228</v>
      </c>
      <c r="AH1" s="420" t="s">
        <v>1</v>
      </c>
      <c r="AI1" s="419" t="s">
        <v>2</v>
      </c>
    </row>
    <row r="2" spans="1:36" ht="30" customHeight="1" thickBot="1">
      <c r="A2" s="1337" t="str">
        <f>IF('1.はじめに'!F41="要","要入力","（入力不要）")</f>
        <v>（入力不要）</v>
      </c>
      <c r="B2" s="1338"/>
      <c r="C2" s="1339"/>
      <c r="D2" s="1192"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4242</v>
      </c>
      <c r="K2" s="374"/>
      <c r="L2" s="417"/>
      <c r="M2" s="417" t="s">
        <v>2280</v>
      </c>
      <c r="O2" s="1171"/>
      <c r="P2" s="1212"/>
      <c r="Q2" s="417" t="s">
        <v>2281</v>
      </c>
      <c r="R2" s="1171"/>
      <c r="S2" s="1212"/>
      <c r="U2" s="554"/>
      <c r="V2" s="494"/>
      <c r="W2" s="494"/>
      <c r="X2" s="494"/>
      <c r="Y2" s="494"/>
      <c r="Z2" s="494"/>
      <c r="AA2" s="494"/>
      <c r="AB2" s="494"/>
      <c r="AC2" s="494"/>
      <c r="AD2" s="494"/>
      <c r="AE2" s="355"/>
      <c r="AF2" s="419"/>
      <c r="AG2" s="1146" t="s">
        <v>5164</v>
      </c>
      <c r="AH2" s="420"/>
      <c r="AI2" s="419"/>
      <c r="AJ2" s="417" t="s">
        <v>2282</v>
      </c>
    </row>
    <row r="3" spans="1:36" ht="20.100000000000001" customHeight="1">
      <c r="A3" s="421" t="s">
        <v>809</v>
      </c>
      <c r="B3" s="422"/>
      <c r="C3" s="422"/>
      <c r="D3" s="422"/>
      <c r="E3" s="422"/>
      <c r="F3" s="422"/>
      <c r="G3" s="422"/>
      <c r="H3" s="422"/>
      <c r="I3" s="422"/>
      <c r="J3" s="555"/>
      <c r="K3" s="555"/>
      <c r="L3" s="555"/>
      <c r="M3" s="422"/>
      <c r="N3" s="422"/>
      <c r="Q3" s="422"/>
    </row>
    <row r="4" spans="1:36" s="1194" customFormat="1" ht="20.100000000000001" customHeight="1">
      <c r="A4" s="1195"/>
      <c r="B4" s="1152" t="s">
        <v>5179</v>
      </c>
      <c r="C4" s="1155"/>
      <c r="D4" s="1196"/>
      <c r="E4" s="1197"/>
      <c r="F4" s="1198"/>
      <c r="G4" s="1206"/>
      <c r="H4" s="1199"/>
      <c r="I4" s="1172"/>
      <c r="J4" s="1173"/>
      <c r="K4" s="1173"/>
      <c r="L4" s="1173"/>
      <c r="M4" s="1172"/>
      <c r="N4" s="1172"/>
      <c r="O4" s="1170"/>
      <c r="P4" s="1170"/>
      <c r="Q4" s="1172"/>
      <c r="R4" s="1171"/>
      <c r="S4" s="1171"/>
      <c r="T4" s="1171"/>
      <c r="U4" s="1165"/>
      <c r="V4" s="1171"/>
      <c r="W4" s="1171"/>
      <c r="X4" s="1171"/>
      <c r="Y4" s="1171"/>
      <c r="Z4" s="1171"/>
      <c r="AA4" s="1171"/>
      <c r="AB4" s="1171"/>
      <c r="AC4" s="1171"/>
      <c r="AD4" s="1171"/>
      <c r="AF4" s="1161"/>
      <c r="AG4" s="1161"/>
      <c r="AH4" s="1175"/>
      <c r="AI4" s="1174"/>
    </row>
    <row r="5" spans="1:36" s="1194" customFormat="1" ht="20.100000000000001" customHeight="1">
      <c r="A5" s="1195"/>
      <c r="B5" s="1205" t="s">
        <v>5180</v>
      </c>
      <c r="C5" s="1156"/>
      <c r="D5" s="1156"/>
      <c r="E5" s="1345" t="s">
        <v>5181</v>
      </c>
      <c r="F5" s="1345"/>
      <c r="G5" s="1207"/>
      <c r="J5" s="1225" t="str">
        <f>IF(E6&gt;0,"県域のエネルギー使用量等の合計量を入力してください。","")</f>
        <v/>
      </c>
      <c r="K5" s="1173"/>
      <c r="L5" s="1173"/>
      <c r="M5" s="1172"/>
      <c r="O5" s="1170"/>
      <c r="P5" s="1170"/>
      <c r="Q5" s="1172"/>
      <c r="R5" s="1171"/>
      <c r="S5" s="1171"/>
      <c r="T5" s="1171"/>
      <c r="U5" s="1165"/>
      <c r="V5" s="1171"/>
      <c r="W5" s="1171"/>
      <c r="X5" s="1171"/>
      <c r="Y5" s="1171"/>
      <c r="Z5" s="1171"/>
      <c r="AA5" s="1171"/>
      <c r="AB5" s="1171"/>
      <c r="AC5" s="1171"/>
      <c r="AD5" s="1171"/>
      <c r="AF5" s="1161"/>
      <c r="AG5" s="1161"/>
      <c r="AH5" s="1175"/>
      <c r="AI5" s="1174"/>
    </row>
    <row r="6" spans="1:36" s="491" customFormat="1" ht="20.100000000000001" customHeight="1">
      <c r="B6" s="1202" t="s">
        <v>120</v>
      </c>
      <c r="C6" s="1203"/>
      <c r="D6" s="1204"/>
      <c r="E6" s="551"/>
      <c r="F6" s="505" t="s">
        <v>122</v>
      </c>
      <c r="G6" s="1201"/>
      <c r="J6" s="559"/>
      <c r="K6" s="559"/>
      <c r="L6" s="559"/>
      <c r="M6" s="558"/>
      <c r="N6" s="558"/>
      <c r="O6" s="1170"/>
      <c r="P6" s="1170"/>
      <c r="Q6" s="558"/>
      <c r="R6" s="1165"/>
      <c r="S6" s="1171"/>
      <c r="T6" s="1171"/>
      <c r="U6" s="509"/>
      <c r="V6" s="507"/>
      <c r="W6" s="557"/>
      <c r="X6" s="557"/>
      <c r="Y6" s="557"/>
      <c r="Z6" s="557"/>
      <c r="AA6" s="557"/>
      <c r="AB6" s="557"/>
      <c r="AC6" s="557"/>
      <c r="AD6" s="557"/>
      <c r="AF6" s="560"/>
      <c r="AG6" s="560"/>
      <c r="AH6" s="561"/>
      <c r="AI6" s="560"/>
    </row>
    <row r="7" spans="1:36" s="491" customFormat="1" ht="20.100000000000001" customHeight="1">
      <c r="B7" s="1202" t="s">
        <v>121</v>
      </c>
      <c r="C7" s="1203"/>
      <c r="D7" s="1204"/>
      <c r="E7" s="551"/>
      <c r="F7" s="505" t="s">
        <v>122</v>
      </c>
      <c r="G7" s="1201"/>
      <c r="J7" s="562"/>
      <c r="K7" s="562"/>
      <c r="L7" s="563"/>
      <c r="M7" s="508"/>
      <c r="O7" s="1165"/>
      <c r="P7" s="1165"/>
      <c r="Q7" s="508"/>
      <c r="R7" s="1171"/>
      <c r="S7" s="1171"/>
      <c r="T7" s="1171"/>
      <c r="U7" s="557"/>
      <c r="V7" s="509"/>
      <c r="W7" s="557"/>
      <c r="X7" s="557"/>
      <c r="Y7" s="557"/>
      <c r="Z7" s="557"/>
      <c r="AA7" s="557"/>
      <c r="AB7" s="557"/>
      <c r="AC7" s="557"/>
      <c r="AD7" s="557"/>
      <c r="AF7" s="560"/>
      <c r="AG7" s="560"/>
      <c r="AH7" s="561"/>
      <c r="AI7" s="560"/>
    </row>
    <row r="8" spans="1:36" s="1162" customFormat="1" ht="20.100000000000001" customHeight="1">
      <c r="B8" s="1178"/>
      <c r="C8" s="1169"/>
      <c r="D8" s="1179"/>
      <c r="E8" s="1209"/>
      <c r="F8" s="1210"/>
      <c r="G8" s="1206"/>
      <c r="H8" s="1199"/>
      <c r="I8" s="1179"/>
      <c r="J8" s="1224" t="str">
        <f>IF(E7&gt;0,"横浜・川崎市内のエネルギー使用量等の合計量を入力してください。","")</f>
        <v/>
      </c>
      <c r="K8" s="1176"/>
      <c r="L8" s="1177"/>
      <c r="N8" s="1164"/>
      <c r="O8" s="1165"/>
      <c r="P8" s="1165"/>
      <c r="Q8" s="1166"/>
      <c r="R8" s="1167"/>
      <c r="S8" s="1171"/>
      <c r="T8" s="1171"/>
      <c r="U8" s="1171"/>
      <c r="V8" s="1167"/>
      <c r="W8" s="1171"/>
      <c r="X8" s="1171"/>
      <c r="Y8" s="1171"/>
      <c r="Z8" s="1171"/>
      <c r="AA8" s="1171"/>
      <c r="AB8" s="1171"/>
      <c r="AC8" s="1171"/>
      <c r="AD8" s="1171"/>
      <c r="AF8" s="1174"/>
      <c r="AG8" s="1174"/>
      <c r="AH8" s="1175"/>
      <c r="AI8" s="1174"/>
    </row>
    <row r="9" spans="1:36" s="1155" customFormat="1" hidden="1" outlineLevel="1">
      <c r="J9" s="1181"/>
      <c r="K9" s="1181"/>
      <c r="L9" s="1181"/>
      <c r="O9" s="1170"/>
      <c r="P9" s="1170"/>
      <c r="R9" s="1170"/>
      <c r="S9" s="1170"/>
      <c r="T9" s="1170"/>
      <c r="U9" s="1170"/>
      <c r="V9" s="1170"/>
      <c r="W9" s="1170"/>
      <c r="X9" s="1170"/>
      <c r="Y9" s="1170"/>
      <c r="Z9" s="1170"/>
      <c r="AA9" s="1170"/>
      <c r="AB9" s="1170"/>
      <c r="AC9" s="1170"/>
      <c r="AD9" s="1170"/>
      <c r="AF9" s="1158"/>
      <c r="AG9" s="1158"/>
      <c r="AH9" s="1159"/>
      <c r="AI9" s="1158"/>
    </row>
    <row r="10" spans="1:36" s="1155" customFormat="1" hidden="1" outlineLevel="1">
      <c r="J10" s="1181"/>
      <c r="K10" s="1181"/>
      <c r="L10" s="1181"/>
      <c r="O10" s="1170"/>
      <c r="P10" s="1170"/>
      <c r="R10" s="1170"/>
      <c r="S10" s="1170"/>
      <c r="T10" s="1170"/>
      <c r="U10" s="1170"/>
      <c r="V10" s="1170"/>
      <c r="W10" s="1170"/>
      <c r="X10" s="1170"/>
      <c r="Y10" s="1170"/>
      <c r="Z10" s="1170"/>
      <c r="AA10" s="1170"/>
      <c r="AB10" s="1170"/>
      <c r="AC10" s="1170"/>
      <c r="AD10" s="1170"/>
      <c r="AF10" s="1158"/>
      <c r="AG10" s="1158"/>
      <c r="AH10" s="1159"/>
      <c r="AI10" s="1158"/>
    </row>
    <row r="11" spans="1:36" s="1155" customFormat="1" hidden="1" outlineLevel="1">
      <c r="J11" s="1181"/>
      <c r="K11" s="1181"/>
      <c r="L11" s="1181"/>
      <c r="O11" s="1170"/>
      <c r="P11" s="1170"/>
      <c r="R11" s="1170"/>
      <c r="S11" s="1170"/>
      <c r="T11" s="1170"/>
      <c r="U11" s="1170"/>
      <c r="V11" s="1170"/>
      <c r="W11" s="1170"/>
      <c r="X11" s="1170"/>
      <c r="Y11" s="1170"/>
      <c r="Z11" s="1170"/>
      <c r="AA11" s="1170"/>
      <c r="AB11" s="1170"/>
      <c r="AC11" s="1170"/>
      <c r="AD11" s="1170"/>
      <c r="AF11" s="1158"/>
      <c r="AG11" s="1158"/>
      <c r="AH11" s="1159"/>
      <c r="AI11" s="1158"/>
    </row>
    <row r="12" spans="1:36" s="1155" customFormat="1" hidden="1" outlineLevel="1">
      <c r="J12" s="1181"/>
      <c r="K12" s="1181"/>
      <c r="L12" s="1181"/>
      <c r="O12" s="1170"/>
      <c r="P12" s="1170"/>
      <c r="R12" s="1170"/>
      <c r="S12" s="1170"/>
      <c r="T12" s="1170"/>
      <c r="U12" s="1170"/>
      <c r="V12" s="1170"/>
      <c r="W12" s="1170"/>
      <c r="X12" s="1170"/>
      <c r="Y12" s="1170"/>
      <c r="Z12" s="1170"/>
      <c r="AA12" s="1170"/>
      <c r="AB12" s="1170"/>
      <c r="AC12" s="1170"/>
      <c r="AD12" s="1170"/>
      <c r="AF12" s="1158"/>
      <c r="AG12" s="1158"/>
      <c r="AH12" s="1159"/>
      <c r="AI12" s="1158"/>
    </row>
    <row r="13" spans="1:36" s="1155" customFormat="1" hidden="1" outlineLevel="1">
      <c r="J13" s="1181"/>
      <c r="K13" s="1181"/>
      <c r="L13" s="1181"/>
      <c r="O13" s="1170"/>
      <c r="P13" s="1170"/>
      <c r="R13" s="1170"/>
      <c r="S13" s="1170"/>
      <c r="T13" s="1170"/>
      <c r="U13" s="1170"/>
      <c r="V13" s="1170"/>
      <c r="W13" s="1170"/>
      <c r="X13" s="1170"/>
      <c r="Y13" s="1170"/>
      <c r="Z13" s="1170"/>
      <c r="AA13" s="1170"/>
      <c r="AB13" s="1170"/>
      <c r="AC13" s="1170"/>
      <c r="AD13" s="1170"/>
      <c r="AF13" s="1158"/>
      <c r="AG13" s="1158"/>
      <c r="AH13" s="1159"/>
      <c r="AI13" s="1158"/>
    </row>
    <row r="14" spans="1:36" s="1155" customFormat="1" hidden="1" outlineLevel="1">
      <c r="J14" s="1181"/>
      <c r="K14" s="1181"/>
      <c r="L14" s="1181"/>
      <c r="O14" s="1170"/>
      <c r="P14" s="1170"/>
      <c r="R14" s="1170"/>
      <c r="S14" s="1170"/>
      <c r="T14" s="1170"/>
      <c r="U14" s="1170"/>
      <c r="V14" s="1170"/>
      <c r="W14" s="1170"/>
      <c r="X14" s="1170"/>
      <c r="Y14" s="1170"/>
      <c r="Z14" s="1170"/>
      <c r="AA14" s="1170"/>
      <c r="AB14" s="1170"/>
      <c r="AC14" s="1170"/>
      <c r="AD14" s="1170"/>
      <c r="AF14" s="1158"/>
      <c r="AG14" s="1158"/>
      <c r="AH14" s="1159"/>
      <c r="AI14" s="1158"/>
    </row>
    <row r="15" spans="1:36" s="491" customFormat="1" ht="20.100000000000001" hidden="1" customHeight="1" outlineLevel="1">
      <c r="B15" s="1178"/>
      <c r="C15" s="1168"/>
      <c r="D15" s="1169"/>
      <c r="E15" s="1169" t="s">
        <v>5290</v>
      </c>
      <c r="F15" s="1211"/>
      <c r="G15" s="1211"/>
      <c r="H15" s="1211"/>
      <c r="I15" s="564"/>
      <c r="J15" s="563"/>
      <c r="K15" s="565"/>
      <c r="L15" s="562"/>
      <c r="M15" s="508"/>
      <c r="N15" s="508"/>
      <c r="O15" s="1171"/>
      <c r="P15" s="1167"/>
      <c r="Q15" s="508"/>
      <c r="R15" s="1167"/>
      <c r="S15" s="1167"/>
      <c r="T15" s="1167"/>
      <c r="U15" s="557"/>
      <c r="V15" s="509"/>
      <c r="W15" s="557"/>
      <c r="X15" s="557"/>
      <c r="Y15" s="557"/>
      <c r="Z15" s="557"/>
      <c r="AA15" s="557"/>
      <c r="AB15" s="557"/>
      <c r="AC15" s="557"/>
      <c r="AD15" s="557"/>
      <c r="AF15" s="423"/>
      <c r="AG15" s="423"/>
      <c r="AH15" s="561"/>
      <c r="AI15" s="560"/>
    </row>
    <row r="16" spans="1:36" s="491" customFormat="1" ht="20.100000000000001" hidden="1" customHeight="1" outlineLevel="1">
      <c r="B16" s="566"/>
      <c r="C16" s="520"/>
      <c r="D16" s="567"/>
      <c r="E16" s="567"/>
      <c r="F16" s="568"/>
      <c r="G16" s="568"/>
      <c r="H16" s="568"/>
      <c r="I16" s="564"/>
      <c r="J16" s="563"/>
      <c r="K16" s="563"/>
      <c r="L16" s="562"/>
      <c r="N16" s="508"/>
      <c r="O16" s="1171"/>
      <c r="P16" s="1167"/>
      <c r="Q16" s="508"/>
      <c r="R16" s="1167"/>
      <c r="S16" s="1167"/>
      <c r="T16" s="1167"/>
      <c r="U16" s="557"/>
      <c r="V16" s="509"/>
      <c r="W16" s="557"/>
      <c r="X16" s="557"/>
      <c r="Y16" s="557"/>
      <c r="Z16" s="557"/>
      <c r="AA16" s="557"/>
      <c r="AB16" s="557"/>
      <c r="AC16" s="557"/>
      <c r="AD16" s="557"/>
      <c r="AF16" s="423"/>
      <c r="AG16" s="423"/>
      <c r="AH16" s="561"/>
      <c r="AI16" s="560"/>
    </row>
    <row r="17" spans="1:35" ht="20.100000000000001" customHeight="1" collapsed="1">
      <c r="A17" s="421" t="s">
        <v>118</v>
      </c>
      <c r="B17" s="422"/>
      <c r="C17" s="422"/>
      <c r="D17" s="422"/>
      <c r="E17" s="422"/>
      <c r="F17" s="422"/>
      <c r="G17" s="422"/>
      <c r="H17" s="422"/>
      <c r="I17" s="422"/>
      <c r="J17" s="555"/>
      <c r="K17" s="555"/>
      <c r="L17" s="555"/>
      <c r="M17" s="422"/>
      <c r="N17" s="422"/>
      <c r="Q17" s="422"/>
      <c r="AG17" s="450"/>
    </row>
    <row r="18" spans="1:35" ht="20.100000000000001" customHeight="1">
      <c r="A18" s="355"/>
      <c r="B18" s="968" t="s">
        <v>90</v>
      </c>
      <c r="C18" s="969"/>
      <c r="D18" s="969"/>
      <c r="E18" s="969"/>
      <c r="F18" s="1029"/>
      <c r="G18" s="970"/>
      <c r="H18" s="971" t="s">
        <v>3</v>
      </c>
      <c r="I18" s="972" t="s">
        <v>91</v>
      </c>
      <c r="J18" s="1342" t="s">
        <v>92</v>
      </c>
      <c r="K18" s="1343"/>
      <c r="L18" s="1344"/>
      <c r="M18" s="1030" t="s">
        <v>805</v>
      </c>
      <c r="N18" s="1348" t="s">
        <v>5184</v>
      </c>
      <c r="O18" s="1349"/>
      <c r="P18" s="1350"/>
      <c r="Q18" s="1346" t="s">
        <v>5185</v>
      </c>
      <c r="R18" s="1213"/>
      <c r="S18" s="1180"/>
      <c r="T18" s="1214"/>
      <c r="U18" s="569"/>
      <c r="V18" s="569"/>
      <c r="W18" s="569"/>
      <c r="X18" s="569"/>
      <c r="Y18" s="569"/>
      <c r="Z18" s="569"/>
      <c r="AA18" s="569"/>
      <c r="AB18" s="569"/>
      <c r="AC18" s="569"/>
      <c r="AD18" s="570"/>
      <c r="AE18" s="355"/>
      <c r="AF18" s="450"/>
      <c r="AG18" s="450"/>
      <c r="AI18" s="450"/>
    </row>
    <row r="19" spans="1:35" ht="20.100000000000001" customHeight="1">
      <c r="A19" s="451" t="s">
        <v>108</v>
      </c>
      <c r="B19" s="974"/>
      <c r="C19" s="975"/>
      <c r="D19" s="975"/>
      <c r="E19" s="975"/>
      <c r="F19" s="975"/>
      <c r="G19" s="976"/>
      <c r="H19" s="977"/>
      <c r="I19" s="978" t="s">
        <v>111</v>
      </c>
      <c r="J19" s="1031"/>
      <c r="K19" s="1032"/>
      <c r="L19" s="1033"/>
      <c r="M19" s="1034"/>
      <c r="N19" s="1351"/>
      <c r="O19" s="1352"/>
      <c r="P19" s="1353"/>
      <c r="Q19" s="1347"/>
      <c r="R19" s="1340"/>
      <c r="S19" s="1340"/>
      <c r="T19" s="1341"/>
      <c r="U19" s="571"/>
      <c r="V19" s="571"/>
      <c r="W19" s="571"/>
      <c r="X19" s="571"/>
      <c r="Y19" s="571"/>
      <c r="Z19" s="571"/>
      <c r="AA19" s="571"/>
      <c r="AB19" s="571"/>
      <c r="AC19" s="571"/>
      <c r="AD19" s="571"/>
      <c r="AE19" s="452"/>
      <c r="AF19" s="450"/>
      <c r="AG19" s="450"/>
      <c r="AI19" s="450"/>
    </row>
    <row r="20" spans="1:35" s="445" customFormat="1" ht="20.100000000000001" customHeight="1">
      <c r="A20" s="451" t="s">
        <v>107</v>
      </c>
      <c r="B20" s="1327" t="s">
        <v>109</v>
      </c>
      <c r="C20" s="1328"/>
      <c r="D20" s="1328"/>
      <c r="E20" s="1328"/>
      <c r="F20" s="1328"/>
      <c r="G20" s="1329"/>
      <c r="H20" s="983"/>
      <c r="I20" s="984" t="s">
        <v>110</v>
      </c>
      <c r="J20" s="1035" t="s">
        <v>93</v>
      </c>
      <c r="K20" s="1035" t="s">
        <v>94</v>
      </c>
      <c r="L20" s="1035" t="s">
        <v>91</v>
      </c>
      <c r="M20" s="1034">
        <f>SUM(E6:E7)</f>
        <v>0</v>
      </c>
      <c r="N20" s="1184">
        <f>E7</f>
        <v>0</v>
      </c>
      <c r="O20" s="1219"/>
      <c r="P20" s="1220"/>
      <c r="Q20" s="1034">
        <f>E6</f>
        <v>0</v>
      </c>
      <c r="R20" s="1187"/>
      <c r="S20" s="1187"/>
      <c r="T20" s="1187"/>
      <c r="U20" s="572"/>
      <c r="V20" s="572"/>
      <c r="W20" s="572"/>
      <c r="X20" s="572"/>
      <c r="Y20" s="572"/>
      <c r="Z20" s="572"/>
      <c r="AA20" s="572"/>
      <c r="AB20" s="572"/>
      <c r="AC20" s="572"/>
      <c r="AD20" s="572"/>
      <c r="AE20" s="453"/>
      <c r="AF20" s="439" t="s">
        <v>5741</v>
      </c>
      <c r="AG20" s="439"/>
      <c r="AH20" s="455"/>
      <c r="AI20" s="454"/>
    </row>
    <row r="21" spans="1:35">
      <c r="A21" s="456" t="s">
        <v>4</v>
      </c>
      <c r="B21" s="1326" t="s">
        <v>842</v>
      </c>
      <c r="C21" s="1326"/>
      <c r="D21" s="426" t="s">
        <v>825</v>
      </c>
      <c r="E21" s="1160"/>
      <c r="F21" s="434"/>
      <c r="G21" s="505"/>
      <c r="H21" s="467"/>
      <c r="I21" s="467"/>
      <c r="J21" s="573"/>
      <c r="K21" s="573"/>
      <c r="L21" s="573"/>
      <c r="M21" s="43"/>
      <c r="N21" s="1221" t="str">
        <f>IF($M21="","",$M21)</f>
        <v/>
      </c>
      <c r="O21" s="1221"/>
      <c r="P21" s="1221"/>
      <c r="Q21" s="1221" t="str">
        <f>IF($M21="","",$M21)</f>
        <v/>
      </c>
      <c r="R21" s="1215"/>
      <c r="S21" s="1215"/>
      <c r="T21" s="1215"/>
      <c r="U21" s="574"/>
      <c r="V21" s="574"/>
      <c r="W21" s="574"/>
      <c r="X21" s="574"/>
      <c r="Y21" s="574"/>
      <c r="Z21" s="574"/>
      <c r="AA21" s="574"/>
      <c r="AB21" s="574"/>
      <c r="AC21" s="574"/>
      <c r="AD21" s="574"/>
      <c r="AF21" s="423" t="s">
        <v>1561</v>
      </c>
    </row>
    <row r="22" spans="1:35">
      <c r="A22" s="456" t="s">
        <v>4</v>
      </c>
      <c r="B22" s="1326"/>
      <c r="C22" s="1326"/>
      <c r="D22" s="1208"/>
      <c r="E22" s="1200"/>
      <c r="F22" s="434" t="s">
        <v>5182</v>
      </c>
      <c r="G22" s="505"/>
      <c r="H22" s="467"/>
      <c r="I22" s="467"/>
      <c r="J22" s="573"/>
      <c r="K22" s="573"/>
      <c r="L22" s="573"/>
      <c r="M22" s="43"/>
      <c r="N22" s="1221" t="str">
        <f>IF($M22="","",$M22)</f>
        <v/>
      </c>
      <c r="O22" s="1221"/>
      <c r="P22" s="1221"/>
      <c r="Q22" s="1221" t="str">
        <f>IF($M22="","",$M22)</f>
        <v/>
      </c>
      <c r="R22" s="1215"/>
      <c r="S22" s="1215"/>
      <c r="T22" s="1215"/>
      <c r="U22" s="574"/>
      <c r="V22" s="574"/>
      <c r="W22" s="574"/>
      <c r="X22" s="574"/>
      <c r="Y22" s="574"/>
      <c r="Z22" s="574"/>
      <c r="AA22" s="574"/>
      <c r="AB22" s="574"/>
      <c r="AC22" s="574"/>
      <c r="AD22" s="574"/>
      <c r="AF22" s="423" t="s">
        <v>826</v>
      </c>
    </row>
    <row r="23" spans="1:35">
      <c r="A23" s="456" t="s">
        <v>4</v>
      </c>
      <c r="B23" s="1326"/>
      <c r="C23" s="1326"/>
      <c r="D23" s="434" t="s">
        <v>844</v>
      </c>
      <c r="E23" s="434"/>
      <c r="F23" s="434"/>
      <c r="G23" s="505"/>
      <c r="H23" s="467"/>
      <c r="I23" s="467"/>
      <c r="J23" s="573"/>
      <c r="K23" s="573"/>
      <c r="L23" s="573"/>
      <c r="M23" s="1222">
        <f>N23+Q23</f>
        <v>0</v>
      </c>
      <c r="N23" s="5"/>
      <c r="O23" s="1216"/>
      <c r="P23" s="1216"/>
      <c r="Q23" s="5"/>
      <c r="R23" s="1216"/>
      <c r="S23" s="1216"/>
      <c r="T23" s="1216"/>
      <c r="U23" s="538"/>
      <c r="V23" s="538"/>
      <c r="W23" s="538"/>
      <c r="X23" s="538"/>
      <c r="Y23" s="538"/>
      <c r="Z23" s="538"/>
      <c r="AA23" s="538"/>
      <c r="AB23" s="538"/>
      <c r="AC23" s="538"/>
      <c r="AD23" s="538"/>
    </row>
    <row r="24" spans="1:35">
      <c r="A24" s="456" t="s">
        <v>4</v>
      </c>
      <c r="B24" s="1326"/>
      <c r="C24" s="1326"/>
      <c r="D24" s="426" t="s">
        <v>845</v>
      </c>
      <c r="E24" s="1160"/>
      <c r="F24" s="434"/>
      <c r="G24" s="505"/>
      <c r="H24" s="467"/>
      <c r="I24" s="467"/>
      <c r="J24" s="573"/>
      <c r="K24" s="573"/>
      <c r="L24" s="573"/>
      <c r="M24" s="43"/>
      <c r="N24" s="1221" t="str">
        <f>IF($M24="","",$M24)</f>
        <v/>
      </c>
      <c r="O24" s="1221"/>
      <c r="P24" s="1221"/>
      <c r="Q24" s="1221" t="str">
        <f>IF($M24="","",$M24)</f>
        <v/>
      </c>
      <c r="R24" s="1215"/>
      <c r="S24" s="1215"/>
      <c r="T24" s="1215"/>
      <c r="U24" s="574"/>
      <c r="V24" s="574"/>
      <c r="W24" s="574"/>
      <c r="X24" s="574"/>
      <c r="Y24" s="574"/>
      <c r="Z24" s="574"/>
      <c r="AA24" s="574"/>
      <c r="AB24" s="574"/>
      <c r="AC24" s="574"/>
      <c r="AD24" s="574"/>
      <c r="AF24" s="423" t="s">
        <v>5084</v>
      </c>
    </row>
    <row r="25" spans="1:35">
      <c r="A25" s="456" t="s">
        <v>4</v>
      </c>
      <c r="B25" s="1326"/>
      <c r="C25" s="1326"/>
      <c r="D25" s="1208"/>
      <c r="E25" s="1200"/>
      <c r="F25" s="434" t="s">
        <v>5182</v>
      </c>
      <c r="G25" s="505"/>
      <c r="H25" s="467"/>
      <c r="I25" s="467"/>
      <c r="J25" s="573"/>
      <c r="K25" s="573"/>
      <c r="L25" s="573"/>
      <c r="M25" s="43"/>
      <c r="N25" s="1221" t="str">
        <f>IF($M25="","",$M25)</f>
        <v/>
      </c>
      <c r="O25" s="1221"/>
      <c r="P25" s="1221"/>
      <c r="Q25" s="1221" t="str">
        <f>IF($M25="","",$M25)</f>
        <v/>
      </c>
      <c r="R25" s="1215"/>
      <c r="S25" s="1215"/>
      <c r="T25" s="1215"/>
      <c r="U25" s="574"/>
      <c r="V25" s="574"/>
      <c r="W25" s="574"/>
      <c r="X25" s="574"/>
      <c r="Y25" s="574"/>
      <c r="Z25" s="574"/>
      <c r="AA25" s="574"/>
      <c r="AB25" s="574"/>
      <c r="AC25" s="574"/>
      <c r="AD25" s="574"/>
      <c r="AF25" s="423" t="s">
        <v>826</v>
      </c>
    </row>
    <row r="26" spans="1:35" ht="20.100000000000001" hidden="1" customHeight="1">
      <c r="A26" s="462" t="s">
        <v>5</v>
      </c>
      <c r="B26" s="1330" t="s">
        <v>823</v>
      </c>
      <c r="C26" s="1326" t="s">
        <v>7</v>
      </c>
      <c r="D26" s="405" t="s">
        <v>8</v>
      </c>
      <c r="E26" s="405"/>
      <c r="F26" s="433"/>
      <c r="G26" s="435"/>
      <c r="H26" s="457" t="s">
        <v>5284</v>
      </c>
      <c r="I26" s="458">
        <v>38.299999999999997</v>
      </c>
      <c r="J26" s="575">
        <v>1.9E-2</v>
      </c>
      <c r="K26" s="575">
        <f>J26</f>
        <v>1.9E-2</v>
      </c>
      <c r="L26" s="474" t="s">
        <v>694</v>
      </c>
      <c r="M26" s="576">
        <f>SUM(N26:Q26)</f>
        <v>0</v>
      </c>
      <c r="N26" s="3"/>
      <c r="O26" s="1217"/>
      <c r="P26" s="1217"/>
      <c r="Q26" s="1223"/>
      <c r="R26" s="1217"/>
      <c r="S26" s="1217"/>
      <c r="T26" s="1217"/>
      <c r="U26" s="577"/>
      <c r="V26" s="577"/>
      <c r="W26" s="577"/>
      <c r="X26" s="577"/>
      <c r="Y26" s="577"/>
      <c r="Z26" s="577"/>
      <c r="AA26" s="577"/>
      <c r="AB26" s="577"/>
      <c r="AC26" s="577"/>
      <c r="AD26" s="577"/>
      <c r="AE26" s="355"/>
      <c r="AF26" s="450"/>
      <c r="AG26" s="450"/>
      <c r="AI26" s="450"/>
    </row>
    <row r="27" spans="1:35" ht="20.100000000000001" hidden="1" customHeight="1">
      <c r="A27" s="462" t="s">
        <v>5</v>
      </c>
      <c r="B27" s="1330"/>
      <c r="C27" s="1326"/>
      <c r="D27" s="405" t="s">
        <v>9</v>
      </c>
      <c r="E27" s="405"/>
      <c r="F27" s="433"/>
      <c r="G27" s="435"/>
      <c r="H27" s="457" t="s">
        <v>5284</v>
      </c>
      <c r="I27" s="458">
        <v>34.799999999999997</v>
      </c>
      <c r="J27" s="578">
        <v>1.83E-2</v>
      </c>
      <c r="K27" s="575">
        <f t="shared" ref="K27:K52" si="0">J27</f>
        <v>1.83E-2</v>
      </c>
      <c r="L27" s="474" t="s">
        <v>694</v>
      </c>
      <c r="M27" s="576">
        <f t="shared" ref="M27:M97" si="1">SUM(N27:Q27)</f>
        <v>0</v>
      </c>
      <c r="N27" s="3"/>
      <c r="O27" s="1217"/>
      <c r="P27" s="1217"/>
      <c r="Q27" s="1223"/>
      <c r="R27" s="1217"/>
      <c r="S27" s="1217"/>
      <c r="T27" s="1217"/>
      <c r="U27" s="577"/>
      <c r="V27" s="577"/>
      <c r="W27" s="577"/>
      <c r="X27" s="577"/>
      <c r="Y27" s="577"/>
      <c r="Z27" s="577"/>
      <c r="AA27" s="577"/>
      <c r="AB27" s="577"/>
      <c r="AC27" s="577"/>
      <c r="AD27" s="577"/>
      <c r="AE27" s="355"/>
      <c r="AF27" s="450"/>
      <c r="AG27" s="450"/>
      <c r="AI27" s="450"/>
    </row>
    <row r="28" spans="1:35" ht="20.100000000000001" customHeight="1">
      <c r="A28" s="456" t="s">
        <v>4</v>
      </c>
      <c r="B28" s="1331"/>
      <c r="C28" s="1326"/>
      <c r="D28" s="405" t="s">
        <v>10</v>
      </c>
      <c r="E28" s="405"/>
      <c r="F28" s="433"/>
      <c r="G28" s="435"/>
      <c r="H28" s="457" t="s">
        <v>5284</v>
      </c>
      <c r="I28" s="458">
        <v>33.4</v>
      </c>
      <c r="J28" s="578">
        <v>1.8700000000000001E-2</v>
      </c>
      <c r="K28" s="575">
        <f t="shared" si="0"/>
        <v>1.8700000000000001E-2</v>
      </c>
      <c r="L28" s="474" t="s">
        <v>694</v>
      </c>
      <c r="M28" s="576">
        <f t="shared" si="1"/>
        <v>0</v>
      </c>
      <c r="N28" s="3"/>
      <c r="O28" s="1217"/>
      <c r="P28" s="1217"/>
      <c r="Q28" s="1223"/>
      <c r="R28" s="1217"/>
      <c r="S28" s="1217"/>
      <c r="T28" s="1217"/>
      <c r="U28" s="577"/>
      <c r="V28" s="577"/>
      <c r="W28" s="577"/>
      <c r="X28" s="577"/>
      <c r="Y28" s="577"/>
      <c r="Z28" s="577"/>
      <c r="AA28" s="577"/>
      <c r="AB28" s="577"/>
      <c r="AC28" s="577"/>
      <c r="AD28" s="577"/>
      <c r="AE28" s="355"/>
      <c r="AF28" s="450"/>
      <c r="AG28" s="450"/>
      <c r="AI28" s="450"/>
    </row>
    <row r="29" spans="1:35" ht="20.100000000000001" hidden="1" customHeight="1">
      <c r="A29" s="462" t="s">
        <v>5</v>
      </c>
      <c r="B29" s="1330"/>
      <c r="C29" s="1326"/>
      <c r="D29" s="405" t="s">
        <v>11</v>
      </c>
      <c r="E29" s="405"/>
      <c r="F29" s="433"/>
      <c r="G29" s="435"/>
      <c r="H29" s="457" t="s">
        <v>5284</v>
      </c>
      <c r="I29" s="458">
        <v>33.299999999999997</v>
      </c>
      <c r="J29" s="578">
        <v>1.8599999999999998E-2</v>
      </c>
      <c r="K29" s="575">
        <f t="shared" si="0"/>
        <v>1.8599999999999998E-2</v>
      </c>
      <c r="L29" s="474" t="s">
        <v>694</v>
      </c>
      <c r="M29" s="576">
        <f t="shared" si="1"/>
        <v>0</v>
      </c>
      <c r="N29" s="3"/>
      <c r="O29" s="1217"/>
      <c r="P29" s="1217"/>
      <c r="Q29" s="1223"/>
      <c r="R29" s="1217"/>
      <c r="S29" s="1217"/>
      <c r="T29" s="1217"/>
      <c r="U29" s="577"/>
      <c r="V29" s="577"/>
      <c r="W29" s="577"/>
      <c r="X29" s="577"/>
      <c r="Y29" s="577"/>
      <c r="Z29" s="577"/>
      <c r="AA29" s="577"/>
      <c r="AB29" s="577"/>
      <c r="AC29" s="577"/>
      <c r="AD29" s="577"/>
      <c r="AE29" s="355"/>
      <c r="AF29" s="450"/>
      <c r="AG29" s="450"/>
      <c r="AI29" s="450"/>
    </row>
    <row r="30" spans="1:35" ht="20.100000000000001" hidden="1" customHeight="1">
      <c r="A30" s="462" t="s">
        <v>5</v>
      </c>
      <c r="B30" s="1330"/>
      <c r="C30" s="1326"/>
      <c r="D30" s="405" t="s">
        <v>12</v>
      </c>
      <c r="E30" s="405"/>
      <c r="F30" s="433"/>
      <c r="G30" s="435"/>
      <c r="H30" s="457" t="s">
        <v>5284</v>
      </c>
      <c r="I30" s="458">
        <v>36.299999999999997</v>
      </c>
      <c r="J30" s="578">
        <v>1.8599999999999998E-2</v>
      </c>
      <c r="K30" s="575">
        <f t="shared" si="0"/>
        <v>1.8599999999999998E-2</v>
      </c>
      <c r="L30" s="474" t="s">
        <v>694</v>
      </c>
      <c r="M30" s="576">
        <f t="shared" si="1"/>
        <v>0</v>
      </c>
      <c r="N30" s="3"/>
      <c r="O30" s="1217"/>
      <c r="P30" s="1217"/>
      <c r="Q30" s="1223"/>
      <c r="R30" s="1217"/>
      <c r="S30" s="1217"/>
      <c r="T30" s="1217"/>
      <c r="U30" s="577"/>
      <c r="V30" s="577"/>
      <c r="W30" s="577"/>
      <c r="X30" s="577"/>
      <c r="Y30" s="577"/>
      <c r="Z30" s="577"/>
      <c r="AA30" s="577"/>
      <c r="AB30" s="577"/>
      <c r="AC30" s="577"/>
      <c r="AD30" s="577"/>
      <c r="AE30" s="355"/>
      <c r="AF30" s="450"/>
      <c r="AG30" s="450"/>
      <c r="AI30" s="450"/>
    </row>
    <row r="31" spans="1:35" ht="20.100000000000001" customHeight="1">
      <c r="A31" s="456" t="s">
        <v>4</v>
      </c>
      <c r="B31" s="1331"/>
      <c r="C31" s="1326"/>
      <c r="D31" s="405" t="s">
        <v>13</v>
      </c>
      <c r="E31" s="405"/>
      <c r="F31" s="433"/>
      <c r="G31" s="435"/>
      <c r="H31" s="457" t="s">
        <v>5284</v>
      </c>
      <c r="I31" s="458">
        <v>36.5</v>
      </c>
      <c r="J31" s="578">
        <v>1.8700000000000001E-2</v>
      </c>
      <c r="K31" s="575">
        <f t="shared" si="0"/>
        <v>1.8700000000000001E-2</v>
      </c>
      <c r="L31" s="474" t="s">
        <v>694</v>
      </c>
      <c r="M31" s="576">
        <f t="shared" si="1"/>
        <v>0</v>
      </c>
      <c r="N31" s="3"/>
      <c r="O31" s="1217"/>
      <c r="P31" s="1217"/>
      <c r="Q31" s="1223"/>
      <c r="R31" s="1217"/>
      <c r="S31" s="1217"/>
      <c r="T31" s="1217"/>
      <c r="U31" s="577"/>
      <c r="V31" s="577"/>
      <c r="W31" s="577"/>
      <c r="X31" s="577"/>
      <c r="Y31" s="577"/>
      <c r="Z31" s="577"/>
      <c r="AA31" s="577"/>
      <c r="AB31" s="577"/>
      <c r="AC31" s="577"/>
      <c r="AD31" s="577"/>
      <c r="AE31" s="355"/>
      <c r="AF31" s="450"/>
      <c r="AG31" s="450"/>
      <c r="AI31" s="450"/>
    </row>
    <row r="32" spans="1:35" ht="20.100000000000001" customHeight="1">
      <c r="A32" s="456" t="s">
        <v>4</v>
      </c>
      <c r="B32" s="1331"/>
      <c r="C32" s="1326"/>
      <c r="D32" s="405" t="s">
        <v>14</v>
      </c>
      <c r="E32" s="405"/>
      <c r="F32" s="433"/>
      <c r="G32" s="435"/>
      <c r="H32" s="457" t="s">
        <v>5284</v>
      </c>
      <c r="I32" s="458">
        <v>38</v>
      </c>
      <c r="J32" s="578">
        <v>1.8800000000000001E-2</v>
      </c>
      <c r="K32" s="575">
        <f t="shared" si="0"/>
        <v>1.8800000000000001E-2</v>
      </c>
      <c r="L32" s="474" t="s">
        <v>694</v>
      </c>
      <c r="M32" s="576">
        <f t="shared" si="1"/>
        <v>0</v>
      </c>
      <c r="N32" s="3"/>
      <c r="O32" s="1217"/>
      <c r="P32" s="1217"/>
      <c r="Q32" s="1223"/>
      <c r="R32" s="1217"/>
      <c r="S32" s="1217"/>
      <c r="T32" s="1217"/>
      <c r="U32" s="577"/>
      <c r="V32" s="577"/>
      <c r="W32" s="577"/>
      <c r="X32" s="577"/>
      <c r="Y32" s="577"/>
      <c r="Z32" s="577"/>
      <c r="AA32" s="577"/>
      <c r="AB32" s="577"/>
      <c r="AC32" s="577"/>
      <c r="AD32" s="577"/>
      <c r="AE32" s="355"/>
      <c r="AF32" s="450"/>
      <c r="AG32" s="450"/>
      <c r="AI32" s="450"/>
    </row>
    <row r="33" spans="1:35" ht="20.100000000000001" hidden="1" customHeight="1">
      <c r="A33" s="462" t="s">
        <v>5</v>
      </c>
      <c r="B33" s="1330"/>
      <c r="C33" s="1326"/>
      <c r="D33" s="405" t="s">
        <v>15</v>
      </c>
      <c r="E33" s="405"/>
      <c r="F33" s="433"/>
      <c r="G33" s="435"/>
      <c r="H33" s="457" t="s">
        <v>5284</v>
      </c>
      <c r="I33" s="458">
        <v>38.9</v>
      </c>
      <c r="J33" s="578">
        <v>1.9300000000000001E-2</v>
      </c>
      <c r="K33" s="575">
        <f t="shared" si="0"/>
        <v>1.9300000000000001E-2</v>
      </c>
      <c r="L33" s="474" t="s">
        <v>694</v>
      </c>
      <c r="M33" s="576">
        <f t="shared" si="1"/>
        <v>0</v>
      </c>
      <c r="N33" s="3"/>
      <c r="O33" s="1217"/>
      <c r="P33" s="1217"/>
      <c r="Q33" s="1223"/>
      <c r="R33" s="1217"/>
      <c r="S33" s="1217"/>
      <c r="T33" s="1217"/>
      <c r="U33" s="577"/>
      <c r="V33" s="577"/>
      <c r="W33" s="577"/>
      <c r="X33" s="577"/>
      <c r="Y33" s="577"/>
      <c r="Z33" s="577"/>
      <c r="AA33" s="577"/>
      <c r="AB33" s="577"/>
      <c r="AC33" s="577"/>
      <c r="AD33" s="577"/>
      <c r="AE33" s="355"/>
      <c r="AF33" s="450"/>
      <c r="AG33" s="450"/>
      <c r="AI33" s="450"/>
    </row>
    <row r="34" spans="1:35" ht="20.100000000000001" hidden="1" customHeight="1">
      <c r="A34" s="462" t="s">
        <v>5</v>
      </c>
      <c r="B34" s="1330"/>
      <c r="C34" s="1326"/>
      <c r="D34" s="405" t="s">
        <v>16</v>
      </c>
      <c r="E34" s="453"/>
      <c r="F34" s="433"/>
      <c r="G34" s="435"/>
      <c r="H34" s="457" t="s">
        <v>17</v>
      </c>
      <c r="I34" s="458">
        <v>41.8</v>
      </c>
      <c r="J34" s="578">
        <v>2.0199999999999999E-2</v>
      </c>
      <c r="K34" s="575">
        <f t="shared" si="0"/>
        <v>2.0199999999999999E-2</v>
      </c>
      <c r="L34" s="474" t="s">
        <v>694</v>
      </c>
      <c r="M34" s="576">
        <f t="shared" si="1"/>
        <v>0</v>
      </c>
      <c r="N34" s="3"/>
      <c r="O34" s="1217"/>
      <c r="P34" s="1217"/>
      <c r="Q34" s="1223"/>
      <c r="R34" s="1217"/>
      <c r="S34" s="1217"/>
      <c r="T34" s="1217"/>
      <c r="U34" s="577"/>
      <c r="V34" s="577"/>
      <c r="W34" s="577"/>
      <c r="X34" s="577"/>
      <c r="Y34" s="577"/>
      <c r="Z34" s="577"/>
      <c r="AA34" s="577"/>
      <c r="AB34" s="577"/>
      <c r="AC34" s="577"/>
      <c r="AD34" s="577"/>
      <c r="AE34" s="355"/>
      <c r="AF34" s="450"/>
      <c r="AG34" s="450"/>
      <c r="AI34" s="450"/>
    </row>
    <row r="35" spans="1:35" ht="20.100000000000001" hidden="1" customHeight="1">
      <c r="A35" s="462" t="s">
        <v>5</v>
      </c>
      <c r="B35" s="1330"/>
      <c r="C35" s="1326"/>
      <c r="D35" s="405" t="s">
        <v>18</v>
      </c>
      <c r="E35" s="405"/>
      <c r="F35" s="433"/>
      <c r="G35" s="435"/>
      <c r="H35" s="457" t="s">
        <v>17</v>
      </c>
      <c r="I35" s="458">
        <v>40</v>
      </c>
      <c r="J35" s="578">
        <v>2.0400000000000001E-2</v>
      </c>
      <c r="K35" s="575">
        <f t="shared" si="0"/>
        <v>2.0400000000000001E-2</v>
      </c>
      <c r="L35" s="474" t="s">
        <v>694</v>
      </c>
      <c r="M35" s="576">
        <f t="shared" si="1"/>
        <v>0</v>
      </c>
      <c r="N35" s="3"/>
      <c r="O35" s="1217"/>
      <c r="P35" s="1217"/>
      <c r="Q35" s="1223"/>
      <c r="R35" s="1217"/>
      <c r="S35" s="1217"/>
      <c r="T35" s="1217"/>
      <c r="U35" s="577"/>
      <c r="V35" s="577"/>
      <c r="W35" s="577"/>
      <c r="X35" s="577"/>
      <c r="Y35" s="577"/>
      <c r="Z35" s="577"/>
      <c r="AA35" s="577"/>
      <c r="AB35" s="577"/>
      <c r="AC35" s="577"/>
      <c r="AD35" s="577"/>
      <c r="AE35" s="355"/>
      <c r="AF35" s="450"/>
      <c r="AG35" s="450"/>
      <c r="AI35" s="450"/>
    </row>
    <row r="36" spans="1:35" ht="20.100000000000001" hidden="1" customHeight="1">
      <c r="A36" s="462" t="s">
        <v>5</v>
      </c>
      <c r="B36" s="1330"/>
      <c r="C36" s="1326"/>
      <c r="D36" s="405" t="s">
        <v>19</v>
      </c>
      <c r="E36" s="405"/>
      <c r="F36" s="433"/>
      <c r="G36" s="435"/>
      <c r="H36" s="457" t="s">
        <v>17</v>
      </c>
      <c r="I36" s="458">
        <v>34.1</v>
      </c>
      <c r="J36" s="578">
        <v>2.4500000000000001E-2</v>
      </c>
      <c r="K36" s="575">
        <f t="shared" si="0"/>
        <v>2.4500000000000001E-2</v>
      </c>
      <c r="L36" s="474" t="s">
        <v>694</v>
      </c>
      <c r="M36" s="576">
        <f t="shared" si="1"/>
        <v>0</v>
      </c>
      <c r="N36" s="3"/>
      <c r="O36" s="1217"/>
      <c r="P36" s="1217"/>
      <c r="Q36" s="1223"/>
      <c r="R36" s="1217"/>
      <c r="S36" s="1217"/>
      <c r="T36" s="1217"/>
      <c r="U36" s="577"/>
      <c r="V36" s="577"/>
      <c r="W36" s="577"/>
      <c r="X36" s="577"/>
      <c r="Y36" s="577"/>
      <c r="Z36" s="577"/>
      <c r="AA36" s="577"/>
      <c r="AB36" s="577"/>
      <c r="AC36" s="577"/>
      <c r="AD36" s="577"/>
      <c r="AE36" s="355"/>
      <c r="AF36" s="450"/>
      <c r="AG36" s="450"/>
      <c r="AI36" s="450"/>
    </row>
    <row r="37" spans="1:35" ht="20.100000000000001" customHeight="1">
      <c r="A37" s="456" t="s">
        <v>4</v>
      </c>
      <c r="B37" s="1331"/>
      <c r="C37" s="1326"/>
      <c r="D37" s="405" t="s">
        <v>20</v>
      </c>
      <c r="E37" s="405"/>
      <c r="F37" s="433"/>
      <c r="G37" s="435"/>
      <c r="H37" s="457" t="s">
        <v>17</v>
      </c>
      <c r="I37" s="458">
        <v>50.1</v>
      </c>
      <c r="J37" s="578">
        <v>1.6299999999999999E-2</v>
      </c>
      <c r="K37" s="575">
        <f t="shared" si="0"/>
        <v>1.6299999999999999E-2</v>
      </c>
      <c r="L37" s="474" t="s">
        <v>694</v>
      </c>
      <c r="M37" s="576">
        <f t="shared" si="1"/>
        <v>0</v>
      </c>
      <c r="N37" s="3"/>
      <c r="O37" s="1217"/>
      <c r="P37" s="1217"/>
      <c r="Q37" s="1223"/>
      <c r="R37" s="1217"/>
      <c r="S37" s="1217"/>
      <c r="T37" s="1217"/>
      <c r="U37" s="577"/>
      <c r="V37" s="577"/>
      <c r="W37" s="577"/>
      <c r="X37" s="577"/>
      <c r="Y37" s="577"/>
      <c r="Z37" s="577"/>
      <c r="AA37" s="577"/>
      <c r="AB37" s="577"/>
      <c r="AC37" s="577"/>
      <c r="AD37" s="577"/>
      <c r="AE37" s="355"/>
      <c r="AF37" s="450"/>
      <c r="AG37" s="450"/>
      <c r="AI37" s="450"/>
    </row>
    <row r="38" spans="1:35" ht="20.100000000000001" hidden="1" customHeight="1">
      <c r="A38" s="462" t="s">
        <v>5</v>
      </c>
      <c r="B38" s="1330"/>
      <c r="C38" s="1326"/>
      <c r="D38" s="405" t="s">
        <v>21</v>
      </c>
      <c r="E38" s="405"/>
      <c r="F38" s="404" t="s">
        <v>4248</v>
      </c>
      <c r="G38" s="435"/>
      <c r="H38" s="457" t="s">
        <v>22</v>
      </c>
      <c r="I38" s="458">
        <v>46.1</v>
      </c>
      <c r="J38" s="578">
        <v>1.44E-2</v>
      </c>
      <c r="K38" s="575">
        <f t="shared" si="0"/>
        <v>1.44E-2</v>
      </c>
      <c r="L38" s="474" t="s">
        <v>694</v>
      </c>
      <c r="M38" s="576">
        <f t="shared" si="1"/>
        <v>0</v>
      </c>
      <c r="N38" s="3"/>
      <c r="O38" s="1217"/>
      <c r="P38" s="1217"/>
      <c r="Q38" s="1223"/>
      <c r="R38" s="1217"/>
      <c r="S38" s="1217"/>
      <c r="T38" s="1217"/>
      <c r="U38" s="577"/>
      <c r="V38" s="577"/>
      <c r="W38" s="577"/>
      <c r="X38" s="577"/>
      <c r="Y38" s="577"/>
      <c r="Z38" s="577"/>
      <c r="AA38" s="577"/>
      <c r="AB38" s="577"/>
      <c r="AC38" s="577"/>
      <c r="AD38" s="577"/>
      <c r="AE38" s="355"/>
      <c r="AF38" s="450"/>
      <c r="AG38" s="450"/>
      <c r="AI38" s="450"/>
    </row>
    <row r="39" spans="1:35" ht="20.100000000000001" customHeight="1">
      <c r="A39" s="456" t="s">
        <v>4</v>
      </c>
      <c r="B39" s="1331"/>
      <c r="C39" s="1326"/>
      <c r="D39" s="405" t="s">
        <v>23</v>
      </c>
      <c r="E39" s="453"/>
      <c r="F39" s="433"/>
      <c r="G39" s="435"/>
      <c r="H39" s="457" t="s">
        <v>17</v>
      </c>
      <c r="I39" s="458">
        <v>54.7</v>
      </c>
      <c r="J39" s="578">
        <v>1.3899999999999999E-2</v>
      </c>
      <c r="K39" s="575">
        <f t="shared" si="0"/>
        <v>1.3899999999999999E-2</v>
      </c>
      <c r="L39" s="474" t="s">
        <v>694</v>
      </c>
      <c r="M39" s="576">
        <f t="shared" si="1"/>
        <v>0</v>
      </c>
      <c r="N39" s="3"/>
      <c r="O39" s="1217"/>
      <c r="P39" s="1217"/>
      <c r="Q39" s="1223"/>
      <c r="R39" s="1217"/>
      <c r="S39" s="1217"/>
      <c r="T39" s="1217"/>
      <c r="U39" s="577"/>
      <c r="V39" s="577"/>
      <c r="W39" s="577"/>
      <c r="X39" s="577"/>
      <c r="Y39" s="577"/>
      <c r="Z39" s="577"/>
      <c r="AA39" s="577"/>
      <c r="AB39" s="577"/>
      <c r="AC39" s="577"/>
      <c r="AD39" s="577"/>
      <c r="AE39" s="355"/>
      <c r="AF39" s="450"/>
      <c r="AG39" s="450"/>
      <c r="AI39" s="450"/>
    </row>
    <row r="40" spans="1:35" ht="20.100000000000001" hidden="1" customHeight="1">
      <c r="A40" s="462" t="s">
        <v>5</v>
      </c>
      <c r="B40" s="1330"/>
      <c r="C40" s="1326"/>
      <c r="D40" s="405" t="s">
        <v>24</v>
      </c>
      <c r="E40" s="405"/>
      <c r="F40" s="404" t="s">
        <v>4248</v>
      </c>
      <c r="G40" s="435"/>
      <c r="H40" s="457" t="s">
        <v>22</v>
      </c>
      <c r="I40" s="458">
        <v>38.4</v>
      </c>
      <c r="J40" s="578">
        <v>1.3899999999999999E-2</v>
      </c>
      <c r="K40" s="575">
        <f t="shared" si="0"/>
        <v>1.3899999999999999E-2</v>
      </c>
      <c r="L40" s="474" t="s">
        <v>694</v>
      </c>
      <c r="M40" s="576">
        <f t="shared" si="1"/>
        <v>0</v>
      </c>
      <c r="N40" s="3"/>
      <c r="O40" s="1217"/>
      <c r="P40" s="1217"/>
      <c r="Q40" s="1223"/>
      <c r="R40" s="1217"/>
      <c r="S40" s="1217"/>
      <c r="T40" s="1217"/>
      <c r="U40" s="577"/>
      <c r="V40" s="577"/>
      <c r="W40" s="577"/>
      <c r="X40" s="577"/>
      <c r="Y40" s="577"/>
      <c r="Z40" s="577"/>
      <c r="AA40" s="577"/>
      <c r="AB40" s="577"/>
      <c r="AC40" s="577"/>
      <c r="AD40" s="577"/>
      <c r="AE40" s="355"/>
      <c r="AF40" s="450"/>
      <c r="AG40" s="450"/>
      <c r="AI40" s="450"/>
    </row>
    <row r="41" spans="1:35" ht="20.100000000000001" hidden="1" customHeight="1">
      <c r="A41" s="462" t="s">
        <v>5</v>
      </c>
      <c r="B41" s="1330"/>
      <c r="C41" s="1326"/>
      <c r="D41" s="405" t="s">
        <v>25</v>
      </c>
      <c r="E41" s="405"/>
      <c r="F41" s="433"/>
      <c r="G41" s="435"/>
      <c r="H41" s="457" t="s">
        <v>17</v>
      </c>
      <c r="I41" s="458">
        <v>28.7</v>
      </c>
      <c r="J41" s="578">
        <v>2.46E-2</v>
      </c>
      <c r="K41" s="575">
        <f t="shared" si="0"/>
        <v>2.46E-2</v>
      </c>
      <c r="L41" s="474" t="s">
        <v>694</v>
      </c>
      <c r="M41" s="576">
        <f t="shared" si="1"/>
        <v>0</v>
      </c>
      <c r="N41" s="3"/>
      <c r="O41" s="1217"/>
      <c r="P41" s="1217"/>
      <c r="Q41" s="1223"/>
      <c r="R41" s="1217"/>
      <c r="S41" s="1217"/>
      <c r="T41" s="1217"/>
      <c r="U41" s="577"/>
      <c r="V41" s="577"/>
      <c r="W41" s="577"/>
      <c r="X41" s="577"/>
      <c r="Y41" s="577"/>
      <c r="Z41" s="577"/>
      <c r="AA41" s="577"/>
      <c r="AB41" s="577"/>
      <c r="AC41" s="577"/>
      <c r="AD41" s="577"/>
      <c r="AE41" s="355"/>
      <c r="AF41" s="450"/>
      <c r="AG41" s="450"/>
      <c r="AI41" s="450"/>
    </row>
    <row r="42" spans="1:35" ht="20.100000000000001" hidden="1" customHeight="1">
      <c r="A42" s="462" t="s">
        <v>5</v>
      </c>
      <c r="B42" s="1330"/>
      <c r="C42" s="1326"/>
      <c r="D42" s="405" t="s">
        <v>26</v>
      </c>
      <c r="E42" s="453"/>
      <c r="F42" s="433"/>
      <c r="G42" s="435"/>
      <c r="H42" s="457" t="s">
        <v>17</v>
      </c>
      <c r="I42" s="458">
        <v>28.9</v>
      </c>
      <c r="J42" s="578">
        <v>2.4500000000000001E-2</v>
      </c>
      <c r="K42" s="575">
        <f t="shared" si="0"/>
        <v>2.4500000000000001E-2</v>
      </c>
      <c r="L42" s="474" t="s">
        <v>694</v>
      </c>
      <c r="M42" s="576">
        <f t="shared" si="1"/>
        <v>0</v>
      </c>
      <c r="N42" s="3"/>
      <c r="O42" s="1217"/>
      <c r="P42" s="1217"/>
      <c r="Q42" s="1223"/>
      <c r="R42" s="1217"/>
      <c r="S42" s="1217"/>
      <c r="T42" s="1217"/>
      <c r="U42" s="577"/>
      <c r="V42" s="577"/>
      <c r="W42" s="577"/>
      <c r="X42" s="577"/>
      <c r="Y42" s="577"/>
      <c r="Z42" s="577"/>
      <c r="AA42" s="577"/>
      <c r="AB42" s="577"/>
      <c r="AC42" s="577"/>
      <c r="AD42" s="577"/>
      <c r="AE42" s="355"/>
      <c r="AF42" s="450"/>
      <c r="AG42" s="450"/>
      <c r="AI42" s="450"/>
    </row>
    <row r="43" spans="1:35" ht="20.100000000000001" hidden="1" customHeight="1">
      <c r="A43" s="462" t="s">
        <v>5</v>
      </c>
      <c r="B43" s="1330"/>
      <c r="C43" s="1326"/>
      <c r="D43" s="405" t="s">
        <v>27</v>
      </c>
      <c r="E43" s="405"/>
      <c r="F43" s="433"/>
      <c r="G43" s="435"/>
      <c r="H43" s="457" t="s">
        <v>17</v>
      </c>
      <c r="I43" s="458">
        <v>28.3</v>
      </c>
      <c r="J43" s="578">
        <v>2.5100000000000001E-2</v>
      </c>
      <c r="K43" s="575">
        <f t="shared" si="0"/>
        <v>2.5100000000000001E-2</v>
      </c>
      <c r="L43" s="474" t="s">
        <v>694</v>
      </c>
      <c r="M43" s="576">
        <f t="shared" si="1"/>
        <v>0</v>
      </c>
      <c r="N43" s="3"/>
      <c r="O43" s="1217"/>
      <c r="P43" s="1217"/>
      <c r="Q43" s="1223"/>
      <c r="R43" s="1217"/>
      <c r="S43" s="1217"/>
      <c r="T43" s="1217"/>
      <c r="U43" s="577"/>
      <c r="V43" s="577"/>
      <c r="W43" s="577"/>
      <c r="X43" s="577"/>
      <c r="Y43" s="577"/>
      <c r="Z43" s="577"/>
      <c r="AA43" s="577"/>
      <c r="AB43" s="577"/>
      <c r="AC43" s="577"/>
      <c r="AD43" s="577"/>
      <c r="AE43" s="355"/>
      <c r="AF43" s="450"/>
      <c r="AG43" s="450"/>
      <c r="AI43" s="450"/>
    </row>
    <row r="44" spans="1:35" ht="20.100000000000001" hidden="1" customHeight="1">
      <c r="A44" s="462" t="s">
        <v>5</v>
      </c>
      <c r="B44" s="1330"/>
      <c r="C44" s="1326"/>
      <c r="D44" s="405" t="s">
        <v>28</v>
      </c>
      <c r="E44" s="405"/>
      <c r="F44" s="433"/>
      <c r="G44" s="435"/>
      <c r="H44" s="457" t="s">
        <v>17</v>
      </c>
      <c r="I44" s="458">
        <v>26.1</v>
      </c>
      <c r="J44" s="578">
        <v>2.4299999999999999E-2</v>
      </c>
      <c r="K44" s="575">
        <f t="shared" si="0"/>
        <v>2.4299999999999999E-2</v>
      </c>
      <c r="L44" s="474" t="s">
        <v>694</v>
      </c>
      <c r="M44" s="576">
        <f t="shared" si="1"/>
        <v>0</v>
      </c>
      <c r="N44" s="3"/>
      <c r="O44" s="1217"/>
      <c r="P44" s="1217"/>
      <c r="Q44" s="1223"/>
      <c r="R44" s="1217"/>
      <c r="S44" s="1217"/>
      <c r="T44" s="1217"/>
      <c r="U44" s="577"/>
      <c r="V44" s="577"/>
      <c r="W44" s="577"/>
      <c r="X44" s="577"/>
      <c r="Y44" s="577"/>
      <c r="Z44" s="577"/>
      <c r="AA44" s="577"/>
      <c r="AB44" s="577"/>
      <c r="AC44" s="577"/>
      <c r="AD44" s="577"/>
      <c r="AE44" s="355"/>
      <c r="AF44" s="450"/>
      <c r="AG44" s="450"/>
      <c r="AI44" s="450"/>
    </row>
    <row r="45" spans="1:35" ht="20.100000000000001" hidden="1" customHeight="1">
      <c r="A45" s="462" t="s">
        <v>5</v>
      </c>
      <c r="B45" s="1330"/>
      <c r="C45" s="1326"/>
      <c r="D45" s="405" t="s">
        <v>29</v>
      </c>
      <c r="E45" s="405"/>
      <c r="F45" s="433"/>
      <c r="G45" s="435"/>
      <c r="H45" s="457" t="s">
        <v>17</v>
      </c>
      <c r="I45" s="458">
        <v>24.2</v>
      </c>
      <c r="J45" s="578">
        <v>2.4199999999999999E-2</v>
      </c>
      <c r="K45" s="575">
        <f t="shared" si="0"/>
        <v>2.4199999999999999E-2</v>
      </c>
      <c r="L45" s="474" t="s">
        <v>694</v>
      </c>
      <c r="M45" s="576">
        <f t="shared" si="1"/>
        <v>0</v>
      </c>
      <c r="N45" s="3"/>
      <c r="O45" s="1217"/>
      <c r="P45" s="1217"/>
      <c r="Q45" s="1223"/>
      <c r="R45" s="1217"/>
      <c r="S45" s="1217"/>
      <c r="T45" s="1217"/>
      <c r="U45" s="577"/>
      <c r="V45" s="577"/>
      <c r="W45" s="577"/>
      <c r="X45" s="577"/>
      <c r="Y45" s="577"/>
      <c r="Z45" s="577"/>
      <c r="AA45" s="577"/>
      <c r="AB45" s="577"/>
      <c r="AC45" s="577"/>
      <c r="AD45" s="577"/>
      <c r="AE45" s="355"/>
      <c r="AF45" s="450"/>
      <c r="AG45" s="450"/>
      <c r="AI45" s="450"/>
    </row>
    <row r="46" spans="1:35" ht="20.100000000000001" hidden="1" customHeight="1">
      <c r="A46" s="462" t="s">
        <v>5</v>
      </c>
      <c r="B46" s="1330"/>
      <c r="C46" s="1326"/>
      <c r="D46" s="405" t="s">
        <v>30</v>
      </c>
      <c r="E46" s="405"/>
      <c r="F46" s="433"/>
      <c r="G46" s="435"/>
      <c r="H46" s="457" t="s">
        <v>17</v>
      </c>
      <c r="I46" s="458">
        <v>27.8</v>
      </c>
      <c r="J46" s="578">
        <v>2.5899999999999999E-2</v>
      </c>
      <c r="K46" s="575">
        <f t="shared" si="0"/>
        <v>2.5899999999999999E-2</v>
      </c>
      <c r="L46" s="474" t="s">
        <v>694</v>
      </c>
      <c r="M46" s="576">
        <f t="shared" si="1"/>
        <v>0</v>
      </c>
      <c r="N46" s="3"/>
      <c r="O46" s="1217"/>
      <c r="P46" s="1217"/>
      <c r="Q46" s="1223"/>
      <c r="R46" s="1217"/>
      <c r="S46" s="1217"/>
      <c r="T46" s="1217"/>
      <c r="U46" s="577"/>
      <c r="V46" s="577"/>
      <c r="W46" s="577"/>
      <c r="X46" s="577"/>
      <c r="Y46" s="577"/>
      <c r="Z46" s="577"/>
      <c r="AA46" s="577"/>
      <c r="AB46" s="577"/>
      <c r="AC46" s="577"/>
      <c r="AD46" s="577"/>
      <c r="AE46" s="355"/>
      <c r="AF46" s="450"/>
      <c r="AG46" s="450"/>
      <c r="AI46" s="450"/>
    </row>
    <row r="47" spans="1:35" ht="20.100000000000001" hidden="1" customHeight="1">
      <c r="A47" s="462" t="s">
        <v>5</v>
      </c>
      <c r="B47" s="1330"/>
      <c r="C47" s="1326"/>
      <c r="D47" s="405" t="s">
        <v>31</v>
      </c>
      <c r="E47" s="405"/>
      <c r="F47" s="433"/>
      <c r="G47" s="435"/>
      <c r="H47" s="457" t="s">
        <v>17</v>
      </c>
      <c r="I47" s="458">
        <v>29</v>
      </c>
      <c r="J47" s="578">
        <v>2.9899999999999999E-2</v>
      </c>
      <c r="K47" s="575">
        <f t="shared" si="0"/>
        <v>2.9899999999999999E-2</v>
      </c>
      <c r="L47" s="474" t="s">
        <v>694</v>
      </c>
      <c r="M47" s="576">
        <f t="shared" si="1"/>
        <v>0</v>
      </c>
      <c r="N47" s="3"/>
      <c r="O47" s="1217"/>
      <c r="P47" s="1217"/>
      <c r="Q47" s="1223"/>
      <c r="R47" s="1217"/>
      <c r="S47" s="1217"/>
      <c r="T47" s="1217"/>
      <c r="U47" s="577"/>
      <c r="V47" s="577"/>
      <c r="W47" s="577"/>
      <c r="X47" s="577"/>
      <c r="Y47" s="577"/>
      <c r="Z47" s="577"/>
      <c r="AA47" s="577"/>
      <c r="AB47" s="577"/>
      <c r="AC47" s="577"/>
      <c r="AD47" s="577"/>
      <c r="AE47" s="355"/>
      <c r="AF47" s="450"/>
      <c r="AG47" s="450"/>
      <c r="AI47" s="450"/>
    </row>
    <row r="48" spans="1:35" ht="20.100000000000001" hidden="1" customHeight="1">
      <c r="A48" s="462" t="s">
        <v>5</v>
      </c>
      <c r="B48" s="1330"/>
      <c r="C48" s="1326"/>
      <c r="D48" s="405" t="s">
        <v>32</v>
      </c>
      <c r="E48" s="453"/>
      <c r="F48" s="433"/>
      <c r="G48" s="435"/>
      <c r="H48" s="457" t="s">
        <v>17</v>
      </c>
      <c r="I48" s="458">
        <v>37.299999999999997</v>
      </c>
      <c r="J48" s="578">
        <v>2.0899999999999998E-2</v>
      </c>
      <c r="K48" s="575">
        <f t="shared" si="0"/>
        <v>2.0899999999999998E-2</v>
      </c>
      <c r="L48" s="474" t="s">
        <v>694</v>
      </c>
      <c r="M48" s="576">
        <f t="shared" si="1"/>
        <v>0</v>
      </c>
      <c r="N48" s="3"/>
      <c r="O48" s="1217"/>
      <c r="P48" s="1217"/>
      <c r="Q48" s="1223"/>
      <c r="R48" s="1217"/>
      <c r="S48" s="1217"/>
      <c r="T48" s="1217"/>
      <c r="U48" s="577"/>
      <c r="V48" s="577"/>
      <c r="W48" s="577"/>
      <c r="X48" s="577"/>
      <c r="Y48" s="577"/>
      <c r="Z48" s="577"/>
      <c r="AA48" s="577"/>
      <c r="AB48" s="577"/>
      <c r="AC48" s="577"/>
      <c r="AD48" s="577"/>
      <c r="AE48" s="355"/>
      <c r="AF48" s="450"/>
      <c r="AG48" s="450"/>
      <c r="AI48" s="450"/>
    </row>
    <row r="49" spans="1:35" ht="20.100000000000001" hidden="1" customHeight="1">
      <c r="A49" s="462" t="s">
        <v>5</v>
      </c>
      <c r="B49" s="1330"/>
      <c r="C49" s="1326"/>
      <c r="D49" s="405" t="s">
        <v>33</v>
      </c>
      <c r="E49" s="405"/>
      <c r="F49" s="404" t="s">
        <v>4248</v>
      </c>
      <c r="G49" s="435"/>
      <c r="H49" s="457" t="s">
        <v>22</v>
      </c>
      <c r="I49" s="458">
        <v>18.399999999999999</v>
      </c>
      <c r="J49" s="578">
        <v>1.09E-2</v>
      </c>
      <c r="K49" s="575">
        <f t="shared" si="0"/>
        <v>1.09E-2</v>
      </c>
      <c r="L49" s="474" t="s">
        <v>694</v>
      </c>
      <c r="M49" s="576">
        <f t="shared" si="1"/>
        <v>0</v>
      </c>
      <c r="N49" s="3"/>
      <c r="O49" s="1217"/>
      <c r="P49" s="1217"/>
      <c r="Q49" s="1223"/>
      <c r="R49" s="1217"/>
      <c r="S49" s="1217"/>
      <c r="T49" s="1217"/>
      <c r="U49" s="577"/>
      <c r="V49" s="577"/>
      <c r="W49" s="577"/>
      <c r="X49" s="577"/>
      <c r="Y49" s="577"/>
      <c r="Z49" s="577"/>
      <c r="AA49" s="577"/>
      <c r="AB49" s="577"/>
      <c r="AC49" s="577"/>
      <c r="AD49" s="577"/>
      <c r="AE49" s="355"/>
      <c r="AF49" s="450"/>
      <c r="AG49" s="450"/>
      <c r="AI49" s="450"/>
    </row>
    <row r="50" spans="1:35" ht="20.100000000000001" hidden="1" customHeight="1">
      <c r="A50" s="462" t="s">
        <v>5</v>
      </c>
      <c r="B50" s="1330"/>
      <c r="C50" s="1326"/>
      <c r="D50" s="405" t="s">
        <v>34</v>
      </c>
      <c r="E50" s="405"/>
      <c r="F50" s="404" t="s">
        <v>4248</v>
      </c>
      <c r="G50" s="435"/>
      <c r="H50" s="457" t="s">
        <v>22</v>
      </c>
      <c r="I50" s="472">
        <v>3.23</v>
      </c>
      <c r="J50" s="578">
        <v>2.64E-2</v>
      </c>
      <c r="K50" s="575">
        <f t="shared" si="0"/>
        <v>2.64E-2</v>
      </c>
      <c r="L50" s="474" t="s">
        <v>694</v>
      </c>
      <c r="M50" s="576">
        <f t="shared" si="1"/>
        <v>0</v>
      </c>
      <c r="N50" s="3"/>
      <c r="O50" s="1217"/>
      <c r="P50" s="1217"/>
      <c r="Q50" s="1223"/>
      <c r="R50" s="1217"/>
      <c r="S50" s="1217"/>
      <c r="T50" s="1217"/>
      <c r="U50" s="577"/>
      <c r="V50" s="577"/>
      <c r="W50" s="577"/>
      <c r="X50" s="577"/>
      <c r="Y50" s="577"/>
      <c r="Z50" s="577"/>
      <c r="AA50" s="577"/>
      <c r="AB50" s="577"/>
      <c r="AC50" s="577"/>
      <c r="AD50" s="577"/>
      <c r="AE50" s="355"/>
      <c r="AF50" s="450"/>
      <c r="AG50" s="450"/>
      <c r="AI50" s="450"/>
    </row>
    <row r="51" spans="1:35" ht="20.100000000000001" hidden="1" customHeight="1">
      <c r="A51" s="462" t="s">
        <v>5</v>
      </c>
      <c r="B51" s="1330"/>
      <c r="C51" s="1326"/>
      <c r="D51" s="405" t="s">
        <v>35</v>
      </c>
      <c r="E51" s="405"/>
      <c r="F51" s="404" t="s">
        <v>4248</v>
      </c>
      <c r="G51" s="435"/>
      <c r="H51" s="457" t="s">
        <v>22</v>
      </c>
      <c r="I51" s="472">
        <v>3.45</v>
      </c>
      <c r="J51" s="578">
        <v>2.64E-2</v>
      </c>
      <c r="K51" s="575">
        <f t="shared" si="0"/>
        <v>2.64E-2</v>
      </c>
      <c r="L51" s="474" t="s">
        <v>694</v>
      </c>
      <c r="M51" s="576">
        <f t="shared" si="1"/>
        <v>0</v>
      </c>
      <c r="N51" s="3"/>
      <c r="O51" s="1217"/>
      <c r="P51" s="1217"/>
      <c r="Q51" s="1223"/>
      <c r="R51" s="1217"/>
      <c r="S51" s="1217"/>
      <c r="T51" s="1217"/>
      <c r="U51" s="577"/>
      <c r="V51" s="577"/>
      <c r="W51" s="577"/>
      <c r="X51" s="577"/>
      <c r="Y51" s="577"/>
      <c r="Z51" s="577"/>
      <c r="AA51" s="577"/>
      <c r="AB51" s="577"/>
      <c r="AC51" s="577"/>
      <c r="AD51" s="577"/>
      <c r="AE51" s="355"/>
      <c r="AF51" s="450"/>
      <c r="AG51" s="450"/>
      <c r="AI51" s="450"/>
    </row>
    <row r="52" spans="1:35" ht="20.100000000000001" hidden="1" customHeight="1">
      <c r="A52" s="462" t="s">
        <v>5</v>
      </c>
      <c r="B52" s="1330"/>
      <c r="C52" s="1326"/>
      <c r="D52" s="405" t="s">
        <v>36</v>
      </c>
      <c r="E52" s="405"/>
      <c r="F52" s="404" t="s">
        <v>4248</v>
      </c>
      <c r="G52" s="435"/>
      <c r="H52" s="457" t="s">
        <v>22</v>
      </c>
      <c r="I52" s="472">
        <v>7.53</v>
      </c>
      <c r="J52" s="575">
        <v>4.2000000000000003E-2</v>
      </c>
      <c r="K52" s="575">
        <f t="shared" si="0"/>
        <v>4.2000000000000003E-2</v>
      </c>
      <c r="L52" s="474" t="s">
        <v>694</v>
      </c>
      <c r="M52" s="576">
        <f t="shared" si="1"/>
        <v>0</v>
      </c>
      <c r="N52" s="3"/>
      <c r="O52" s="1217"/>
      <c r="P52" s="1217"/>
      <c r="Q52" s="1223"/>
      <c r="R52" s="1217"/>
      <c r="S52" s="1217"/>
      <c r="T52" s="1217"/>
      <c r="U52" s="577"/>
      <c r="V52" s="577"/>
      <c r="W52" s="577"/>
      <c r="X52" s="577"/>
      <c r="Y52" s="577"/>
      <c r="Z52" s="577"/>
      <c r="AA52" s="577"/>
      <c r="AB52" s="577"/>
      <c r="AC52" s="577"/>
      <c r="AD52" s="577"/>
      <c r="AE52" s="355"/>
      <c r="AF52" s="450"/>
      <c r="AG52" s="450"/>
      <c r="AI52" s="450"/>
    </row>
    <row r="53" spans="1:35" ht="20.100000000000001" customHeight="1">
      <c r="A53" s="456" t="s">
        <v>4</v>
      </c>
      <c r="B53" s="1331"/>
      <c r="C53" s="1326"/>
      <c r="D53" s="463" t="s">
        <v>167</v>
      </c>
      <c r="E53" s="412" t="s">
        <v>5175</v>
      </c>
      <c r="F53" s="471" t="str">
        <f>IF(E53="ガス事業者名を選択","",IF(VLOOKUP(E53,'参考1_排出係数(ガス)'!K:M,3,FALSE)=1,"メニュー無し","メニュー選択→"))</f>
        <v/>
      </c>
      <c r="G53" s="65"/>
      <c r="H53" s="457" t="s">
        <v>22</v>
      </c>
      <c r="I53" s="414">
        <v>45</v>
      </c>
      <c r="J53" s="465" t="str">
        <f>IF($E53="ガス事業者名を選択","",INDEX('参考1_排出係数(ガス)'!$D:$E,MATCH($E53&amp;"_"&amp;$G53,'参考1_排出係数(ガス)'!$I:$I,0),1))</f>
        <v/>
      </c>
      <c r="K53" s="465" t="str">
        <f>IF($E53="ガス事業者名を選択","",INDEX('参考1_排出係数(ガス)'!$D:$E,MATCH($E53&amp;"_"&amp;$G53,'参考1_排出係数(ガス)'!$I:$I,0),2))</f>
        <v/>
      </c>
      <c r="L53" s="474" t="s">
        <v>846</v>
      </c>
      <c r="M53" s="576">
        <f t="shared" si="1"/>
        <v>0</v>
      </c>
      <c r="N53" s="3"/>
      <c r="O53" s="1217"/>
      <c r="P53" s="1217"/>
      <c r="Q53" s="1223"/>
      <c r="R53" s="1217"/>
      <c r="S53" s="1217"/>
      <c r="T53" s="1217"/>
      <c r="U53" s="577"/>
      <c r="V53" s="577"/>
      <c r="W53" s="577"/>
      <c r="X53" s="577"/>
      <c r="Y53" s="577"/>
      <c r="Z53" s="577"/>
      <c r="AA53" s="577"/>
      <c r="AB53" s="577"/>
      <c r="AC53" s="577"/>
      <c r="AD53" s="577"/>
      <c r="AE53" s="355"/>
      <c r="AF53" s="450" t="s">
        <v>5742</v>
      </c>
      <c r="AG53" s="423" t="s">
        <v>5743</v>
      </c>
      <c r="AI53" s="450"/>
    </row>
    <row r="54" spans="1:35" ht="20.100000000000001" hidden="1" customHeight="1">
      <c r="A54" s="462" t="s">
        <v>5</v>
      </c>
      <c r="B54" s="1330"/>
      <c r="C54" s="1326"/>
      <c r="D54" s="463" t="s">
        <v>168</v>
      </c>
      <c r="E54" s="412" t="s">
        <v>5175</v>
      </c>
      <c r="F54" s="471" t="str">
        <f>IF(E54="ガス事業者名を選択","",IF(VLOOKUP(E54,'参考1_排出係数(ガス)'!K:M,3,FALSE)=1,"メニュー無し","メニュー選択→"))</f>
        <v/>
      </c>
      <c r="G54" s="65"/>
      <c r="H54" s="457" t="s">
        <v>22</v>
      </c>
      <c r="I54" s="414">
        <v>45</v>
      </c>
      <c r="J54" s="465" t="str">
        <f>IF($E54="ガス事業者名を選択","",INDEX('参考1_排出係数(ガス)'!$D:$E,MATCH($E54&amp;"_"&amp;$G54,'参考1_排出係数(ガス)'!$I:$I,0),1))</f>
        <v/>
      </c>
      <c r="K54" s="465" t="str">
        <f>IF($E54="ガス事業者名を選択","",INDEX('参考1_排出係数(ガス)'!$D:$E,MATCH($E54&amp;"_"&amp;$G54,'参考1_排出係数(ガス)'!$I:$I,0),2))</f>
        <v/>
      </c>
      <c r="L54" s="474" t="s">
        <v>846</v>
      </c>
      <c r="M54" s="576">
        <f t="shared" si="1"/>
        <v>0</v>
      </c>
      <c r="N54" s="3"/>
      <c r="O54" s="1217"/>
      <c r="P54" s="1217"/>
      <c r="Q54" s="1223"/>
      <c r="R54" s="1217"/>
      <c r="S54" s="1217"/>
      <c r="T54" s="1217"/>
      <c r="U54" s="577"/>
      <c r="V54" s="577"/>
      <c r="W54" s="577"/>
      <c r="X54" s="577"/>
      <c r="Y54" s="577"/>
      <c r="Z54" s="577"/>
      <c r="AA54" s="577"/>
      <c r="AB54" s="577"/>
      <c r="AC54" s="577"/>
      <c r="AD54" s="577"/>
      <c r="AE54" s="355"/>
      <c r="AF54" s="450" t="s">
        <v>5040</v>
      </c>
      <c r="AG54" s="423" t="s">
        <v>5744</v>
      </c>
      <c r="AI54" s="450"/>
    </row>
    <row r="55" spans="1:35" ht="20.100000000000001" hidden="1" customHeight="1">
      <c r="A55" s="462" t="s">
        <v>5</v>
      </c>
      <c r="B55" s="1330"/>
      <c r="C55" s="1326"/>
      <c r="D55" s="463" t="s">
        <v>169</v>
      </c>
      <c r="E55" s="412" t="s">
        <v>5175</v>
      </c>
      <c r="F55" s="471" t="str">
        <f>IF(E55="ガス事業者名を選択","",IF(VLOOKUP(E55,'参考1_排出係数(ガス)'!K:M,3,FALSE)=1,"メニュー無し","メニュー選択→"))</f>
        <v/>
      </c>
      <c r="G55" s="65"/>
      <c r="H55" s="457" t="s">
        <v>22</v>
      </c>
      <c r="I55" s="414">
        <v>45</v>
      </c>
      <c r="J55" s="465" t="str">
        <f>IF($E55="ガス事業者名を選択","",INDEX('参考1_排出係数(ガス)'!$D:$E,MATCH($E55&amp;"_"&amp;$G55,'参考1_排出係数(ガス)'!$I:$I,0),1))</f>
        <v/>
      </c>
      <c r="K55" s="465" t="str">
        <f>IF($E55="ガス事業者名を選択","",INDEX('参考1_排出係数(ガス)'!$D:$E,MATCH($E55&amp;"_"&amp;$G55,'参考1_排出係数(ガス)'!$I:$I,0),2))</f>
        <v/>
      </c>
      <c r="L55" s="474" t="s">
        <v>846</v>
      </c>
      <c r="M55" s="576">
        <f t="shared" si="1"/>
        <v>0</v>
      </c>
      <c r="N55" s="3"/>
      <c r="O55" s="1217"/>
      <c r="P55" s="1217"/>
      <c r="Q55" s="1223"/>
      <c r="R55" s="1217"/>
      <c r="S55" s="1217"/>
      <c r="T55" s="1217"/>
      <c r="U55" s="577"/>
      <c r="V55" s="577"/>
      <c r="W55" s="577"/>
      <c r="X55" s="577"/>
      <c r="Y55" s="577"/>
      <c r="Z55" s="577"/>
      <c r="AA55" s="577"/>
      <c r="AB55" s="577"/>
      <c r="AC55" s="577"/>
      <c r="AD55" s="577"/>
      <c r="AE55" s="355"/>
      <c r="AF55" s="450"/>
      <c r="AG55" s="423" t="s">
        <v>5745</v>
      </c>
      <c r="AI55" s="450"/>
    </row>
    <row r="56" spans="1:35" ht="20.100000000000001" hidden="1" customHeight="1">
      <c r="A56" s="462" t="s">
        <v>5</v>
      </c>
      <c r="B56" s="1330"/>
      <c r="C56" s="1326"/>
      <c r="D56" s="463" t="s">
        <v>1460</v>
      </c>
      <c r="E56" s="412" t="s">
        <v>5175</v>
      </c>
      <c r="F56" s="471" t="str">
        <f>IF(E56="ガス事業者名を選択","",IF(VLOOKUP(E56,'参考1_排出係数(ガス)'!K:M,3,FALSE)=1,"メニュー無し","メニュー選択→"))</f>
        <v/>
      </c>
      <c r="G56" s="65"/>
      <c r="H56" s="457" t="s">
        <v>22</v>
      </c>
      <c r="I56" s="414">
        <v>45</v>
      </c>
      <c r="J56" s="465" t="str">
        <f>IF($E56="ガス事業者名を選択","",INDEX('参考1_排出係数(ガス)'!$D:$E,MATCH($E56&amp;"_"&amp;$G56,'参考1_排出係数(ガス)'!$I:$I,0),1))</f>
        <v/>
      </c>
      <c r="K56" s="465" t="str">
        <f>IF($E56="ガス事業者名を選択","",INDEX('参考1_排出係数(ガス)'!$D:$E,MATCH($E56&amp;"_"&amp;$G56,'参考1_排出係数(ガス)'!$I:$I,0),2))</f>
        <v/>
      </c>
      <c r="L56" s="474" t="s">
        <v>846</v>
      </c>
      <c r="M56" s="576">
        <f t="shared" ref="M56:M59" si="2">SUM(N56:Q56)</f>
        <v>0</v>
      </c>
      <c r="N56" s="3"/>
      <c r="O56" s="1217"/>
      <c r="P56" s="1217"/>
      <c r="Q56" s="1223"/>
      <c r="R56" s="1217"/>
      <c r="S56" s="1217"/>
      <c r="T56" s="1217"/>
      <c r="U56" s="577"/>
      <c r="V56" s="577"/>
      <c r="W56" s="577"/>
      <c r="X56" s="577"/>
      <c r="Y56" s="577"/>
      <c r="Z56" s="577"/>
      <c r="AA56" s="577"/>
      <c r="AB56" s="577"/>
      <c r="AC56" s="577"/>
      <c r="AD56" s="577"/>
      <c r="AE56" s="355"/>
      <c r="AF56" s="450"/>
      <c r="AG56" s="423" t="s">
        <v>5746</v>
      </c>
      <c r="AI56" s="450"/>
    </row>
    <row r="57" spans="1:35" ht="20.100000000000001" hidden="1" customHeight="1">
      <c r="A57" s="462" t="s">
        <v>5</v>
      </c>
      <c r="B57" s="1330"/>
      <c r="C57" s="1326"/>
      <c r="D57" s="463" t="s">
        <v>1461</v>
      </c>
      <c r="E57" s="412" t="s">
        <v>5175</v>
      </c>
      <c r="F57" s="471" t="str">
        <f>IF(E57="ガス事業者名を選択","",IF(VLOOKUP(E57,'参考1_排出係数(ガス)'!K:M,3,FALSE)=1,"メニュー無し","メニュー選択→"))</f>
        <v/>
      </c>
      <c r="G57" s="65"/>
      <c r="H57" s="457" t="s">
        <v>22</v>
      </c>
      <c r="I57" s="414">
        <v>45</v>
      </c>
      <c r="J57" s="465" t="str">
        <f>IF($E57="ガス事業者名を選択","",INDEX('参考1_排出係数(ガス)'!$D:$E,MATCH($E57&amp;"_"&amp;$G57,'参考1_排出係数(ガス)'!$I:$I,0),1))</f>
        <v/>
      </c>
      <c r="K57" s="465" t="str">
        <f>IF($E57="ガス事業者名を選択","",INDEX('参考1_排出係数(ガス)'!$D:$E,MATCH($E57&amp;"_"&amp;$G57,'参考1_排出係数(ガス)'!$I:$I,0),2))</f>
        <v/>
      </c>
      <c r="L57" s="474" t="s">
        <v>846</v>
      </c>
      <c r="M57" s="576">
        <f t="shared" si="2"/>
        <v>0</v>
      </c>
      <c r="N57" s="3"/>
      <c r="O57" s="1217"/>
      <c r="P57" s="1217"/>
      <c r="Q57" s="1223"/>
      <c r="R57" s="1217"/>
      <c r="S57" s="1217"/>
      <c r="T57" s="1217"/>
      <c r="U57" s="577"/>
      <c r="V57" s="577"/>
      <c r="W57" s="577"/>
      <c r="X57" s="577"/>
      <c r="Y57" s="577"/>
      <c r="Z57" s="577"/>
      <c r="AA57" s="577"/>
      <c r="AB57" s="577"/>
      <c r="AC57" s="577"/>
      <c r="AD57" s="577"/>
      <c r="AE57" s="355"/>
      <c r="AF57" s="450"/>
      <c r="AG57" s="423" t="s">
        <v>5747</v>
      </c>
      <c r="AI57" s="450"/>
    </row>
    <row r="58" spans="1:35" ht="20.100000000000001" hidden="1" customHeight="1">
      <c r="A58" s="462" t="s">
        <v>5</v>
      </c>
      <c r="B58" s="1330"/>
      <c r="C58" s="1326"/>
      <c r="D58" s="463" t="s">
        <v>1462</v>
      </c>
      <c r="E58" s="412" t="s">
        <v>5175</v>
      </c>
      <c r="F58" s="471" t="str">
        <f>IF(E58="ガス事業者名を選択","",IF(VLOOKUP(E58,'参考1_排出係数(ガス)'!K:M,3,FALSE)=1,"メニュー無し","メニュー選択→"))</f>
        <v/>
      </c>
      <c r="G58" s="65"/>
      <c r="H58" s="457" t="s">
        <v>22</v>
      </c>
      <c r="I58" s="414">
        <v>45</v>
      </c>
      <c r="J58" s="465" t="str">
        <f>IF($E58="ガス事業者名を選択","",INDEX('参考1_排出係数(ガス)'!$D:$E,MATCH($E58&amp;"_"&amp;$G58,'参考1_排出係数(ガス)'!$I:$I,0),1))</f>
        <v/>
      </c>
      <c r="K58" s="465" t="str">
        <f>IF($E58="ガス事業者名を選択","",INDEX('参考1_排出係数(ガス)'!$D:$E,MATCH($E58&amp;"_"&amp;$G58,'参考1_排出係数(ガス)'!$I:$I,0),2))</f>
        <v/>
      </c>
      <c r="L58" s="474" t="s">
        <v>846</v>
      </c>
      <c r="M58" s="576">
        <f t="shared" si="2"/>
        <v>0</v>
      </c>
      <c r="N58" s="3"/>
      <c r="O58" s="1217"/>
      <c r="P58" s="1217"/>
      <c r="Q58" s="1223"/>
      <c r="R58" s="1217"/>
      <c r="S58" s="1217"/>
      <c r="T58" s="1217"/>
      <c r="U58" s="577"/>
      <c r="V58" s="577"/>
      <c r="W58" s="577"/>
      <c r="X58" s="577"/>
      <c r="Y58" s="577"/>
      <c r="Z58" s="577"/>
      <c r="AA58" s="577"/>
      <c r="AB58" s="577"/>
      <c r="AC58" s="577"/>
      <c r="AD58" s="577"/>
      <c r="AE58" s="355"/>
      <c r="AF58" s="450"/>
      <c r="AG58" s="423" t="s">
        <v>5748</v>
      </c>
      <c r="AI58" s="450"/>
    </row>
    <row r="59" spans="1:35" ht="20.100000000000001" hidden="1" customHeight="1">
      <c r="A59" s="462" t="s">
        <v>5</v>
      </c>
      <c r="B59" s="1330"/>
      <c r="C59" s="1326"/>
      <c r="D59" s="463" t="s">
        <v>1463</v>
      </c>
      <c r="E59" s="412" t="s">
        <v>5175</v>
      </c>
      <c r="F59" s="471" t="str">
        <f>IF(E59="ガス事業者名を選択","",IF(VLOOKUP(E59,'参考1_排出係数(ガス)'!K:M,3,FALSE)=1,"メニュー無し","メニュー選択→"))</f>
        <v/>
      </c>
      <c r="G59" s="65"/>
      <c r="H59" s="457" t="s">
        <v>22</v>
      </c>
      <c r="I59" s="414">
        <v>45</v>
      </c>
      <c r="J59" s="465" t="str">
        <f>IF($E59="ガス事業者名を選択","",INDEX('参考1_排出係数(ガス)'!$D:$E,MATCH($E59&amp;"_"&amp;$G59,'参考1_排出係数(ガス)'!$I:$I,0),1))</f>
        <v/>
      </c>
      <c r="K59" s="465" t="str">
        <f>IF($E59="ガス事業者名を選択","",INDEX('参考1_排出係数(ガス)'!$D:$E,MATCH($E59&amp;"_"&amp;$G59,'参考1_排出係数(ガス)'!$I:$I,0),2))</f>
        <v/>
      </c>
      <c r="L59" s="474" t="s">
        <v>846</v>
      </c>
      <c r="M59" s="576">
        <f t="shared" si="2"/>
        <v>0</v>
      </c>
      <c r="N59" s="3"/>
      <c r="O59" s="1217"/>
      <c r="P59" s="1217"/>
      <c r="Q59" s="1223"/>
      <c r="R59" s="1217"/>
      <c r="S59" s="1217"/>
      <c r="T59" s="1217"/>
      <c r="U59" s="577"/>
      <c r="V59" s="577"/>
      <c r="W59" s="577"/>
      <c r="X59" s="577"/>
      <c r="Y59" s="577"/>
      <c r="Z59" s="577"/>
      <c r="AA59" s="577"/>
      <c r="AB59" s="577"/>
      <c r="AC59" s="577"/>
      <c r="AD59" s="577"/>
      <c r="AE59" s="355"/>
      <c r="AF59" s="450"/>
      <c r="AG59" s="423" t="s">
        <v>5749</v>
      </c>
      <c r="AI59" s="450"/>
    </row>
    <row r="60" spans="1:35" ht="20.100000000000001" hidden="1" customHeight="1">
      <c r="A60" s="462" t="s">
        <v>5</v>
      </c>
      <c r="B60" s="1330"/>
      <c r="C60" s="1326"/>
      <c r="D60" s="463" t="s">
        <v>1464</v>
      </c>
      <c r="E60" s="412" t="s">
        <v>5175</v>
      </c>
      <c r="F60" s="471" t="str">
        <f>IF(E60="ガス事業者名を選択","",IF(VLOOKUP(E60,'参考1_排出係数(ガス)'!K:M,3,FALSE)=1,"メニュー無し","メニュー選択→"))</f>
        <v/>
      </c>
      <c r="G60" s="65"/>
      <c r="H60" s="457" t="s">
        <v>22</v>
      </c>
      <c r="I60" s="414">
        <v>45</v>
      </c>
      <c r="J60" s="465" t="str">
        <f>IF($E60="ガス事業者名を選択","",INDEX('参考1_排出係数(ガス)'!$D:$E,MATCH($E60&amp;"_"&amp;$G60,'参考1_排出係数(ガス)'!$I:$I,0),1))</f>
        <v/>
      </c>
      <c r="K60" s="465" t="str">
        <f>IF($E60="ガス事業者名を選択","",INDEX('参考1_排出係数(ガス)'!$D:$E,MATCH($E60&amp;"_"&amp;$G60,'参考1_排出係数(ガス)'!$I:$I,0),2))</f>
        <v/>
      </c>
      <c r="L60" s="474" t="s">
        <v>846</v>
      </c>
      <c r="M60" s="576">
        <f t="shared" ref="M60:M62" si="3">SUM(N60:Q60)</f>
        <v>0</v>
      </c>
      <c r="N60" s="3"/>
      <c r="O60" s="1217"/>
      <c r="P60" s="1217"/>
      <c r="Q60" s="1223"/>
      <c r="R60" s="1217"/>
      <c r="S60" s="1217"/>
      <c r="T60" s="1217"/>
      <c r="U60" s="577"/>
      <c r="V60" s="577"/>
      <c r="W60" s="577"/>
      <c r="X60" s="577"/>
      <c r="Y60" s="577"/>
      <c r="Z60" s="577"/>
      <c r="AA60" s="577"/>
      <c r="AB60" s="577"/>
      <c r="AC60" s="577"/>
      <c r="AD60" s="577"/>
      <c r="AE60" s="355"/>
      <c r="AF60" s="450"/>
      <c r="AG60" s="450" t="s">
        <v>5750</v>
      </c>
      <c r="AI60" s="450"/>
    </row>
    <row r="61" spans="1:35" ht="20.100000000000001" hidden="1" customHeight="1">
      <c r="A61" s="462" t="s">
        <v>5</v>
      </c>
      <c r="B61" s="1330"/>
      <c r="C61" s="1326"/>
      <c r="D61" s="463" t="s">
        <v>1465</v>
      </c>
      <c r="E61" s="412" t="s">
        <v>5175</v>
      </c>
      <c r="F61" s="471" t="str">
        <f>IF(E61="ガス事業者名を選択","",IF(VLOOKUP(E61,'参考1_排出係数(ガス)'!K:M,3,FALSE)=1,"メニュー無し","メニュー選択→"))</f>
        <v/>
      </c>
      <c r="G61" s="65"/>
      <c r="H61" s="457" t="s">
        <v>22</v>
      </c>
      <c r="I61" s="414">
        <v>45</v>
      </c>
      <c r="J61" s="465" t="str">
        <f>IF($E61="ガス事業者名を選択","",INDEX('参考1_排出係数(ガス)'!$D:$E,MATCH($E61&amp;"_"&amp;$G61,'参考1_排出係数(ガス)'!$I:$I,0),1))</f>
        <v/>
      </c>
      <c r="K61" s="465" t="str">
        <f>IF($E61="ガス事業者名を選択","",INDEX('参考1_排出係数(ガス)'!$D:$E,MATCH($E61&amp;"_"&amp;$G61,'参考1_排出係数(ガス)'!$I:$I,0),2))</f>
        <v/>
      </c>
      <c r="L61" s="474" t="s">
        <v>846</v>
      </c>
      <c r="M61" s="576">
        <f t="shared" si="3"/>
        <v>0</v>
      </c>
      <c r="N61" s="3"/>
      <c r="O61" s="1217"/>
      <c r="P61" s="1217"/>
      <c r="Q61" s="1223"/>
      <c r="R61" s="1217"/>
      <c r="S61" s="1217"/>
      <c r="T61" s="1217"/>
      <c r="U61" s="577"/>
      <c r="V61" s="577"/>
      <c r="W61" s="577"/>
      <c r="X61" s="577"/>
      <c r="Y61" s="577"/>
      <c r="Z61" s="577"/>
      <c r="AA61" s="577"/>
      <c r="AB61" s="577"/>
      <c r="AC61" s="577"/>
      <c r="AD61" s="577"/>
      <c r="AE61" s="355"/>
      <c r="AF61" s="450"/>
      <c r="AG61" s="450"/>
      <c r="AI61" s="450"/>
    </row>
    <row r="62" spans="1:35" ht="20.100000000000001" hidden="1" customHeight="1">
      <c r="A62" s="462" t="s">
        <v>5</v>
      </c>
      <c r="B62" s="1330"/>
      <c r="C62" s="1326"/>
      <c r="D62" s="463" t="s">
        <v>1466</v>
      </c>
      <c r="E62" s="412" t="s">
        <v>5175</v>
      </c>
      <c r="F62" s="471" t="str">
        <f>IF(E62="ガス事業者名を選択","",IF(VLOOKUP(E62,'参考1_排出係数(ガス)'!K:M,3,FALSE)=1,"メニュー無し","メニュー選択→"))</f>
        <v/>
      </c>
      <c r="G62" s="65"/>
      <c r="H62" s="457" t="s">
        <v>22</v>
      </c>
      <c r="I62" s="414">
        <v>45</v>
      </c>
      <c r="J62" s="465" t="str">
        <f>IF($E62="ガス事業者名を選択","",INDEX('参考1_排出係数(ガス)'!$D:$E,MATCH($E62&amp;"_"&amp;$G62,'参考1_排出係数(ガス)'!$I:$I,0),1))</f>
        <v/>
      </c>
      <c r="K62" s="465" t="str">
        <f>IF($E62="ガス事業者名を選択","",INDEX('参考1_排出係数(ガス)'!$D:$E,MATCH($E62&amp;"_"&amp;$G62,'参考1_排出係数(ガス)'!$I:$I,0),2))</f>
        <v/>
      </c>
      <c r="L62" s="474" t="s">
        <v>846</v>
      </c>
      <c r="M62" s="576">
        <f t="shared" si="3"/>
        <v>0</v>
      </c>
      <c r="N62" s="3"/>
      <c r="O62" s="1217"/>
      <c r="P62" s="1217"/>
      <c r="Q62" s="1223"/>
      <c r="R62" s="1217"/>
      <c r="S62" s="1217"/>
      <c r="T62" s="1217"/>
      <c r="U62" s="577"/>
      <c r="V62" s="577"/>
      <c r="W62" s="577"/>
      <c r="X62" s="577"/>
      <c r="Y62" s="577"/>
      <c r="Z62" s="577"/>
      <c r="AA62" s="577"/>
      <c r="AB62" s="577"/>
      <c r="AC62" s="577"/>
      <c r="AD62" s="577"/>
      <c r="AE62" s="355"/>
      <c r="AF62" s="450"/>
      <c r="AG62" s="450"/>
      <c r="AI62" s="450"/>
    </row>
    <row r="63" spans="1:35" ht="20.100000000000001" hidden="1" customHeight="1">
      <c r="A63" s="462" t="s">
        <v>5</v>
      </c>
      <c r="B63" s="1330"/>
      <c r="C63" s="1326"/>
      <c r="D63" s="405" t="s">
        <v>37</v>
      </c>
      <c r="E63" s="411"/>
      <c r="F63" s="404" t="s">
        <v>4248</v>
      </c>
      <c r="G63" s="435"/>
      <c r="H63" s="457" t="s">
        <v>732</v>
      </c>
      <c r="I63" s="1295"/>
      <c r="J63" s="552"/>
      <c r="K63" s="1053" t="str">
        <f>IF(J63="","",J63)</f>
        <v/>
      </c>
      <c r="L63" s="474" t="s">
        <v>846</v>
      </c>
      <c r="M63" s="576">
        <f t="shared" si="1"/>
        <v>0</v>
      </c>
      <c r="N63" s="3"/>
      <c r="O63" s="1217"/>
      <c r="P63" s="1217"/>
      <c r="Q63" s="1223"/>
      <c r="R63" s="1217"/>
      <c r="S63" s="1217"/>
      <c r="T63" s="1217"/>
      <c r="U63" s="577"/>
      <c r="V63" s="577"/>
      <c r="W63" s="577"/>
      <c r="X63" s="577"/>
      <c r="Y63" s="577"/>
      <c r="Z63" s="577"/>
      <c r="AA63" s="577"/>
      <c r="AB63" s="577"/>
      <c r="AC63" s="577"/>
      <c r="AD63" s="577"/>
      <c r="AE63" s="355"/>
      <c r="AF63" s="450"/>
      <c r="AG63" s="423" t="s">
        <v>5101</v>
      </c>
      <c r="AI63" s="450"/>
    </row>
    <row r="64" spans="1:35" ht="20.100000000000001" hidden="1" customHeight="1">
      <c r="A64" s="462" t="s">
        <v>38</v>
      </c>
      <c r="B64" s="1330"/>
      <c r="C64" s="1326" t="s">
        <v>39</v>
      </c>
      <c r="D64" s="543" t="s">
        <v>40</v>
      </c>
      <c r="E64" s="405"/>
      <c r="F64" s="433"/>
      <c r="G64" s="435"/>
      <c r="H64" s="457" t="s">
        <v>41</v>
      </c>
      <c r="I64" s="458">
        <v>13.6</v>
      </c>
      <c r="J64" s="578"/>
      <c r="K64" s="578"/>
      <c r="L64" s="474" t="s">
        <v>694</v>
      </c>
      <c r="M64" s="576">
        <f t="shared" si="1"/>
        <v>0</v>
      </c>
      <c r="N64" s="3"/>
      <c r="O64" s="1217"/>
      <c r="P64" s="1217"/>
      <c r="Q64" s="1223"/>
      <c r="R64" s="1217"/>
      <c r="S64" s="1217"/>
      <c r="T64" s="1217"/>
      <c r="U64" s="577"/>
      <c r="V64" s="577"/>
      <c r="W64" s="577"/>
      <c r="X64" s="577"/>
      <c r="Y64" s="577"/>
      <c r="Z64" s="577"/>
      <c r="AA64" s="577"/>
      <c r="AB64" s="577"/>
      <c r="AC64" s="577"/>
      <c r="AD64" s="577"/>
      <c r="AE64" s="355"/>
      <c r="AF64" s="450"/>
      <c r="AG64" s="450"/>
      <c r="AI64" s="450"/>
    </row>
    <row r="65" spans="1:35" ht="20.100000000000001" hidden="1" customHeight="1">
      <c r="A65" s="462" t="s">
        <v>38</v>
      </c>
      <c r="B65" s="1330"/>
      <c r="C65" s="1326"/>
      <c r="D65" s="543" t="s">
        <v>42</v>
      </c>
      <c r="E65" s="405"/>
      <c r="F65" s="433"/>
      <c r="G65" s="435"/>
      <c r="H65" s="457" t="s">
        <v>41</v>
      </c>
      <c r="I65" s="458">
        <v>13.2</v>
      </c>
      <c r="J65" s="578"/>
      <c r="K65" s="578"/>
      <c r="L65" s="474" t="s">
        <v>694</v>
      </c>
      <c r="M65" s="576">
        <f t="shared" si="1"/>
        <v>0</v>
      </c>
      <c r="N65" s="3"/>
      <c r="O65" s="1217"/>
      <c r="P65" s="1217"/>
      <c r="Q65" s="1223"/>
      <c r="R65" s="1217"/>
      <c r="S65" s="1217"/>
      <c r="T65" s="1217"/>
      <c r="U65" s="577"/>
      <c r="V65" s="577"/>
      <c r="W65" s="577"/>
      <c r="X65" s="577"/>
      <c r="Y65" s="577"/>
      <c r="Z65" s="577"/>
      <c r="AA65" s="577"/>
      <c r="AB65" s="577"/>
      <c r="AC65" s="577"/>
      <c r="AD65" s="577"/>
      <c r="AE65" s="355"/>
      <c r="AF65" s="450"/>
      <c r="AG65" s="450"/>
      <c r="AI65" s="450"/>
    </row>
    <row r="66" spans="1:35" ht="20.100000000000001" hidden="1" customHeight="1">
      <c r="A66" s="462" t="s">
        <v>38</v>
      </c>
      <c r="B66" s="1330"/>
      <c r="C66" s="1326"/>
      <c r="D66" s="543" t="s">
        <v>43</v>
      </c>
      <c r="E66" s="453"/>
      <c r="F66" s="433"/>
      <c r="G66" s="435"/>
      <c r="H66" s="457" t="s">
        <v>41</v>
      </c>
      <c r="I66" s="458">
        <v>17.100000000000001</v>
      </c>
      <c r="J66" s="578"/>
      <c r="K66" s="578"/>
      <c r="L66" s="474" t="s">
        <v>694</v>
      </c>
      <c r="M66" s="576">
        <f t="shared" si="1"/>
        <v>0</v>
      </c>
      <c r="N66" s="3"/>
      <c r="O66" s="1217"/>
      <c r="P66" s="1217"/>
      <c r="Q66" s="1223"/>
      <c r="R66" s="1217"/>
      <c r="S66" s="1217"/>
      <c r="T66" s="1217"/>
      <c r="U66" s="577"/>
      <c r="V66" s="577"/>
      <c r="W66" s="577"/>
      <c r="X66" s="577"/>
      <c r="Y66" s="577"/>
      <c r="Z66" s="577"/>
      <c r="AA66" s="577"/>
      <c r="AB66" s="577"/>
      <c r="AC66" s="577"/>
      <c r="AD66" s="577"/>
      <c r="AE66" s="355"/>
      <c r="AF66" s="450"/>
      <c r="AG66" s="450"/>
      <c r="AI66" s="450"/>
    </row>
    <row r="67" spans="1:35" ht="20.100000000000001" hidden="1" customHeight="1">
      <c r="A67" s="462" t="s">
        <v>38</v>
      </c>
      <c r="B67" s="1330"/>
      <c r="C67" s="1326"/>
      <c r="D67" s="405" t="s">
        <v>44</v>
      </c>
      <c r="E67" s="405"/>
      <c r="F67" s="433"/>
      <c r="G67" s="435"/>
      <c r="H67" s="457" t="s">
        <v>5284</v>
      </c>
      <c r="I67" s="458">
        <v>23.4</v>
      </c>
      <c r="J67" s="578"/>
      <c r="K67" s="578"/>
      <c r="L67" s="474" t="s">
        <v>694</v>
      </c>
      <c r="M67" s="576">
        <f t="shared" si="1"/>
        <v>0</v>
      </c>
      <c r="N67" s="3"/>
      <c r="O67" s="1217"/>
      <c r="P67" s="1217"/>
      <c r="Q67" s="1223"/>
      <c r="R67" s="1217"/>
      <c r="S67" s="1217"/>
      <c r="T67" s="1217"/>
      <c r="U67" s="577"/>
      <c r="V67" s="577"/>
      <c r="W67" s="577"/>
      <c r="X67" s="577"/>
      <c r="Y67" s="577"/>
      <c r="Z67" s="577"/>
      <c r="AA67" s="577"/>
      <c r="AB67" s="577"/>
      <c r="AC67" s="577"/>
      <c r="AD67" s="577"/>
      <c r="AE67" s="355"/>
      <c r="AF67" s="450"/>
      <c r="AG67" s="450"/>
      <c r="AI67" s="450"/>
    </row>
    <row r="68" spans="1:35" ht="20.100000000000001" hidden="1" customHeight="1">
      <c r="A68" s="462" t="s">
        <v>38</v>
      </c>
      <c r="B68" s="1330"/>
      <c r="C68" s="1326"/>
      <c r="D68" s="405" t="s">
        <v>45</v>
      </c>
      <c r="E68" s="405"/>
      <c r="F68" s="433"/>
      <c r="G68" s="435"/>
      <c r="H68" s="457" t="s">
        <v>5284</v>
      </c>
      <c r="I68" s="458">
        <v>35.6</v>
      </c>
      <c r="J68" s="578"/>
      <c r="K68" s="578"/>
      <c r="L68" s="474" t="s">
        <v>694</v>
      </c>
      <c r="M68" s="576">
        <f t="shared" si="1"/>
        <v>0</v>
      </c>
      <c r="N68" s="3"/>
      <c r="O68" s="1217"/>
      <c r="P68" s="1217"/>
      <c r="Q68" s="1223"/>
      <c r="R68" s="1217"/>
      <c r="S68" s="1217"/>
      <c r="T68" s="1217"/>
      <c r="U68" s="577"/>
      <c r="V68" s="577"/>
      <c r="W68" s="577"/>
      <c r="X68" s="577"/>
      <c r="Y68" s="577"/>
      <c r="Z68" s="577"/>
      <c r="AA68" s="577"/>
      <c r="AB68" s="577"/>
      <c r="AC68" s="577"/>
      <c r="AD68" s="577"/>
      <c r="AE68" s="355"/>
      <c r="AF68" s="450"/>
      <c r="AG68" s="450"/>
      <c r="AI68" s="450"/>
    </row>
    <row r="69" spans="1:35" ht="20.100000000000001" hidden="1" customHeight="1">
      <c r="A69" s="462" t="s">
        <v>38</v>
      </c>
      <c r="B69" s="1330"/>
      <c r="C69" s="1326"/>
      <c r="D69" s="405" t="s">
        <v>46</v>
      </c>
      <c r="E69" s="405"/>
      <c r="F69" s="404" t="s">
        <v>4248</v>
      </c>
      <c r="G69" s="435"/>
      <c r="H69" s="457" t="s">
        <v>22</v>
      </c>
      <c r="I69" s="458">
        <v>21.2</v>
      </c>
      <c r="J69" s="578"/>
      <c r="K69" s="578"/>
      <c r="L69" s="474" t="s">
        <v>694</v>
      </c>
      <c r="M69" s="576">
        <f t="shared" si="1"/>
        <v>0</v>
      </c>
      <c r="N69" s="3"/>
      <c r="O69" s="1217"/>
      <c r="P69" s="1217"/>
      <c r="Q69" s="1223"/>
      <c r="R69" s="1217"/>
      <c r="S69" s="1217"/>
      <c r="T69" s="1217"/>
      <c r="U69" s="577"/>
      <c r="V69" s="577"/>
      <c r="W69" s="577"/>
      <c r="X69" s="577"/>
      <c r="Y69" s="577"/>
      <c r="Z69" s="577"/>
      <c r="AA69" s="577"/>
      <c r="AB69" s="577"/>
      <c r="AC69" s="577"/>
      <c r="AD69" s="577"/>
      <c r="AE69" s="355"/>
      <c r="AF69" s="450"/>
      <c r="AG69" s="450"/>
      <c r="AI69" s="450"/>
    </row>
    <row r="70" spans="1:35" ht="20.100000000000001" hidden="1" customHeight="1">
      <c r="A70" s="462" t="s">
        <v>38</v>
      </c>
      <c r="B70" s="1330"/>
      <c r="C70" s="1326"/>
      <c r="D70" s="405" t="s">
        <v>47</v>
      </c>
      <c r="E70" s="411"/>
      <c r="F70" s="579"/>
      <c r="G70" s="469"/>
      <c r="H70" s="457" t="s">
        <v>17</v>
      </c>
      <c r="I70" s="458">
        <v>13.2</v>
      </c>
      <c r="J70" s="578"/>
      <c r="K70" s="578"/>
      <c r="L70" s="474" t="s">
        <v>694</v>
      </c>
      <c r="M70" s="576">
        <f t="shared" si="1"/>
        <v>0</v>
      </c>
      <c r="N70" s="3"/>
      <c r="O70" s="1217"/>
      <c r="P70" s="1217"/>
      <c r="Q70" s="1223"/>
      <c r="R70" s="1217"/>
      <c r="S70" s="1217"/>
      <c r="T70" s="1217"/>
      <c r="U70" s="577"/>
      <c r="V70" s="577"/>
      <c r="W70" s="577"/>
      <c r="X70" s="577"/>
      <c r="Y70" s="577"/>
      <c r="Z70" s="577"/>
      <c r="AA70" s="577"/>
      <c r="AB70" s="577"/>
      <c r="AC70" s="577"/>
      <c r="AD70" s="577"/>
      <c r="AE70" s="355"/>
      <c r="AF70" s="450"/>
      <c r="AG70" s="423" t="s">
        <v>5102</v>
      </c>
      <c r="AI70" s="450"/>
    </row>
    <row r="71" spans="1:35" ht="20.100000000000001" hidden="1" customHeight="1">
      <c r="A71" s="462" t="s">
        <v>38</v>
      </c>
      <c r="B71" s="1330"/>
      <c r="C71" s="1326"/>
      <c r="D71" s="405" t="s">
        <v>48</v>
      </c>
      <c r="E71" s="405"/>
      <c r="F71" s="433"/>
      <c r="G71" s="435"/>
      <c r="H71" s="457" t="s">
        <v>17</v>
      </c>
      <c r="I71" s="458">
        <v>18</v>
      </c>
      <c r="J71" s="578">
        <v>1.6199999999999999E-2</v>
      </c>
      <c r="K71" s="575">
        <f t="shared" ref="K71:K76" si="4">J71</f>
        <v>1.6199999999999999E-2</v>
      </c>
      <c r="L71" s="474" t="s">
        <v>694</v>
      </c>
      <c r="M71" s="576">
        <f t="shared" si="1"/>
        <v>0</v>
      </c>
      <c r="N71" s="3"/>
      <c r="O71" s="1217"/>
      <c r="P71" s="1217"/>
      <c r="Q71" s="1223"/>
      <c r="R71" s="1217"/>
      <c r="S71" s="1217"/>
      <c r="T71" s="1217"/>
      <c r="U71" s="577"/>
      <c r="V71" s="577"/>
      <c r="W71" s="577"/>
      <c r="X71" s="577"/>
      <c r="Y71" s="577"/>
      <c r="Z71" s="577"/>
      <c r="AA71" s="577"/>
      <c r="AB71" s="577"/>
      <c r="AC71" s="577"/>
      <c r="AD71" s="577"/>
      <c r="AE71" s="355"/>
      <c r="AF71" s="450"/>
      <c r="AG71" s="450"/>
      <c r="AI71" s="450"/>
    </row>
    <row r="72" spans="1:35" ht="20.100000000000001" hidden="1" customHeight="1">
      <c r="A72" s="462" t="s">
        <v>38</v>
      </c>
      <c r="B72" s="1330"/>
      <c r="C72" s="1326"/>
      <c r="D72" s="405" t="s">
        <v>49</v>
      </c>
      <c r="E72" s="544"/>
      <c r="F72" s="433"/>
      <c r="G72" s="435"/>
      <c r="H72" s="457" t="s">
        <v>17</v>
      </c>
      <c r="I72" s="458">
        <v>26.9</v>
      </c>
      <c r="J72" s="578">
        <v>1.66E-2</v>
      </c>
      <c r="K72" s="575">
        <f t="shared" si="4"/>
        <v>1.66E-2</v>
      </c>
      <c r="L72" s="474" t="s">
        <v>694</v>
      </c>
      <c r="M72" s="576">
        <f t="shared" si="1"/>
        <v>0</v>
      </c>
      <c r="N72" s="3"/>
      <c r="O72" s="1217"/>
      <c r="P72" s="1217"/>
      <c r="Q72" s="1223"/>
      <c r="R72" s="1217"/>
      <c r="S72" s="1217"/>
      <c r="T72" s="1217"/>
      <c r="U72" s="577"/>
      <c r="V72" s="577"/>
      <c r="W72" s="577"/>
      <c r="X72" s="577"/>
      <c r="Y72" s="577"/>
      <c r="Z72" s="577"/>
      <c r="AA72" s="577"/>
      <c r="AB72" s="577"/>
      <c r="AC72" s="577"/>
      <c r="AD72" s="577"/>
      <c r="AE72" s="355"/>
      <c r="AF72" s="450"/>
      <c r="AG72" s="450"/>
      <c r="AI72" s="450"/>
    </row>
    <row r="73" spans="1:35" ht="20.100000000000001" hidden="1" customHeight="1">
      <c r="A73" s="462" t="s">
        <v>38</v>
      </c>
      <c r="B73" s="1330"/>
      <c r="C73" s="1326"/>
      <c r="D73" s="405" t="s">
        <v>50</v>
      </c>
      <c r="E73" s="453"/>
      <c r="F73" s="433"/>
      <c r="G73" s="435"/>
      <c r="H73" s="457" t="s">
        <v>17</v>
      </c>
      <c r="I73" s="458">
        <v>33.200000000000003</v>
      </c>
      <c r="J73" s="578">
        <v>1.35E-2</v>
      </c>
      <c r="K73" s="575">
        <f t="shared" si="4"/>
        <v>1.35E-2</v>
      </c>
      <c r="L73" s="474" t="s">
        <v>694</v>
      </c>
      <c r="M73" s="576">
        <f t="shared" si="1"/>
        <v>0</v>
      </c>
      <c r="N73" s="3"/>
      <c r="O73" s="1217"/>
      <c r="P73" s="1217"/>
      <c r="Q73" s="1223"/>
      <c r="R73" s="1217"/>
      <c r="S73" s="1217"/>
      <c r="T73" s="1217"/>
      <c r="U73" s="577"/>
      <c r="V73" s="577"/>
      <c r="W73" s="577"/>
      <c r="X73" s="577"/>
      <c r="Y73" s="577"/>
      <c r="Z73" s="577"/>
      <c r="AA73" s="577"/>
      <c r="AB73" s="577"/>
      <c r="AC73" s="577"/>
      <c r="AD73" s="577"/>
      <c r="AE73" s="355"/>
      <c r="AF73" s="450"/>
      <c r="AG73" s="450"/>
      <c r="AI73" s="450"/>
    </row>
    <row r="74" spans="1:35" ht="20.100000000000001" customHeight="1">
      <c r="A74" s="456" t="s">
        <v>4</v>
      </c>
      <c r="B74" s="1331"/>
      <c r="C74" s="1326"/>
      <c r="D74" s="405" t="s">
        <v>51</v>
      </c>
      <c r="E74" s="405"/>
      <c r="F74" s="433"/>
      <c r="G74" s="435"/>
      <c r="H74" s="457" t="s">
        <v>17</v>
      </c>
      <c r="I74" s="458">
        <v>29.3</v>
      </c>
      <c r="J74" s="578">
        <v>2.5700000000000001E-2</v>
      </c>
      <c r="K74" s="575">
        <f t="shared" si="4"/>
        <v>2.5700000000000001E-2</v>
      </c>
      <c r="L74" s="474" t="s">
        <v>694</v>
      </c>
      <c r="M74" s="576">
        <f t="shared" si="1"/>
        <v>0</v>
      </c>
      <c r="N74" s="3"/>
      <c r="O74" s="1217"/>
      <c r="P74" s="1217"/>
      <c r="Q74" s="1223"/>
      <c r="R74" s="1217"/>
      <c r="S74" s="1217"/>
      <c r="T74" s="1217"/>
      <c r="U74" s="577"/>
      <c r="V74" s="577"/>
      <c r="W74" s="577"/>
      <c r="X74" s="577"/>
      <c r="Y74" s="577"/>
      <c r="Z74" s="577"/>
      <c r="AA74" s="577"/>
      <c r="AB74" s="577"/>
      <c r="AC74" s="577"/>
      <c r="AD74" s="577"/>
      <c r="AE74" s="355"/>
      <c r="AF74" s="450"/>
      <c r="AG74" s="450"/>
      <c r="AI74" s="450"/>
    </row>
    <row r="75" spans="1:35" ht="20.100000000000001" customHeight="1">
      <c r="A75" s="456" t="s">
        <v>4</v>
      </c>
      <c r="B75" s="1331"/>
      <c r="C75" s="1326"/>
      <c r="D75" s="405" t="s">
        <v>52</v>
      </c>
      <c r="E75" s="405"/>
      <c r="F75" s="433"/>
      <c r="G75" s="435"/>
      <c r="H75" s="457" t="s">
        <v>17</v>
      </c>
      <c r="I75" s="458">
        <v>29.3</v>
      </c>
      <c r="J75" s="578">
        <v>2.3900000000000001E-2</v>
      </c>
      <c r="K75" s="575">
        <f t="shared" si="4"/>
        <v>2.3900000000000001E-2</v>
      </c>
      <c r="L75" s="474" t="s">
        <v>694</v>
      </c>
      <c r="M75" s="576">
        <f t="shared" si="1"/>
        <v>0</v>
      </c>
      <c r="N75" s="3"/>
      <c r="O75" s="1217"/>
      <c r="P75" s="1217"/>
      <c r="Q75" s="1223"/>
      <c r="R75" s="1217"/>
      <c r="S75" s="1217"/>
      <c r="T75" s="1217"/>
      <c r="U75" s="577"/>
      <c r="V75" s="577"/>
      <c r="W75" s="577"/>
      <c r="X75" s="577"/>
      <c r="Y75" s="577"/>
      <c r="Z75" s="577"/>
      <c r="AA75" s="577"/>
      <c r="AB75" s="577"/>
      <c r="AC75" s="577"/>
      <c r="AD75" s="577"/>
      <c r="AE75" s="355"/>
      <c r="AF75" s="450"/>
      <c r="AG75" s="450"/>
      <c r="AI75" s="450"/>
    </row>
    <row r="76" spans="1:35" ht="20.100000000000001" hidden="1" customHeight="1">
      <c r="A76" s="462" t="s">
        <v>38</v>
      </c>
      <c r="B76" s="1331"/>
      <c r="C76" s="1326"/>
      <c r="D76" s="405" t="s">
        <v>53</v>
      </c>
      <c r="E76" s="405"/>
      <c r="F76" s="433"/>
      <c r="G76" s="435"/>
      <c r="H76" s="457" t="s">
        <v>5284</v>
      </c>
      <c r="I76" s="458">
        <v>40.200000000000003</v>
      </c>
      <c r="J76" s="578">
        <v>1.7899999999999999E-2</v>
      </c>
      <c r="K76" s="575">
        <f t="shared" si="4"/>
        <v>1.7899999999999999E-2</v>
      </c>
      <c r="L76" s="474" t="s">
        <v>694</v>
      </c>
      <c r="M76" s="576">
        <f t="shared" si="1"/>
        <v>0</v>
      </c>
      <c r="N76" s="3"/>
      <c r="O76" s="1217"/>
      <c r="P76" s="1217"/>
      <c r="Q76" s="1223"/>
      <c r="R76" s="1217"/>
      <c r="S76" s="1217"/>
      <c r="T76" s="1217"/>
      <c r="U76" s="577"/>
      <c r="V76" s="577"/>
      <c r="W76" s="577"/>
      <c r="X76" s="577"/>
      <c r="Y76" s="577"/>
      <c r="Z76" s="577"/>
      <c r="AA76" s="577"/>
      <c r="AB76" s="577"/>
      <c r="AC76" s="577"/>
      <c r="AD76" s="577"/>
      <c r="AE76" s="355"/>
      <c r="AF76" s="450"/>
      <c r="AG76" s="450"/>
      <c r="AI76" s="450"/>
    </row>
    <row r="77" spans="1:35" ht="20.100000000000001" hidden="1" customHeight="1">
      <c r="A77" s="462" t="s">
        <v>38</v>
      </c>
      <c r="B77" s="1330"/>
      <c r="C77" s="1326"/>
      <c r="D77" s="405" t="s">
        <v>54</v>
      </c>
      <c r="E77" s="405"/>
      <c r="F77" s="404" t="s">
        <v>4248</v>
      </c>
      <c r="G77" s="435"/>
      <c r="H77" s="457" t="s">
        <v>22</v>
      </c>
      <c r="I77" s="458">
        <v>21.2</v>
      </c>
      <c r="J77" s="578"/>
      <c r="K77" s="578"/>
      <c r="L77" s="474" t="s">
        <v>694</v>
      </c>
      <c r="M77" s="576">
        <f t="shared" si="1"/>
        <v>0</v>
      </c>
      <c r="N77" s="3"/>
      <c r="O77" s="1217"/>
      <c r="P77" s="1217"/>
      <c r="Q77" s="1223"/>
      <c r="R77" s="1217"/>
      <c r="S77" s="1217"/>
      <c r="T77" s="1217"/>
      <c r="U77" s="577"/>
      <c r="V77" s="577"/>
      <c r="W77" s="577"/>
      <c r="X77" s="577"/>
      <c r="Y77" s="577"/>
      <c r="Z77" s="577"/>
      <c r="AA77" s="577"/>
      <c r="AB77" s="577"/>
      <c r="AC77" s="577"/>
      <c r="AD77" s="577"/>
      <c r="AE77" s="355"/>
      <c r="AF77" s="450"/>
      <c r="AG77" s="450"/>
      <c r="AI77" s="450"/>
    </row>
    <row r="78" spans="1:35" ht="20.100000000000001" hidden="1" customHeight="1">
      <c r="A78" s="462" t="s">
        <v>38</v>
      </c>
      <c r="B78" s="1330"/>
      <c r="C78" s="1326"/>
      <c r="D78" s="405" t="s">
        <v>55</v>
      </c>
      <c r="E78" s="405"/>
      <c r="F78" s="433"/>
      <c r="G78" s="435"/>
      <c r="H78" s="457" t="s">
        <v>17</v>
      </c>
      <c r="I78" s="458">
        <v>17.100000000000001</v>
      </c>
      <c r="J78" s="578"/>
      <c r="K78" s="578"/>
      <c r="L78" s="474" t="s">
        <v>694</v>
      </c>
      <c r="M78" s="576">
        <f t="shared" si="1"/>
        <v>0</v>
      </c>
      <c r="N78" s="3"/>
      <c r="O78" s="1217"/>
      <c r="P78" s="1217"/>
      <c r="Q78" s="1223"/>
      <c r="R78" s="1217"/>
      <c r="S78" s="1217"/>
      <c r="T78" s="1217"/>
      <c r="U78" s="577"/>
      <c r="V78" s="577"/>
      <c r="W78" s="577"/>
      <c r="X78" s="577"/>
      <c r="Y78" s="577"/>
      <c r="Z78" s="577"/>
      <c r="AA78" s="577"/>
      <c r="AB78" s="577"/>
      <c r="AC78" s="577"/>
      <c r="AD78" s="577"/>
      <c r="AE78" s="355"/>
      <c r="AF78" s="450"/>
      <c r="AG78" s="450"/>
      <c r="AI78" s="450"/>
    </row>
    <row r="79" spans="1:35" ht="20.100000000000001" hidden="1" customHeight="1">
      <c r="A79" s="462" t="s">
        <v>38</v>
      </c>
      <c r="B79" s="1330"/>
      <c r="C79" s="1326"/>
      <c r="D79" s="405" t="s">
        <v>56</v>
      </c>
      <c r="E79" s="405"/>
      <c r="F79" s="433"/>
      <c r="G79" s="435"/>
      <c r="H79" s="457" t="s">
        <v>17</v>
      </c>
      <c r="I79" s="468">
        <v>142</v>
      </c>
      <c r="J79" s="578"/>
      <c r="K79" s="578"/>
      <c r="L79" s="474" t="s">
        <v>694</v>
      </c>
      <c r="M79" s="576">
        <f t="shared" si="1"/>
        <v>0</v>
      </c>
      <c r="N79" s="3"/>
      <c r="O79" s="1217"/>
      <c r="P79" s="1217"/>
      <c r="Q79" s="1223"/>
      <c r="R79" s="1217"/>
      <c r="S79" s="1217"/>
      <c r="T79" s="1217"/>
      <c r="U79" s="577"/>
      <c r="V79" s="577"/>
      <c r="W79" s="577"/>
      <c r="X79" s="577"/>
      <c r="Y79" s="577"/>
      <c r="Z79" s="577"/>
      <c r="AA79" s="577"/>
      <c r="AB79" s="577"/>
      <c r="AC79" s="577"/>
      <c r="AD79" s="577"/>
      <c r="AE79" s="355"/>
      <c r="AF79" s="450"/>
      <c r="AG79" s="450"/>
      <c r="AI79" s="450"/>
    </row>
    <row r="80" spans="1:35" ht="20.100000000000001" hidden="1" customHeight="1">
      <c r="A80" s="462" t="s">
        <v>38</v>
      </c>
      <c r="B80" s="1330"/>
      <c r="C80" s="1326"/>
      <c r="D80" s="405" t="s">
        <v>57</v>
      </c>
      <c r="E80" s="405"/>
      <c r="F80" s="433"/>
      <c r="G80" s="435"/>
      <c r="H80" s="457" t="s">
        <v>17</v>
      </c>
      <c r="I80" s="458">
        <v>22.5</v>
      </c>
      <c r="J80" s="578"/>
      <c r="K80" s="578"/>
      <c r="L80" s="474" t="s">
        <v>694</v>
      </c>
      <c r="M80" s="576">
        <f t="shared" si="1"/>
        <v>0</v>
      </c>
      <c r="N80" s="3"/>
      <c r="O80" s="1217"/>
      <c r="P80" s="1217"/>
      <c r="Q80" s="1223"/>
      <c r="R80" s="1217"/>
      <c r="S80" s="1217"/>
      <c r="T80" s="1217"/>
      <c r="U80" s="577"/>
      <c r="V80" s="577"/>
      <c r="W80" s="577"/>
      <c r="X80" s="577"/>
      <c r="Y80" s="577"/>
      <c r="Z80" s="577"/>
      <c r="AA80" s="577"/>
      <c r="AB80" s="577"/>
      <c r="AC80" s="577"/>
      <c r="AD80" s="577"/>
      <c r="AE80" s="355"/>
      <c r="AF80" s="450"/>
      <c r="AG80" s="450"/>
      <c r="AI80" s="450"/>
    </row>
    <row r="81" spans="1:35" ht="20.100000000000001" hidden="1" customHeight="1">
      <c r="A81" s="462" t="s">
        <v>38</v>
      </c>
      <c r="B81" s="1330"/>
      <c r="C81" s="1326"/>
      <c r="D81" s="405" t="s">
        <v>163</v>
      </c>
      <c r="E81" s="411"/>
      <c r="F81" s="579"/>
      <c r="G81" s="469"/>
      <c r="H81" s="457" t="s">
        <v>732</v>
      </c>
      <c r="I81" s="1295"/>
      <c r="J81" s="45"/>
      <c r="K81" s="1053" t="str">
        <f t="shared" ref="K81:K82" si="5">IF(J81="","",J81)</f>
        <v/>
      </c>
      <c r="L81" s="474" t="s">
        <v>694</v>
      </c>
      <c r="M81" s="576">
        <f t="shared" si="1"/>
        <v>0</v>
      </c>
      <c r="N81" s="3"/>
      <c r="O81" s="1217"/>
      <c r="P81" s="1217"/>
      <c r="Q81" s="1223"/>
      <c r="R81" s="1217"/>
      <c r="S81" s="1217"/>
      <c r="T81" s="1217"/>
      <c r="U81" s="577"/>
      <c r="V81" s="577"/>
      <c r="W81" s="577"/>
      <c r="X81" s="577"/>
      <c r="Y81" s="577"/>
      <c r="Z81" s="577"/>
      <c r="AA81" s="577"/>
      <c r="AB81" s="577"/>
      <c r="AC81" s="577"/>
      <c r="AD81" s="577"/>
      <c r="AE81" s="355"/>
      <c r="AF81" s="450"/>
      <c r="AG81" s="423" t="s">
        <v>5101</v>
      </c>
      <c r="AI81" s="450"/>
    </row>
    <row r="82" spans="1:35" ht="20.100000000000001" hidden="1" customHeight="1">
      <c r="A82" s="462" t="s">
        <v>38</v>
      </c>
      <c r="B82" s="1330"/>
      <c r="C82" s="1326"/>
      <c r="D82" s="405" t="s">
        <v>164</v>
      </c>
      <c r="E82" s="411"/>
      <c r="F82" s="579"/>
      <c r="G82" s="469"/>
      <c r="H82" s="457" t="s">
        <v>732</v>
      </c>
      <c r="I82" s="1295"/>
      <c r="J82" s="45"/>
      <c r="K82" s="1053" t="str">
        <f t="shared" si="5"/>
        <v/>
      </c>
      <c r="L82" s="474" t="s">
        <v>694</v>
      </c>
      <c r="M82" s="576">
        <f t="shared" si="1"/>
        <v>0</v>
      </c>
      <c r="N82" s="3"/>
      <c r="O82" s="1217"/>
      <c r="P82" s="1217"/>
      <c r="Q82" s="1223"/>
      <c r="R82" s="1217"/>
      <c r="S82" s="1217"/>
      <c r="T82" s="1217"/>
      <c r="U82" s="577"/>
      <c r="V82" s="577"/>
      <c r="W82" s="577"/>
      <c r="X82" s="577"/>
      <c r="Y82" s="577"/>
      <c r="Z82" s="577"/>
      <c r="AA82" s="577"/>
      <c r="AB82" s="577"/>
      <c r="AC82" s="577"/>
      <c r="AD82" s="577"/>
      <c r="AE82" s="475"/>
      <c r="AF82" s="450"/>
      <c r="AG82" s="423" t="s">
        <v>5101</v>
      </c>
      <c r="AH82" s="476"/>
      <c r="AI82" s="450"/>
    </row>
    <row r="83" spans="1:35" ht="20.100000000000001" customHeight="1">
      <c r="A83" s="456" t="s">
        <v>4</v>
      </c>
      <c r="B83" s="1335" t="s">
        <v>821</v>
      </c>
      <c r="C83" s="1326" t="s">
        <v>59</v>
      </c>
      <c r="D83" s="405" t="s">
        <v>60</v>
      </c>
      <c r="E83" s="546"/>
      <c r="F83" s="433"/>
      <c r="G83" s="433"/>
      <c r="H83" s="457" t="s">
        <v>732</v>
      </c>
      <c r="I83" s="580">
        <v>1.17</v>
      </c>
      <c r="J83" s="578">
        <v>6.54E-2</v>
      </c>
      <c r="K83" s="575">
        <f t="shared" ref="K83" si="6">J83</f>
        <v>6.54E-2</v>
      </c>
      <c r="L83" s="474" t="s">
        <v>836</v>
      </c>
      <c r="M83" s="576">
        <f t="shared" si="1"/>
        <v>0</v>
      </c>
      <c r="N83" s="3"/>
      <c r="O83" s="1217"/>
      <c r="P83" s="1217"/>
      <c r="Q83" s="1223"/>
      <c r="R83" s="1217"/>
      <c r="S83" s="1217"/>
      <c r="T83" s="1217"/>
      <c r="U83" s="577"/>
      <c r="V83" s="577"/>
      <c r="W83" s="577"/>
      <c r="X83" s="577"/>
      <c r="Y83" s="577"/>
      <c r="Z83" s="577"/>
      <c r="AA83" s="577"/>
      <c r="AB83" s="577"/>
      <c r="AC83" s="577"/>
      <c r="AD83" s="577"/>
      <c r="AE83" s="475"/>
      <c r="AF83" s="450"/>
      <c r="AG83" s="450"/>
      <c r="AH83" s="476"/>
      <c r="AI83" s="450"/>
    </row>
    <row r="84" spans="1:35" ht="20.100000000000001" customHeight="1">
      <c r="A84" s="456" t="s">
        <v>4</v>
      </c>
      <c r="B84" s="1330"/>
      <c r="C84" s="1326"/>
      <c r="D84" s="405" t="s">
        <v>154</v>
      </c>
      <c r="E84" s="412" t="s">
        <v>6431</v>
      </c>
      <c r="F84" s="471" t="str">
        <f>IF(E84="熱供給事業者名を選択","",IF(VLOOKUP(E84,'参考2_排出係数(熱)'!K:M,3,FALSE)=1,"メニュー無し","メニュー選択→"))</f>
        <v/>
      </c>
      <c r="G84" s="65"/>
      <c r="H84" s="457" t="s">
        <v>732</v>
      </c>
      <c r="I84" s="580">
        <v>1.19</v>
      </c>
      <c r="J84" s="581" t="str">
        <f>IF($E84="熱供給事業者名を選択","",INDEX('参考2_排出係数(熱)'!$D:$E,MATCH($E84&amp;"_"&amp;$G84,'参考2_排出係数(熱)'!$I:$I,0),1))</f>
        <v/>
      </c>
      <c r="K84" s="581" t="str">
        <f>IF($E84="熱供給事業者名を選択","",INDEX('参考2_排出係数(熱)'!$D:$E,MATCH($E84&amp;"_"&amp;$G84,'参考2_排出係数(熱)'!$I:$I,0),2))</f>
        <v/>
      </c>
      <c r="L84" s="474" t="s">
        <v>836</v>
      </c>
      <c r="M84" s="576">
        <f t="shared" si="1"/>
        <v>0</v>
      </c>
      <c r="N84" s="3"/>
      <c r="O84" s="1217"/>
      <c r="P84" s="1217"/>
      <c r="Q84" s="1223"/>
      <c r="R84" s="1217"/>
      <c r="S84" s="1217"/>
      <c r="T84" s="1217"/>
      <c r="U84" s="577"/>
      <c r="V84" s="577"/>
      <c r="W84" s="577"/>
      <c r="X84" s="577"/>
      <c r="Y84" s="577"/>
      <c r="Z84" s="577"/>
      <c r="AA84" s="577"/>
      <c r="AB84" s="577"/>
      <c r="AC84" s="577"/>
      <c r="AD84" s="577"/>
      <c r="AE84" s="475"/>
      <c r="AF84" s="450" t="s">
        <v>5751</v>
      </c>
      <c r="AG84" s="423" t="s">
        <v>5753</v>
      </c>
      <c r="AH84" s="476"/>
      <c r="AI84" s="450"/>
    </row>
    <row r="85" spans="1:35" ht="20.100000000000001" hidden="1" customHeight="1">
      <c r="A85" s="462" t="s">
        <v>112</v>
      </c>
      <c r="B85" s="1330"/>
      <c r="C85" s="1326"/>
      <c r="D85" s="405" t="s">
        <v>155</v>
      </c>
      <c r="E85" s="412" t="s">
        <v>6431</v>
      </c>
      <c r="F85" s="471" t="str">
        <f>IF(E85="熱供給事業者名を選択","",IF(VLOOKUP(E85,'参考2_排出係数(熱)'!K:M,3,FALSE)=1,"メニュー無し","メニュー選択→"))</f>
        <v/>
      </c>
      <c r="G85" s="65"/>
      <c r="H85" s="457" t="s">
        <v>732</v>
      </c>
      <c r="I85" s="580">
        <v>1.19</v>
      </c>
      <c r="J85" s="581" t="str">
        <f>IF($E85="熱供給事業者名を選択","",INDEX('参考2_排出係数(熱)'!$D:$E,MATCH($E85&amp;"_"&amp;$G85,'参考2_排出係数(熱)'!$I:$I,0),1))</f>
        <v/>
      </c>
      <c r="K85" s="581" t="str">
        <f>IF($E85="熱供給事業者名を選択","",INDEX('参考2_排出係数(熱)'!$D:$E,MATCH($E85&amp;"_"&amp;$G85,'参考2_排出係数(熱)'!$I:$I,0),2))</f>
        <v/>
      </c>
      <c r="L85" s="474" t="s">
        <v>836</v>
      </c>
      <c r="M85" s="576">
        <f t="shared" si="1"/>
        <v>0</v>
      </c>
      <c r="N85" s="3"/>
      <c r="O85" s="1217"/>
      <c r="P85" s="1217"/>
      <c r="Q85" s="1223"/>
      <c r="R85" s="1217"/>
      <c r="S85" s="1217"/>
      <c r="T85" s="1217"/>
      <c r="U85" s="577"/>
      <c r="V85" s="577"/>
      <c r="W85" s="577"/>
      <c r="X85" s="577"/>
      <c r="Y85" s="577"/>
      <c r="Z85" s="577"/>
      <c r="AA85" s="577"/>
      <c r="AB85" s="577"/>
      <c r="AC85" s="577"/>
      <c r="AD85" s="577"/>
      <c r="AE85" s="475"/>
      <c r="AF85" s="450" t="s">
        <v>5752</v>
      </c>
      <c r="AG85" s="423" t="s">
        <v>5754</v>
      </c>
      <c r="AH85" s="476"/>
      <c r="AI85" s="450"/>
    </row>
    <row r="86" spans="1:35" ht="20.100000000000001" hidden="1" customHeight="1">
      <c r="A86" s="462" t="s">
        <v>112</v>
      </c>
      <c r="B86" s="1330"/>
      <c r="C86" s="1326"/>
      <c r="D86" s="405" t="s">
        <v>156</v>
      </c>
      <c r="E86" s="412" t="s">
        <v>6431</v>
      </c>
      <c r="F86" s="471" t="str">
        <f>IF(E86="熱供給事業者名を選択","",IF(VLOOKUP(E86,'参考2_排出係数(熱)'!K:M,3,FALSE)=1,"メニュー無し","メニュー選択→"))</f>
        <v/>
      </c>
      <c r="G86" s="65"/>
      <c r="H86" s="457" t="s">
        <v>732</v>
      </c>
      <c r="I86" s="580">
        <v>1.19</v>
      </c>
      <c r="J86" s="581" t="str">
        <f>IF($E86="熱供給事業者名を選択","",INDEX('参考2_排出係数(熱)'!$D:$E,MATCH($E86&amp;"_"&amp;$G86,'参考2_排出係数(熱)'!$I:$I,0),1))</f>
        <v/>
      </c>
      <c r="K86" s="581" t="str">
        <f>IF($E86="熱供給事業者名を選択","",INDEX('参考2_排出係数(熱)'!$D:$E,MATCH($E86&amp;"_"&amp;$G86,'参考2_排出係数(熱)'!$I:$I,0),2))</f>
        <v/>
      </c>
      <c r="L86" s="474" t="s">
        <v>836</v>
      </c>
      <c r="M86" s="576">
        <f t="shared" si="1"/>
        <v>0</v>
      </c>
      <c r="N86" s="3"/>
      <c r="O86" s="1217"/>
      <c r="P86" s="1217"/>
      <c r="Q86" s="1223"/>
      <c r="R86" s="1217"/>
      <c r="S86" s="1217"/>
      <c r="T86" s="1217"/>
      <c r="U86" s="577"/>
      <c r="V86" s="577"/>
      <c r="W86" s="577"/>
      <c r="X86" s="577"/>
      <c r="Y86" s="577"/>
      <c r="Z86" s="577"/>
      <c r="AA86" s="577"/>
      <c r="AB86" s="577"/>
      <c r="AC86" s="577"/>
      <c r="AD86" s="577"/>
      <c r="AE86" s="475"/>
      <c r="AF86" s="450"/>
      <c r="AG86" s="423" t="s">
        <v>5755</v>
      </c>
      <c r="AH86" s="476"/>
      <c r="AI86" s="450"/>
    </row>
    <row r="87" spans="1:35" ht="20.100000000000001" customHeight="1">
      <c r="A87" s="456" t="s">
        <v>4</v>
      </c>
      <c r="B87" s="1330"/>
      <c r="C87" s="1326"/>
      <c r="D87" s="405" t="s">
        <v>158</v>
      </c>
      <c r="E87" s="412" t="s">
        <v>6431</v>
      </c>
      <c r="F87" s="471" t="str">
        <f>IF(E87="熱供給事業者名を選択","",IF(VLOOKUP(E87,'参考2_排出係数(熱)'!K:M,3,FALSE)=1,"メニュー無し","メニュー選択→"))</f>
        <v/>
      </c>
      <c r="G87" s="65"/>
      <c r="H87" s="457" t="s">
        <v>732</v>
      </c>
      <c r="I87" s="580">
        <v>1.19</v>
      </c>
      <c r="J87" s="581" t="str">
        <f>IF($E87="熱供給事業者名を選択","",INDEX('参考2_排出係数(熱)'!$D:$E,MATCH($E87&amp;"_"&amp;$G87,'参考2_排出係数(熱)'!$I:$I,0),1))</f>
        <v/>
      </c>
      <c r="K87" s="581" t="str">
        <f>IF($E87="熱供給事業者名を選択","",INDEX('参考2_排出係数(熱)'!$D:$E,MATCH($E87&amp;"_"&amp;$G87,'参考2_排出係数(熱)'!$I:$I,0),2))</f>
        <v/>
      </c>
      <c r="L87" s="474" t="s">
        <v>836</v>
      </c>
      <c r="M87" s="576">
        <f t="shared" si="1"/>
        <v>0</v>
      </c>
      <c r="N87" s="3"/>
      <c r="O87" s="1217"/>
      <c r="P87" s="1217"/>
      <c r="Q87" s="1223"/>
      <c r="R87" s="1217"/>
      <c r="S87" s="1217"/>
      <c r="T87" s="1217"/>
      <c r="U87" s="577"/>
      <c r="V87" s="577"/>
      <c r="W87" s="577"/>
      <c r="X87" s="577"/>
      <c r="Y87" s="577"/>
      <c r="Z87" s="577"/>
      <c r="AA87" s="577"/>
      <c r="AB87" s="577"/>
      <c r="AC87" s="577"/>
      <c r="AD87" s="577"/>
      <c r="AE87" s="475"/>
      <c r="AF87" s="450"/>
      <c r="AG87" s="423" t="s">
        <v>5756</v>
      </c>
      <c r="AH87" s="476"/>
      <c r="AI87" s="450"/>
    </row>
    <row r="88" spans="1:35" ht="20.100000000000001" hidden="1" customHeight="1">
      <c r="A88" s="462" t="s">
        <v>112</v>
      </c>
      <c r="B88" s="1330"/>
      <c r="C88" s="1326"/>
      <c r="D88" s="405" t="s">
        <v>157</v>
      </c>
      <c r="E88" s="412" t="s">
        <v>6431</v>
      </c>
      <c r="F88" s="471" t="str">
        <f>IF(E88="熱供給事業者名を選択","",IF(VLOOKUP(E88,'参考2_排出係数(熱)'!K:M,3,FALSE)=1,"メニュー無し","メニュー選択→"))</f>
        <v/>
      </c>
      <c r="G88" s="65"/>
      <c r="H88" s="457" t="s">
        <v>732</v>
      </c>
      <c r="I88" s="580">
        <v>1.19</v>
      </c>
      <c r="J88" s="581" t="str">
        <f>IF($E88="熱供給事業者名を選択","",INDEX('参考2_排出係数(熱)'!$D:$E,MATCH($E88&amp;"_"&amp;$G88,'参考2_排出係数(熱)'!$I:$I,0),1))</f>
        <v/>
      </c>
      <c r="K88" s="581" t="str">
        <f>IF($E88="熱供給事業者名を選択","",INDEX('参考2_排出係数(熱)'!$D:$E,MATCH($E88&amp;"_"&amp;$G88,'参考2_排出係数(熱)'!$I:$I,0),2))</f>
        <v/>
      </c>
      <c r="L88" s="474" t="s">
        <v>836</v>
      </c>
      <c r="M88" s="576">
        <f t="shared" si="1"/>
        <v>0</v>
      </c>
      <c r="N88" s="3"/>
      <c r="O88" s="1217"/>
      <c r="P88" s="1217"/>
      <c r="Q88" s="1223"/>
      <c r="R88" s="1217"/>
      <c r="S88" s="1217"/>
      <c r="T88" s="1217"/>
      <c r="U88" s="577"/>
      <c r="V88" s="577"/>
      <c r="W88" s="577"/>
      <c r="X88" s="577"/>
      <c r="Y88" s="577"/>
      <c r="Z88" s="577"/>
      <c r="AA88" s="577"/>
      <c r="AB88" s="577"/>
      <c r="AC88" s="577"/>
      <c r="AD88" s="577"/>
      <c r="AE88" s="475"/>
      <c r="AF88" s="450"/>
      <c r="AG88" s="423" t="s">
        <v>5757</v>
      </c>
      <c r="AH88" s="476"/>
      <c r="AI88" s="450"/>
    </row>
    <row r="89" spans="1:35" ht="20.100000000000001" hidden="1" customHeight="1">
      <c r="A89" s="462" t="s">
        <v>112</v>
      </c>
      <c r="B89" s="1330"/>
      <c r="C89" s="1326"/>
      <c r="D89" s="405" t="s">
        <v>159</v>
      </c>
      <c r="E89" s="412" t="s">
        <v>6431</v>
      </c>
      <c r="F89" s="471" t="str">
        <f>IF(E89="熱供給事業者名を選択","",IF(VLOOKUP(E89,'参考2_排出係数(熱)'!K:M,3,FALSE)=1,"メニュー無し","メニュー選択→"))</f>
        <v/>
      </c>
      <c r="G89" s="65"/>
      <c r="H89" s="457" t="s">
        <v>732</v>
      </c>
      <c r="I89" s="580">
        <v>1.19</v>
      </c>
      <c r="J89" s="581" t="str">
        <f>IF($E89="熱供給事業者名を選択","",INDEX('参考2_排出係数(熱)'!$D:$E,MATCH($E89&amp;"_"&amp;$G89,'参考2_排出係数(熱)'!$I:$I,0),1))</f>
        <v/>
      </c>
      <c r="K89" s="581" t="str">
        <f>IF($E89="熱供給事業者名を選択","",INDEX('参考2_排出係数(熱)'!$D:$E,MATCH($E89&amp;"_"&amp;$G89,'参考2_排出係数(熱)'!$I:$I,0),2))</f>
        <v/>
      </c>
      <c r="L89" s="474" t="s">
        <v>836</v>
      </c>
      <c r="M89" s="576">
        <f t="shared" si="1"/>
        <v>0</v>
      </c>
      <c r="N89" s="3"/>
      <c r="O89" s="1217"/>
      <c r="P89" s="1217"/>
      <c r="Q89" s="1223"/>
      <c r="R89" s="1217"/>
      <c r="S89" s="1217"/>
      <c r="T89" s="1217"/>
      <c r="U89" s="577"/>
      <c r="V89" s="577"/>
      <c r="W89" s="577"/>
      <c r="X89" s="577"/>
      <c r="Y89" s="577"/>
      <c r="Z89" s="577"/>
      <c r="AA89" s="577"/>
      <c r="AB89" s="577"/>
      <c r="AC89" s="577"/>
      <c r="AD89" s="577"/>
      <c r="AE89" s="475"/>
      <c r="AF89" s="450"/>
      <c r="AG89" s="423" t="s">
        <v>5758</v>
      </c>
      <c r="AH89" s="476"/>
      <c r="AI89" s="450"/>
    </row>
    <row r="90" spans="1:35" ht="20.100000000000001" customHeight="1">
      <c r="A90" s="456" t="s">
        <v>4</v>
      </c>
      <c r="B90" s="1330"/>
      <c r="C90" s="1326"/>
      <c r="D90" s="405" t="s">
        <v>160</v>
      </c>
      <c r="E90" s="412" t="s">
        <v>6431</v>
      </c>
      <c r="F90" s="471" t="str">
        <f>IF(E90="熱供給事業者名を選択","",IF(VLOOKUP(E90,'参考2_排出係数(熱)'!K:M,3,FALSE)=1,"メニュー無し","メニュー選択→"))</f>
        <v/>
      </c>
      <c r="G90" s="65"/>
      <c r="H90" s="457" t="s">
        <v>732</v>
      </c>
      <c r="I90" s="580">
        <v>1.19</v>
      </c>
      <c r="J90" s="581" t="str">
        <f>IF($E90="熱供給事業者名を選択","",INDEX('参考2_排出係数(熱)'!$D:$E,MATCH($E90&amp;"_"&amp;$G90,'参考2_排出係数(熱)'!$I:$I,0),1))</f>
        <v/>
      </c>
      <c r="K90" s="581" t="str">
        <f>IF($E90="熱供給事業者名を選択","",INDEX('参考2_排出係数(熱)'!$D:$E,MATCH($E90&amp;"_"&amp;$G90,'参考2_排出係数(熱)'!$I:$I,0),2))</f>
        <v/>
      </c>
      <c r="L90" s="474" t="s">
        <v>836</v>
      </c>
      <c r="M90" s="576">
        <f t="shared" si="1"/>
        <v>0</v>
      </c>
      <c r="N90" s="3"/>
      <c r="O90" s="1217"/>
      <c r="P90" s="1217"/>
      <c r="Q90" s="1223"/>
      <c r="R90" s="1217"/>
      <c r="S90" s="1217"/>
      <c r="T90" s="1217"/>
      <c r="U90" s="577"/>
      <c r="V90" s="577"/>
      <c r="W90" s="577"/>
      <c r="X90" s="577"/>
      <c r="Y90" s="577"/>
      <c r="Z90" s="577"/>
      <c r="AA90" s="577"/>
      <c r="AB90" s="577"/>
      <c r="AC90" s="577"/>
      <c r="AD90" s="577"/>
      <c r="AE90" s="475"/>
      <c r="AF90" s="450"/>
      <c r="AG90" s="450"/>
      <c r="AH90" s="476"/>
      <c r="AI90" s="450"/>
    </row>
    <row r="91" spans="1:35" ht="20.100000000000001" hidden="1" customHeight="1">
      <c r="A91" s="462" t="s">
        <v>112</v>
      </c>
      <c r="B91" s="1330"/>
      <c r="C91" s="1326"/>
      <c r="D91" s="405" t="s">
        <v>161</v>
      </c>
      <c r="E91" s="412" t="s">
        <v>6431</v>
      </c>
      <c r="F91" s="471" t="str">
        <f>IF(E91="熱供給事業者名を選択","",IF(VLOOKUP(E91,'参考2_排出係数(熱)'!K:M,3,FALSE)=1,"メニュー無し","メニュー選択→"))</f>
        <v/>
      </c>
      <c r="G91" s="65"/>
      <c r="H91" s="457" t="s">
        <v>732</v>
      </c>
      <c r="I91" s="580">
        <v>1.19</v>
      </c>
      <c r="J91" s="581" t="str">
        <f>IF($E91="熱供給事業者名を選択","",INDEX('参考2_排出係数(熱)'!$D:$E,MATCH($E91&amp;"_"&amp;$G91,'参考2_排出係数(熱)'!$I:$I,0),1))</f>
        <v/>
      </c>
      <c r="K91" s="581" t="str">
        <f>IF($E91="熱供給事業者名を選択","",INDEX('参考2_排出係数(熱)'!$D:$E,MATCH($E91&amp;"_"&amp;$G91,'参考2_排出係数(熱)'!$I:$I,0),2))</f>
        <v/>
      </c>
      <c r="L91" s="474" t="s">
        <v>836</v>
      </c>
      <c r="M91" s="576">
        <f t="shared" si="1"/>
        <v>0</v>
      </c>
      <c r="N91" s="3"/>
      <c r="O91" s="1217"/>
      <c r="P91" s="1217"/>
      <c r="Q91" s="1223"/>
      <c r="R91" s="1217"/>
      <c r="S91" s="1217"/>
      <c r="T91" s="1217"/>
      <c r="U91" s="577"/>
      <c r="V91" s="577"/>
      <c r="W91" s="577"/>
      <c r="X91" s="577"/>
      <c r="Y91" s="577"/>
      <c r="Z91" s="577"/>
      <c r="AA91" s="577"/>
      <c r="AB91" s="577"/>
      <c r="AC91" s="577"/>
      <c r="AD91" s="577"/>
      <c r="AE91" s="475"/>
      <c r="AF91" s="450"/>
      <c r="AG91" s="450"/>
      <c r="AH91" s="476"/>
      <c r="AI91" s="450"/>
    </row>
    <row r="92" spans="1:35" ht="20.100000000000001" hidden="1" customHeight="1">
      <c r="A92" s="462" t="s">
        <v>112</v>
      </c>
      <c r="B92" s="1330"/>
      <c r="C92" s="1326"/>
      <c r="D92" s="405" t="s">
        <v>162</v>
      </c>
      <c r="E92" s="412" t="s">
        <v>6431</v>
      </c>
      <c r="F92" s="471" t="str">
        <f>IF(E92="熱供給事業者名を選択","",IF(VLOOKUP(E92,'参考2_排出係数(熱)'!K:M,3,FALSE)=1,"メニュー無し","メニュー選択→"))</f>
        <v/>
      </c>
      <c r="G92" s="65"/>
      <c r="H92" s="457" t="s">
        <v>732</v>
      </c>
      <c r="I92" s="580">
        <v>1.19</v>
      </c>
      <c r="J92" s="581" t="str">
        <f>IF($E92="熱供給事業者名を選択","",INDEX('参考2_排出係数(熱)'!$D:$E,MATCH($E92&amp;"_"&amp;$G92,'参考2_排出係数(熱)'!$I:$I,0),1))</f>
        <v/>
      </c>
      <c r="K92" s="581" t="str">
        <f>IF($E92="熱供給事業者名を選択","",INDEX('参考2_排出係数(熱)'!$D:$E,MATCH($E92&amp;"_"&amp;$G92,'参考2_排出係数(熱)'!$I:$I,0),2))</f>
        <v/>
      </c>
      <c r="L92" s="474" t="s">
        <v>836</v>
      </c>
      <c r="M92" s="576">
        <f t="shared" si="1"/>
        <v>0</v>
      </c>
      <c r="N92" s="3"/>
      <c r="O92" s="1217"/>
      <c r="P92" s="1217"/>
      <c r="Q92" s="1223"/>
      <c r="R92" s="1217"/>
      <c r="S92" s="1217"/>
      <c r="T92" s="1217"/>
      <c r="U92" s="577"/>
      <c r="V92" s="577"/>
      <c r="W92" s="577"/>
      <c r="X92" s="577"/>
      <c r="Y92" s="577"/>
      <c r="Z92" s="577"/>
      <c r="AA92" s="577"/>
      <c r="AB92" s="577"/>
      <c r="AC92" s="577"/>
      <c r="AD92" s="577"/>
      <c r="AE92" s="475"/>
      <c r="AF92" s="450"/>
      <c r="AG92" s="450"/>
      <c r="AH92" s="476"/>
      <c r="AI92" s="450"/>
    </row>
    <row r="93" spans="1:35" ht="20.100000000000001" hidden="1" customHeight="1">
      <c r="A93" s="462" t="s">
        <v>112</v>
      </c>
      <c r="B93" s="1330"/>
      <c r="C93" s="1326"/>
      <c r="D93" s="441" t="s">
        <v>61</v>
      </c>
      <c r="E93" s="411"/>
      <c r="F93" s="579"/>
      <c r="G93" s="469"/>
      <c r="H93" s="457" t="s">
        <v>732</v>
      </c>
      <c r="I93" s="553"/>
      <c r="J93" s="45"/>
      <c r="K93" s="1053" t="str">
        <f t="shared" ref="K93" si="7">IF(J93="","",J93)</f>
        <v/>
      </c>
      <c r="L93" s="474" t="s">
        <v>836</v>
      </c>
      <c r="M93" s="576">
        <f t="shared" si="1"/>
        <v>0</v>
      </c>
      <c r="N93" s="3"/>
      <c r="O93" s="1217"/>
      <c r="P93" s="1217"/>
      <c r="Q93" s="1223"/>
      <c r="R93" s="1217"/>
      <c r="S93" s="1217"/>
      <c r="T93" s="1217"/>
      <c r="U93" s="577"/>
      <c r="V93" s="577"/>
      <c r="W93" s="577"/>
      <c r="X93" s="577"/>
      <c r="Y93" s="577"/>
      <c r="Z93" s="577"/>
      <c r="AA93" s="577"/>
      <c r="AB93" s="577"/>
      <c r="AC93" s="577"/>
      <c r="AD93" s="577"/>
      <c r="AE93" s="475"/>
      <c r="AF93" s="450"/>
      <c r="AG93" s="423" t="s">
        <v>5103</v>
      </c>
      <c r="AH93" s="476"/>
      <c r="AI93" s="450"/>
    </row>
    <row r="94" spans="1:35" ht="20.100000000000001" hidden="1" customHeight="1">
      <c r="A94" s="462" t="s">
        <v>62</v>
      </c>
      <c r="B94" s="1330"/>
      <c r="C94" s="1326" t="s">
        <v>63</v>
      </c>
      <c r="D94" s="547" t="s">
        <v>64</v>
      </c>
      <c r="E94" s="477"/>
      <c r="F94" s="433"/>
      <c r="G94" s="433"/>
      <c r="H94" s="457" t="s">
        <v>732</v>
      </c>
      <c r="I94" s="553"/>
      <c r="J94" s="474"/>
      <c r="K94" s="474"/>
      <c r="L94" s="474" t="s">
        <v>836</v>
      </c>
      <c r="M94" s="576">
        <f t="shared" si="1"/>
        <v>0</v>
      </c>
      <c r="N94" s="3"/>
      <c r="O94" s="1217"/>
      <c r="P94" s="1217"/>
      <c r="Q94" s="1223"/>
      <c r="R94" s="1217"/>
      <c r="S94" s="1217"/>
      <c r="T94" s="1217"/>
      <c r="U94" s="577"/>
      <c r="V94" s="577"/>
      <c r="W94" s="577"/>
      <c r="X94" s="577"/>
      <c r="Y94" s="577"/>
      <c r="Z94" s="577"/>
      <c r="AA94" s="577"/>
      <c r="AB94" s="577"/>
      <c r="AC94" s="577"/>
      <c r="AD94" s="577"/>
      <c r="AE94" s="475"/>
      <c r="AF94" s="450"/>
      <c r="AG94" s="423" t="s">
        <v>5759</v>
      </c>
      <c r="AH94" s="476"/>
      <c r="AI94" s="450"/>
    </row>
    <row r="95" spans="1:35" ht="20.100000000000001" hidden="1" customHeight="1">
      <c r="A95" s="462" t="s">
        <v>62</v>
      </c>
      <c r="B95" s="1330"/>
      <c r="C95" s="1326"/>
      <c r="D95" s="547" t="s">
        <v>65</v>
      </c>
      <c r="E95" s="477"/>
      <c r="F95" s="433"/>
      <c r="G95" s="433"/>
      <c r="H95" s="457" t="s">
        <v>732</v>
      </c>
      <c r="I95" s="553"/>
      <c r="J95" s="474"/>
      <c r="K95" s="474"/>
      <c r="L95" s="474" t="s">
        <v>836</v>
      </c>
      <c r="M95" s="576">
        <f t="shared" si="1"/>
        <v>0</v>
      </c>
      <c r="N95" s="3"/>
      <c r="O95" s="1217"/>
      <c r="P95" s="1217"/>
      <c r="Q95" s="1223"/>
      <c r="R95" s="1217"/>
      <c r="S95" s="1217"/>
      <c r="T95" s="1217"/>
      <c r="U95" s="577"/>
      <c r="V95" s="577"/>
      <c r="W95" s="577"/>
      <c r="X95" s="577"/>
      <c r="Y95" s="577"/>
      <c r="Z95" s="577"/>
      <c r="AA95" s="577"/>
      <c r="AB95" s="577"/>
      <c r="AC95" s="577"/>
      <c r="AD95" s="577"/>
      <c r="AE95" s="475"/>
      <c r="AF95" s="450"/>
      <c r="AG95" s="450"/>
      <c r="AH95" s="476"/>
      <c r="AI95" s="450"/>
    </row>
    <row r="96" spans="1:35" ht="20.100000000000001" hidden="1" customHeight="1">
      <c r="A96" s="462" t="s">
        <v>62</v>
      </c>
      <c r="B96" s="1330"/>
      <c r="C96" s="1326"/>
      <c r="D96" s="547" t="s">
        <v>66</v>
      </c>
      <c r="E96" s="477"/>
      <c r="F96" s="433"/>
      <c r="G96" s="433"/>
      <c r="H96" s="457" t="s">
        <v>732</v>
      </c>
      <c r="I96" s="553"/>
      <c r="J96" s="474"/>
      <c r="K96" s="474"/>
      <c r="L96" s="474" t="s">
        <v>836</v>
      </c>
      <c r="M96" s="576">
        <f t="shared" si="1"/>
        <v>0</v>
      </c>
      <c r="N96" s="3"/>
      <c r="O96" s="1217"/>
      <c r="P96" s="1217"/>
      <c r="Q96" s="1223"/>
      <c r="R96" s="1217"/>
      <c r="S96" s="1217"/>
      <c r="T96" s="1217"/>
      <c r="U96" s="577"/>
      <c r="V96" s="577"/>
      <c r="W96" s="577"/>
      <c r="X96" s="577"/>
      <c r="Y96" s="577"/>
      <c r="Z96" s="577"/>
      <c r="AA96" s="577"/>
      <c r="AB96" s="577"/>
      <c r="AC96" s="577"/>
      <c r="AD96" s="577"/>
      <c r="AE96" s="475"/>
      <c r="AF96" s="450"/>
      <c r="AG96" s="450"/>
      <c r="AH96" s="476"/>
      <c r="AI96" s="450"/>
    </row>
    <row r="97" spans="1:35" ht="20.100000000000001" hidden="1" customHeight="1">
      <c r="A97" s="462" t="s">
        <v>62</v>
      </c>
      <c r="B97" s="1330"/>
      <c r="C97" s="1326"/>
      <c r="D97" s="547" t="s">
        <v>67</v>
      </c>
      <c r="E97" s="477"/>
      <c r="F97" s="433"/>
      <c r="G97" s="433"/>
      <c r="H97" s="457" t="s">
        <v>732</v>
      </c>
      <c r="I97" s="553"/>
      <c r="J97" s="474"/>
      <c r="K97" s="474"/>
      <c r="L97" s="474" t="s">
        <v>836</v>
      </c>
      <c r="M97" s="576">
        <f t="shared" si="1"/>
        <v>0</v>
      </c>
      <c r="N97" s="3"/>
      <c r="O97" s="1217"/>
      <c r="P97" s="1217"/>
      <c r="Q97" s="1223"/>
      <c r="R97" s="1217"/>
      <c r="S97" s="1217"/>
      <c r="T97" s="1217"/>
      <c r="U97" s="577"/>
      <c r="V97" s="577"/>
      <c r="W97" s="577"/>
      <c r="X97" s="577"/>
      <c r="Y97" s="577"/>
      <c r="Z97" s="577"/>
      <c r="AA97" s="577"/>
      <c r="AB97" s="577"/>
      <c r="AC97" s="577"/>
      <c r="AD97" s="577"/>
      <c r="AE97" s="475"/>
      <c r="AF97" s="450"/>
      <c r="AG97" s="450"/>
      <c r="AH97" s="476"/>
      <c r="AI97" s="450"/>
    </row>
    <row r="98" spans="1:35" ht="20.100000000000001" hidden="1" customHeight="1">
      <c r="A98" s="462" t="s">
        <v>62</v>
      </c>
      <c r="B98" s="1330"/>
      <c r="C98" s="1326"/>
      <c r="D98" s="478" t="s">
        <v>152</v>
      </c>
      <c r="E98" s="411"/>
      <c r="F98" s="579"/>
      <c r="G98" s="469"/>
      <c r="H98" s="457" t="s">
        <v>732</v>
      </c>
      <c r="I98" s="553"/>
      <c r="J98" s="45"/>
      <c r="K98" s="1053" t="str">
        <f t="shared" ref="K98:K99" si="8">IF(J98="","",J98)</f>
        <v/>
      </c>
      <c r="L98" s="474" t="s">
        <v>836</v>
      </c>
      <c r="M98" s="576">
        <f t="shared" ref="M98:M149" si="9">SUM(N98:Q98)</f>
        <v>0</v>
      </c>
      <c r="N98" s="3"/>
      <c r="O98" s="1217"/>
      <c r="P98" s="1217"/>
      <c r="Q98" s="1223"/>
      <c r="R98" s="1217"/>
      <c r="S98" s="1217"/>
      <c r="T98" s="1217"/>
      <c r="U98" s="577"/>
      <c r="V98" s="577"/>
      <c r="W98" s="577"/>
      <c r="X98" s="577"/>
      <c r="Y98" s="577"/>
      <c r="Z98" s="577"/>
      <c r="AA98" s="577"/>
      <c r="AB98" s="577"/>
      <c r="AC98" s="577"/>
      <c r="AD98" s="577"/>
      <c r="AE98" s="475"/>
      <c r="AF98" s="450"/>
      <c r="AG98" s="423" t="s">
        <v>5103</v>
      </c>
      <c r="AH98" s="476"/>
      <c r="AI98" s="450"/>
    </row>
    <row r="99" spans="1:35" ht="20.100000000000001" hidden="1" customHeight="1">
      <c r="A99" s="462" t="s">
        <v>62</v>
      </c>
      <c r="B99" s="1330"/>
      <c r="C99" s="1326"/>
      <c r="D99" s="478" t="s">
        <v>153</v>
      </c>
      <c r="E99" s="411"/>
      <c r="F99" s="579"/>
      <c r="G99" s="469"/>
      <c r="H99" s="457" t="s">
        <v>732</v>
      </c>
      <c r="I99" s="553"/>
      <c r="J99" s="45"/>
      <c r="K99" s="1053" t="str">
        <f t="shared" si="8"/>
        <v/>
      </c>
      <c r="L99" s="474" t="s">
        <v>836</v>
      </c>
      <c r="M99" s="576">
        <f t="shared" si="9"/>
        <v>0</v>
      </c>
      <c r="N99" s="3"/>
      <c r="O99" s="1217"/>
      <c r="P99" s="1217"/>
      <c r="Q99" s="1223"/>
      <c r="R99" s="1217"/>
      <c r="S99" s="1217"/>
      <c r="T99" s="1217"/>
      <c r="U99" s="577"/>
      <c r="V99" s="577"/>
      <c r="W99" s="577"/>
      <c r="X99" s="577"/>
      <c r="Y99" s="577"/>
      <c r="Z99" s="577"/>
      <c r="AA99" s="577"/>
      <c r="AB99" s="577"/>
      <c r="AC99" s="577"/>
      <c r="AD99" s="577"/>
      <c r="AE99" s="475"/>
      <c r="AF99" s="450"/>
      <c r="AG99" s="423" t="s">
        <v>5103</v>
      </c>
      <c r="AH99" s="476"/>
      <c r="AI99" s="450"/>
    </row>
    <row r="100" spans="1:35" ht="20.100000000000001" customHeight="1">
      <c r="A100" s="456" t="s">
        <v>4</v>
      </c>
      <c r="B100" s="1335" t="s">
        <v>822</v>
      </c>
      <c r="C100" s="1326" t="s">
        <v>69</v>
      </c>
      <c r="D100" s="470" t="s">
        <v>137</v>
      </c>
      <c r="E100" s="412" t="s">
        <v>2226</v>
      </c>
      <c r="F100" s="471" t="str">
        <f>IF(E100="電気事業者名を選択","",IF(VLOOKUP(E100,'参考3_排出係数(電気)'!K:M,3,FALSE)=1,"メニュー無し","メニュー選択→"))</f>
        <v/>
      </c>
      <c r="G100" s="65"/>
      <c r="H100" s="447" t="s">
        <v>70</v>
      </c>
      <c r="I100" s="472">
        <v>8.64</v>
      </c>
      <c r="J100" s="473" t="str">
        <f>IF($E100="電気事業者名を選択","",INDEX('参考3_排出係数(電気)'!$D:$E,MATCH($E100&amp;"_"&amp;$G100,'参考3_排出係数(電気)'!$I:$I,0),1))</f>
        <v/>
      </c>
      <c r="K100" s="473" t="str">
        <f>IF($E100="電気事業者名を選択","",INDEX('参考3_排出係数(電気)'!$D:$E,MATCH($E100&amp;"_"&amp;$G100,'参考3_排出係数(電気)'!$I:$I,0),2))</f>
        <v/>
      </c>
      <c r="L100" s="474" t="s">
        <v>837</v>
      </c>
      <c r="M100" s="576">
        <f t="shared" si="9"/>
        <v>0</v>
      </c>
      <c r="N100" s="3"/>
      <c r="O100" s="1217"/>
      <c r="P100" s="1217"/>
      <c r="Q100" s="1223"/>
      <c r="R100" s="1217"/>
      <c r="S100" s="1217"/>
      <c r="T100" s="1217"/>
      <c r="U100" s="577"/>
      <c r="V100" s="577"/>
      <c r="W100" s="577"/>
      <c r="X100" s="577"/>
      <c r="Y100" s="577"/>
      <c r="Z100" s="577"/>
      <c r="AA100" s="577"/>
      <c r="AB100" s="577"/>
      <c r="AC100" s="577"/>
      <c r="AD100" s="577"/>
      <c r="AE100" s="475"/>
      <c r="AF100" s="450" t="s">
        <v>5760</v>
      </c>
      <c r="AG100" s="423" t="s">
        <v>5762</v>
      </c>
      <c r="AH100" s="476"/>
      <c r="AI100" s="450"/>
    </row>
    <row r="101" spans="1:35" ht="20.100000000000001" customHeight="1">
      <c r="A101" s="456" t="s">
        <v>4</v>
      </c>
      <c r="B101" s="1330"/>
      <c r="C101" s="1326"/>
      <c r="D101" s="470" t="s">
        <v>138</v>
      </c>
      <c r="E101" s="412" t="s">
        <v>2226</v>
      </c>
      <c r="F101" s="471" t="str">
        <f>IF(E101="電気事業者名を選択","",IF(VLOOKUP(E101,'参考3_排出係数(電気)'!K:M,3,FALSE)=1,"メニュー無し","メニュー選択→"))</f>
        <v/>
      </c>
      <c r="G101" s="65"/>
      <c r="H101" s="447" t="s">
        <v>70</v>
      </c>
      <c r="I101" s="472">
        <v>8.64</v>
      </c>
      <c r="J101" s="473" t="str">
        <f>IF($E101="電気事業者名を選択","",INDEX('参考3_排出係数(電気)'!$D:$E,MATCH($E101&amp;"_"&amp;$G101,'参考3_排出係数(電気)'!$I:$I,0),1))</f>
        <v/>
      </c>
      <c r="K101" s="473" t="str">
        <f>IF($E101="電気事業者名を選択","",INDEX('参考3_排出係数(電気)'!$D:$E,MATCH($E101&amp;"_"&amp;$G101,'参考3_排出係数(電気)'!$I:$I,0),2))</f>
        <v/>
      </c>
      <c r="L101" s="474" t="s">
        <v>837</v>
      </c>
      <c r="M101" s="576">
        <f t="shared" si="9"/>
        <v>0</v>
      </c>
      <c r="N101" s="3"/>
      <c r="O101" s="1217"/>
      <c r="P101" s="1217"/>
      <c r="Q101" s="1223"/>
      <c r="R101" s="1217"/>
      <c r="S101" s="1217"/>
      <c r="T101" s="1217"/>
      <c r="U101" s="577"/>
      <c r="V101" s="577"/>
      <c r="W101" s="577"/>
      <c r="X101" s="577"/>
      <c r="Y101" s="577"/>
      <c r="Z101" s="577"/>
      <c r="AA101" s="577"/>
      <c r="AB101" s="577"/>
      <c r="AC101" s="577"/>
      <c r="AD101" s="577"/>
      <c r="AE101" s="475"/>
      <c r="AF101" s="450" t="s">
        <v>5761</v>
      </c>
      <c r="AG101" s="423" t="s">
        <v>5763</v>
      </c>
      <c r="AH101" s="476"/>
      <c r="AI101" s="450"/>
    </row>
    <row r="102" spans="1:35" ht="20.100000000000001" customHeight="1">
      <c r="A102" s="456" t="s">
        <v>4</v>
      </c>
      <c r="B102" s="1330"/>
      <c r="C102" s="1326"/>
      <c r="D102" s="470" t="s">
        <v>139</v>
      </c>
      <c r="E102" s="412" t="s">
        <v>2226</v>
      </c>
      <c r="F102" s="471" t="str">
        <f>IF(E102="電気事業者名を選択","",IF(VLOOKUP(E102,'参考3_排出係数(電気)'!K:M,3,FALSE)=1,"メニュー無し","メニュー選択→"))</f>
        <v/>
      </c>
      <c r="G102" s="65"/>
      <c r="H102" s="447" t="s">
        <v>70</v>
      </c>
      <c r="I102" s="472">
        <v>8.64</v>
      </c>
      <c r="J102" s="473" t="str">
        <f>IF($E102="電気事業者名を選択","",INDEX('参考3_排出係数(電気)'!$D:$E,MATCH($E102&amp;"_"&amp;$G102,'参考3_排出係数(電気)'!$I:$I,0),1))</f>
        <v/>
      </c>
      <c r="K102" s="473" t="str">
        <f>IF($E102="電気事業者名を選択","",INDEX('参考3_排出係数(電気)'!$D:$E,MATCH($E102&amp;"_"&amp;$G102,'参考3_排出係数(電気)'!$I:$I,0),2))</f>
        <v/>
      </c>
      <c r="L102" s="474" t="s">
        <v>837</v>
      </c>
      <c r="M102" s="576">
        <f t="shared" si="9"/>
        <v>0</v>
      </c>
      <c r="N102" s="3"/>
      <c r="O102" s="1217"/>
      <c r="P102" s="1217"/>
      <c r="Q102" s="1223"/>
      <c r="R102" s="1217"/>
      <c r="S102" s="1217"/>
      <c r="T102" s="1217"/>
      <c r="U102" s="577"/>
      <c r="V102" s="577"/>
      <c r="W102" s="577"/>
      <c r="X102" s="577"/>
      <c r="Y102" s="577"/>
      <c r="Z102" s="577"/>
      <c r="AA102" s="577"/>
      <c r="AB102" s="577"/>
      <c r="AC102" s="577"/>
      <c r="AD102" s="577"/>
      <c r="AE102" s="475"/>
      <c r="AF102" s="450"/>
      <c r="AG102" s="423" t="s">
        <v>5764</v>
      </c>
      <c r="AH102" s="476"/>
      <c r="AI102" s="450"/>
    </row>
    <row r="103" spans="1:35" ht="20.100000000000001" customHeight="1">
      <c r="A103" s="456" t="s">
        <v>4</v>
      </c>
      <c r="B103" s="1330"/>
      <c r="C103" s="1326"/>
      <c r="D103" s="470" t="s">
        <v>140</v>
      </c>
      <c r="E103" s="412" t="s">
        <v>2226</v>
      </c>
      <c r="F103" s="471" t="str">
        <f>IF(E103="電気事業者名を選択","",IF(VLOOKUP(E103,'参考3_排出係数(電気)'!K:M,3,FALSE)=1,"メニュー無し","メニュー選択→"))</f>
        <v/>
      </c>
      <c r="G103" s="65"/>
      <c r="H103" s="447" t="s">
        <v>70</v>
      </c>
      <c r="I103" s="472">
        <v>8.64</v>
      </c>
      <c r="J103" s="473" t="str">
        <f>IF($E103="電気事業者名を選択","",INDEX('参考3_排出係数(電気)'!$D:$E,MATCH($E103&amp;"_"&amp;$G103,'参考3_排出係数(電気)'!$I:$I,0),1))</f>
        <v/>
      </c>
      <c r="K103" s="473" t="str">
        <f>IF($E103="電気事業者名を選択","",INDEX('参考3_排出係数(電気)'!$D:$E,MATCH($E103&amp;"_"&amp;$G103,'参考3_排出係数(電気)'!$I:$I,0),2))</f>
        <v/>
      </c>
      <c r="L103" s="474" t="s">
        <v>837</v>
      </c>
      <c r="M103" s="576">
        <f t="shared" si="9"/>
        <v>0</v>
      </c>
      <c r="N103" s="3"/>
      <c r="O103" s="1217"/>
      <c r="P103" s="1217"/>
      <c r="Q103" s="1223"/>
      <c r="R103" s="1217"/>
      <c r="S103" s="1217"/>
      <c r="T103" s="1217"/>
      <c r="U103" s="577"/>
      <c r="V103" s="577"/>
      <c r="W103" s="577"/>
      <c r="X103" s="577"/>
      <c r="Y103" s="577"/>
      <c r="Z103" s="577"/>
      <c r="AA103" s="577"/>
      <c r="AB103" s="577"/>
      <c r="AC103" s="577"/>
      <c r="AD103" s="577"/>
      <c r="AE103" s="475"/>
      <c r="AF103" s="450"/>
      <c r="AG103" s="423" t="s">
        <v>5765</v>
      </c>
      <c r="AH103" s="476"/>
      <c r="AI103" s="450"/>
    </row>
    <row r="104" spans="1:35" ht="20.100000000000001" customHeight="1">
      <c r="A104" s="456" t="s">
        <v>4</v>
      </c>
      <c r="B104" s="1330"/>
      <c r="C104" s="1326"/>
      <c r="D104" s="470" t="s">
        <v>141</v>
      </c>
      <c r="E104" s="412" t="s">
        <v>2226</v>
      </c>
      <c r="F104" s="471" t="str">
        <f>IF(E104="電気事業者名を選択","",IF(VLOOKUP(E104,'参考3_排出係数(電気)'!K:M,3,FALSE)=1,"メニュー無し","メニュー選択→"))</f>
        <v/>
      </c>
      <c r="G104" s="65"/>
      <c r="H104" s="447" t="s">
        <v>70</v>
      </c>
      <c r="I104" s="472">
        <v>8.64</v>
      </c>
      <c r="J104" s="473" t="str">
        <f>IF($E104="電気事業者名を選択","",INDEX('参考3_排出係数(電気)'!$D:$E,MATCH($E104&amp;"_"&amp;$G104,'参考3_排出係数(電気)'!$I:$I,0),1))</f>
        <v/>
      </c>
      <c r="K104" s="473" t="str">
        <f>IF($E104="電気事業者名を選択","",INDEX('参考3_排出係数(電気)'!$D:$E,MATCH($E104&amp;"_"&amp;$G104,'参考3_排出係数(電気)'!$I:$I,0),2))</f>
        <v/>
      </c>
      <c r="L104" s="474" t="s">
        <v>837</v>
      </c>
      <c r="M104" s="576">
        <f t="shared" si="9"/>
        <v>0</v>
      </c>
      <c r="N104" s="3"/>
      <c r="O104" s="1217"/>
      <c r="P104" s="1217"/>
      <c r="Q104" s="1223"/>
      <c r="R104" s="1217"/>
      <c r="S104" s="1217"/>
      <c r="T104" s="1217"/>
      <c r="U104" s="577"/>
      <c r="V104" s="577"/>
      <c r="W104" s="577"/>
      <c r="X104" s="577"/>
      <c r="Y104" s="577"/>
      <c r="Z104" s="577"/>
      <c r="AA104" s="577"/>
      <c r="AB104" s="577"/>
      <c r="AC104" s="577"/>
      <c r="AD104" s="577"/>
      <c r="AE104" s="475"/>
      <c r="AF104" s="450"/>
      <c r="AG104" s="423" t="s">
        <v>5766</v>
      </c>
      <c r="AH104" s="476"/>
      <c r="AI104" s="450"/>
    </row>
    <row r="105" spans="1:35" ht="20.100000000000001" hidden="1" customHeight="1">
      <c r="A105" s="462" t="s">
        <v>113</v>
      </c>
      <c r="B105" s="1330"/>
      <c r="C105" s="1326"/>
      <c r="D105" s="470" t="s">
        <v>142</v>
      </c>
      <c r="E105" s="412" t="s">
        <v>2226</v>
      </c>
      <c r="F105" s="471" t="str">
        <f>IF(E105="電気事業者名を選択","",IF(VLOOKUP(E105,'参考3_排出係数(電気)'!K:M,3,FALSE)=1,"メニュー無し","メニュー選択→"))</f>
        <v/>
      </c>
      <c r="G105" s="65"/>
      <c r="H105" s="447" t="s">
        <v>70</v>
      </c>
      <c r="I105" s="472">
        <v>8.64</v>
      </c>
      <c r="J105" s="473" t="str">
        <f>IF($E105="電気事業者名を選択","",INDEX('参考3_排出係数(電気)'!$D:$E,MATCH($E105&amp;"_"&amp;$G105,'参考3_排出係数(電気)'!$I:$I,0),1))</f>
        <v/>
      </c>
      <c r="K105" s="473" t="str">
        <f>IF($E105="電気事業者名を選択","",INDEX('参考3_排出係数(電気)'!$D:$E,MATCH($E105&amp;"_"&amp;$G105,'参考3_排出係数(電気)'!$I:$I,0),2))</f>
        <v/>
      </c>
      <c r="L105" s="474" t="s">
        <v>837</v>
      </c>
      <c r="M105" s="576">
        <f t="shared" si="9"/>
        <v>0</v>
      </c>
      <c r="N105" s="3"/>
      <c r="O105" s="1217"/>
      <c r="P105" s="1217"/>
      <c r="Q105" s="1223"/>
      <c r="R105" s="1217"/>
      <c r="S105" s="1217"/>
      <c r="T105" s="1217"/>
      <c r="U105" s="577"/>
      <c r="V105" s="577"/>
      <c r="W105" s="577"/>
      <c r="X105" s="577"/>
      <c r="Y105" s="577"/>
      <c r="Z105" s="577"/>
      <c r="AA105" s="577"/>
      <c r="AB105" s="577"/>
      <c r="AC105" s="577"/>
      <c r="AD105" s="577"/>
      <c r="AE105" s="475"/>
      <c r="AF105" s="450"/>
      <c r="AG105" s="423" t="s">
        <v>5767</v>
      </c>
      <c r="AH105" s="476"/>
      <c r="AI105" s="450"/>
    </row>
    <row r="106" spans="1:35" ht="20.100000000000001" hidden="1" customHeight="1">
      <c r="A106" s="462" t="s">
        <v>113</v>
      </c>
      <c r="B106" s="1330"/>
      <c r="C106" s="1326"/>
      <c r="D106" s="470" t="s">
        <v>143</v>
      </c>
      <c r="E106" s="412" t="s">
        <v>2226</v>
      </c>
      <c r="F106" s="471" t="str">
        <f>IF(E106="電気事業者名を選択","",IF(VLOOKUP(E106,'参考3_排出係数(電気)'!K:M,3,FALSE)=1,"メニュー無し","メニュー選択→"))</f>
        <v/>
      </c>
      <c r="G106" s="65"/>
      <c r="H106" s="447" t="s">
        <v>70</v>
      </c>
      <c r="I106" s="472">
        <v>8.64</v>
      </c>
      <c r="J106" s="473" t="str">
        <f>IF($E106="電気事業者名を選択","",INDEX('参考3_排出係数(電気)'!$D:$E,MATCH($E106&amp;"_"&amp;$G106,'参考3_排出係数(電気)'!$I:$I,0),1))</f>
        <v/>
      </c>
      <c r="K106" s="473" t="str">
        <f>IF($E106="電気事業者名を選択","",INDEX('参考3_排出係数(電気)'!$D:$E,MATCH($E106&amp;"_"&amp;$G106,'参考3_排出係数(電気)'!$I:$I,0),2))</f>
        <v/>
      </c>
      <c r="L106" s="474" t="s">
        <v>837</v>
      </c>
      <c r="M106" s="576">
        <f t="shared" si="9"/>
        <v>0</v>
      </c>
      <c r="N106" s="3"/>
      <c r="O106" s="1217"/>
      <c r="P106" s="1217"/>
      <c r="Q106" s="1223"/>
      <c r="R106" s="1217"/>
      <c r="S106" s="1217"/>
      <c r="T106" s="1217"/>
      <c r="U106" s="577"/>
      <c r="V106" s="577"/>
      <c r="W106" s="577"/>
      <c r="X106" s="577"/>
      <c r="Y106" s="577"/>
      <c r="Z106" s="577"/>
      <c r="AA106" s="577"/>
      <c r="AB106" s="577"/>
      <c r="AC106" s="577"/>
      <c r="AD106" s="577"/>
      <c r="AE106" s="475"/>
      <c r="AF106" s="450"/>
      <c r="AG106" s="423" t="s">
        <v>5768</v>
      </c>
      <c r="AH106" s="476"/>
      <c r="AI106" s="450"/>
    </row>
    <row r="107" spans="1:35" ht="20.100000000000001" hidden="1" customHeight="1">
      <c r="A107" s="462" t="s">
        <v>113</v>
      </c>
      <c r="B107" s="1330"/>
      <c r="C107" s="1326"/>
      <c r="D107" s="470" t="s">
        <v>144</v>
      </c>
      <c r="E107" s="412" t="s">
        <v>2226</v>
      </c>
      <c r="F107" s="471" t="str">
        <f>IF(E107="電気事業者名を選択","",IF(VLOOKUP(E107,'参考3_排出係数(電気)'!K:M,3,FALSE)=1,"メニュー無し","メニュー選択→"))</f>
        <v/>
      </c>
      <c r="G107" s="65"/>
      <c r="H107" s="447" t="s">
        <v>70</v>
      </c>
      <c r="I107" s="472">
        <v>8.64</v>
      </c>
      <c r="J107" s="473" t="str">
        <f>IF($E107="電気事業者名を選択","",INDEX('参考3_排出係数(電気)'!$D:$E,MATCH($E107&amp;"_"&amp;$G107,'参考3_排出係数(電気)'!$I:$I,0),1))</f>
        <v/>
      </c>
      <c r="K107" s="473" t="str">
        <f>IF($E107="電気事業者名を選択","",INDEX('参考3_排出係数(電気)'!$D:$E,MATCH($E107&amp;"_"&amp;$G107,'参考3_排出係数(電気)'!$I:$I,0),2))</f>
        <v/>
      </c>
      <c r="L107" s="474" t="s">
        <v>837</v>
      </c>
      <c r="M107" s="576">
        <f t="shared" si="9"/>
        <v>0</v>
      </c>
      <c r="N107" s="3"/>
      <c r="O107" s="1217"/>
      <c r="P107" s="1217"/>
      <c r="Q107" s="1223"/>
      <c r="R107" s="1217"/>
      <c r="S107" s="1217"/>
      <c r="T107" s="1217"/>
      <c r="U107" s="577"/>
      <c r="V107" s="577"/>
      <c r="W107" s="577"/>
      <c r="X107" s="577"/>
      <c r="Y107" s="577"/>
      <c r="Z107" s="577"/>
      <c r="AA107" s="577"/>
      <c r="AB107" s="577"/>
      <c r="AC107" s="577"/>
      <c r="AD107" s="577"/>
      <c r="AE107" s="475"/>
      <c r="AF107" s="450"/>
      <c r="AG107" s="450"/>
      <c r="AH107" s="476"/>
      <c r="AI107" s="450"/>
    </row>
    <row r="108" spans="1:35" ht="20.100000000000001" hidden="1" customHeight="1">
      <c r="A108" s="462" t="s">
        <v>113</v>
      </c>
      <c r="B108" s="1330"/>
      <c r="C108" s="1326"/>
      <c r="D108" s="470" t="s">
        <v>145</v>
      </c>
      <c r="E108" s="412" t="s">
        <v>2226</v>
      </c>
      <c r="F108" s="471" t="str">
        <f>IF(E108="電気事業者名を選択","",IF(VLOOKUP(E108,'参考3_排出係数(電気)'!K:M,3,FALSE)=1,"メニュー無し","メニュー選択→"))</f>
        <v/>
      </c>
      <c r="G108" s="65"/>
      <c r="H108" s="447" t="s">
        <v>70</v>
      </c>
      <c r="I108" s="472">
        <v>8.64</v>
      </c>
      <c r="J108" s="473" t="str">
        <f>IF($E108="電気事業者名を選択","",INDEX('参考3_排出係数(電気)'!$D:$E,MATCH($E108&amp;"_"&amp;$G108,'参考3_排出係数(電気)'!$I:$I,0),1))</f>
        <v/>
      </c>
      <c r="K108" s="473" t="str">
        <f>IF($E108="電気事業者名を選択","",INDEX('参考3_排出係数(電気)'!$D:$E,MATCH($E108&amp;"_"&amp;$G108,'参考3_排出係数(電気)'!$I:$I,0),2))</f>
        <v/>
      </c>
      <c r="L108" s="474" t="s">
        <v>837</v>
      </c>
      <c r="M108" s="576">
        <f t="shared" si="9"/>
        <v>0</v>
      </c>
      <c r="N108" s="3"/>
      <c r="O108" s="1217"/>
      <c r="P108" s="1217"/>
      <c r="Q108" s="1223"/>
      <c r="R108" s="1217"/>
      <c r="S108" s="1217"/>
      <c r="T108" s="1217"/>
      <c r="U108" s="577"/>
      <c r="V108" s="577"/>
      <c r="W108" s="577"/>
      <c r="X108" s="577"/>
      <c r="Y108" s="577"/>
      <c r="Z108" s="577"/>
      <c r="AA108" s="577"/>
      <c r="AB108" s="577"/>
      <c r="AC108" s="577"/>
      <c r="AD108" s="577"/>
      <c r="AE108" s="475"/>
      <c r="AF108" s="450"/>
      <c r="AG108" s="450"/>
      <c r="AH108" s="476"/>
      <c r="AI108" s="450"/>
    </row>
    <row r="109" spans="1:35" ht="20.100000000000001" hidden="1" customHeight="1">
      <c r="A109" s="462" t="s">
        <v>113</v>
      </c>
      <c r="B109" s="1330"/>
      <c r="C109" s="1326"/>
      <c r="D109" s="470" t="s">
        <v>146</v>
      </c>
      <c r="E109" s="412" t="s">
        <v>2226</v>
      </c>
      <c r="F109" s="471" t="str">
        <f>IF(E109="電気事業者名を選択","",IF(VLOOKUP(E109,'参考3_排出係数(電気)'!K:M,3,FALSE)=1,"メニュー無し","メニュー選択→"))</f>
        <v/>
      </c>
      <c r="G109" s="65"/>
      <c r="H109" s="447" t="s">
        <v>70</v>
      </c>
      <c r="I109" s="472">
        <v>8.64</v>
      </c>
      <c r="J109" s="473" t="str">
        <f>IF($E109="電気事業者名を選択","",INDEX('参考3_排出係数(電気)'!$D:$E,MATCH($E109&amp;"_"&amp;$G109,'参考3_排出係数(電気)'!$I:$I,0),1))</f>
        <v/>
      </c>
      <c r="K109" s="473" t="str">
        <f>IF($E109="電気事業者名を選択","",INDEX('参考3_排出係数(電気)'!$D:$E,MATCH($E109&amp;"_"&amp;$G109,'参考3_排出係数(電気)'!$I:$I,0),2))</f>
        <v/>
      </c>
      <c r="L109" s="474" t="s">
        <v>837</v>
      </c>
      <c r="M109" s="576">
        <f t="shared" si="9"/>
        <v>0</v>
      </c>
      <c r="N109" s="3"/>
      <c r="O109" s="1217"/>
      <c r="P109" s="1217"/>
      <c r="Q109" s="1223"/>
      <c r="R109" s="1217"/>
      <c r="S109" s="1217"/>
      <c r="T109" s="1217"/>
      <c r="U109" s="577"/>
      <c r="V109" s="577"/>
      <c r="W109" s="577"/>
      <c r="X109" s="577"/>
      <c r="Y109" s="577"/>
      <c r="Z109" s="577"/>
      <c r="AA109" s="577"/>
      <c r="AB109" s="577"/>
      <c r="AC109" s="577"/>
      <c r="AD109" s="577"/>
      <c r="AE109" s="475"/>
      <c r="AF109" s="450"/>
      <c r="AG109" s="450"/>
      <c r="AH109" s="476"/>
      <c r="AI109" s="450"/>
    </row>
    <row r="110" spans="1:35" ht="20.100000000000001" hidden="1" customHeight="1">
      <c r="A110" s="462" t="s">
        <v>113</v>
      </c>
      <c r="B110" s="1330"/>
      <c r="C110" s="1326"/>
      <c r="D110" s="470" t="s">
        <v>147</v>
      </c>
      <c r="E110" s="412" t="s">
        <v>2226</v>
      </c>
      <c r="F110" s="471" t="str">
        <f>IF(E110="電気事業者名を選択","",IF(VLOOKUP(E110,'参考3_排出係数(電気)'!K:M,3,FALSE)=1,"メニュー無し","メニュー選択→"))</f>
        <v/>
      </c>
      <c r="G110" s="65"/>
      <c r="H110" s="447" t="s">
        <v>70</v>
      </c>
      <c r="I110" s="472">
        <v>8.64</v>
      </c>
      <c r="J110" s="473" t="str">
        <f>IF($E110="電気事業者名を選択","",INDEX('参考3_排出係数(電気)'!$D:$E,MATCH($E110&amp;"_"&amp;$G110,'参考3_排出係数(電気)'!$I:$I,0),1))</f>
        <v/>
      </c>
      <c r="K110" s="473" t="str">
        <f>IF($E110="電気事業者名を選択","",INDEX('参考3_排出係数(電気)'!$D:$E,MATCH($E110&amp;"_"&amp;$G110,'参考3_排出係数(電気)'!$I:$I,0),2))</f>
        <v/>
      </c>
      <c r="L110" s="474" t="s">
        <v>837</v>
      </c>
      <c r="M110" s="576">
        <f t="shared" si="9"/>
        <v>0</v>
      </c>
      <c r="N110" s="3"/>
      <c r="O110" s="1217"/>
      <c r="P110" s="1217"/>
      <c r="Q110" s="1223"/>
      <c r="R110" s="1217"/>
      <c r="S110" s="1217"/>
      <c r="T110" s="1217"/>
      <c r="U110" s="577"/>
      <c r="V110" s="577"/>
      <c r="W110" s="577"/>
      <c r="X110" s="577"/>
      <c r="Y110" s="577"/>
      <c r="Z110" s="577"/>
      <c r="AA110" s="577"/>
      <c r="AB110" s="577"/>
      <c r="AC110" s="577"/>
      <c r="AD110" s="577"/>
      <c r="AE110" s="475"/>
      <c r="AF110" s="450"/>
      <c r="AG110" s="450"/>
      <c r="AH110" s="476"/>
      <c r="AI110" s="450"/>
    </row>
    <row r="111" spans="1:35" ht="20.100000000000001" hidden="1" customHeight="1">
      <c r="A111" s="462" t="s">
        <v>113</v>
      </c>
      <c r="B111" s="1330"/>
      <c r="C111" s="1326"/>
      <c r="D111" s="470" t="s">
        <v>148</v>
      </c>
      <c r="E111" s="412" t="s">
        <v>2226</v>
      </c>
      <c r="F111" s="471" t="str">
        <f>IF(E111="電気事業者名を選択","",IF(VLOOKUP(E111,'参考3_排出係数(電気)'!K:M,3,FALSE)=1,"メニュー無し","メニュー選択→"))</f>
        <v/>
      </c>
      <c r="G111" s="65"/>
      <c r="H111" s="447" t="s">
        <v>70</v>
      </c>
      <c r="I111" s="472">
        <v>8.64</v>
      </c>
      <c r="J111" s="473" t="str">
        <f>IF($E111="電気事業者名を選択","",INDEX('参考3_排出係数(電気)'!$D:$E,MATCH($E111&amp;"_"&amp;$G111,'参考3_排出係数(電気)'!$I:$I,0),1))</f>
        <v/>
      </c>
      <c r="K111" s="473" t="str">
        <f>IF($E111="電気事業者名を選択","",INDEX('参考3_排出係数(電気)'!$D:$E,MATCH($E111&amp;"_"&amp;$G111,'参考3_排出係数(電気)'!$I:$I,0),2))</f>
        <v/>
      </c>
      <c r="L111" s="474" t="s">
        <v>837</v>
      </c>
      <c r="M111" s="576">
        <f t="shared" si="9"/>
        <v>0</v>
      </c>
      <c r="N111" s="3"/>
      <c r="O111" s="1217"/>
      <c r="P111" s="1217"/>
      <c r="Q111" s="1223"/>
      <c r="R111" s="1217"/>
      <c r="S111" s="1217"/>
      <c r="T111" s="1217"/>
      <c r="U111" s="577"/>
      <c r="V111" s="577"/>
      <c r="W111" s="577"/>
      <c r="X111" s="577"/>
      <c r="Y111" s="577"/>
      <c r="Z111" s="577"/>
      <c r="AA111" s="577"/>
      <c r="AB111" s="577"/>
      <c r="AC111" s="577"/>
      <c r="AD111" s="577"/>
      <c r="AE111" s="475"/>
      <c r="AF111" s="450"/>
      <c r="AG111" s="450"/>
      <c r="AH111" s="476"/>
      <c r="AI111" s="450"/>
    </row>
    <row r="112" spans="1:35" ht="20.100000000000001" hidden="1" customHeight="1">
      <c r="A112" s="462" t="s">
        <v>113</v>
      </c>
      <c r="B112" s="1330"/>
      <c r="C112" s="1326"/>
      <c r="D112" s="470" t="s">
        <v>149</v>
      </c>
      <c r="E112" s="412" t="s">
        <v>2226</v>
      </c>
      <c r="F112" s="471" t="str">
        <f>IF(E112="電気事業者名を選択","",IF(VLOOKUP(E112,'参考3_排出係数(電気)'!K:M,3,FALSE)=1,"メニュー無し","メニュー選択→"))</f>
        <v/>
      </c>
      <c r="G112" s="65"/>
      <c r="H112" s="447" t="s">
        <v>70</v>
      </c>
      <c r="I112" s="472">
        <v>8.64</v>
      </c>
      <c r="J112" s="473" t="str">
        <f>IF($E112="電気事業者名を選択","",INDEX('参考3_排出係数(電気)'!$D:$E,MATCH($E112&amp;"_"&amp;$G112,'参考3_排出係数(電気)'!$I:$I,0),1))</f>
        <v/>
      </c>
      <c r="K112" s="473" t="str">
        <f>IF($E112="電気事業者名を選択","",INDEX('参考3_排出係数(電気)'!$D:$E,MATCH($E112&amp;"_"&amp;$G112,'参考3_排出係数(電気)'!$I:$I,0),2))</f>
        <v/>
      </c>
      <c r="L112" s="474" t="s">
        <v>837</v>
      </c>
      <c r="M112" s="576">
        <f t="shared" si="9"/>
        <v>0</v>
      </c>
      <c r="N112" s="3"/>
      <c r="O112" s="1217"/>
      <c r="P112" s="1217"/>
      <c r="Q112" s="1223"/>
      <c r="R112" s="1217"/>
      <c r="S112" s="1217"/>
      <c r="T112" s="1217"/>
      <c r="U112" s="577"/>
      <c r="V112" s="577"/>
      <c r="W112" s="577"/>
      <c r="X112" s="577"/>
      <c r="Y112" s="577"/>
      <c r="Z112" s="577"/>
      <c r="AA112" s="577"/>
      <c r="AB112" s="577"/>
      <c r="AC112" s="577"/>
      <c r="AD112" s="577"/>
      <c r="AE112" s="475"/>
      <c r="AF112" s="450"/>
      <c r="AG112" s="450"/>
      <c r="AH112" s="476"/>
      <c r="AI112" s="450"/>
    </row>
    <row r="113" spans="1:35" ht="20.100000000000001" hidden="1" customHeight="1">
      <c r="A113" s="462" t="s">
        <v>113</v>
      </c>
      <c r="B113" s="1330"/>
      <c r="C113" s="1326"/>
      <c r="D113" s="470" t="s">
        <v>150</v>
      </c>
      <c r="E113" s="412" t="s">
        <v>2226</v>
      </c>
      <c r="F113" s="471" t="str">
        <f>IF(E113="電気事業者名を選択","",IF(VLOOKUP(E113,'参考3_排出係数(電気)'!K:M,3,FALSE)=1,"メニュー無し","メニュー選択→"))</f>
        <v/>
      </c>
      <c r="G113" s="65"/>
      <c r="H113" s="447" t="s">
        <v>70</v>
      </c>
      <c r="I113" s="472">
        <v>8.64</v>
      </c>
      <c r="J113" s="473" t="str">
        <f>IF($E113="電気事業者名を選択","",INDEX('参考3_排出係数(電気)'!$D:$E,MATCH($E113&amp;"_"&amp;$G113,'参考3_排出係数(電気)'!$I:$I,0),1))</f>
        <v/>
      </c>
      <c r="K113" s="473" t="str">
        <f>IF($E113="電気事業者名を選択","",INDEX('参考3_排出係数(電気)'!$D:$E,MATCH($E113&amp;"_"&amp;$G113,'参考3_排出係数(電気)'!$I:$I,0),2))</f>
        <v/>
      </c>
      <c r="L113" s="474" t="s">
        <v>837</v>
      </c>
      <c r="M113" s="576">
        <f t="shared" si="9"/>
        <v>0</v>
      </c>
      <c r="N113" s="3"/>
      <c r="O113" s="1217"/>
      <c r="P113" s="1217"/>
      <c r="Q113" s="1223"/>
      <c r="R113" s="1217"/>
      <c r="S113" s="1217"/>
      <c r="T113" s="1217"/>
      <c r="U113" s="577"/>
      <c r="V113" s="577"/>
      <c r="W113" s="577"/>
      <c r="X113" s="577"/>
      <c r="Y113" s="577"/>
      <c r="Z113" s="577"/>
      <c r="AA113" s="577"/>
      <c r="AB113" s="577"/>
      <c r="AC113" s="577"/>
      <c r="AD113" s="577"/>
      <c r="AE113" s="475"/>
      <c r="AF113" s="450"/>
      <c r="AG113" s="450"/>
      <c r="AH113" s="476"/>
      <c r="AI113" s="450"/>
    </row>
    <row r="114" spans="1:35" ht="20.100000000000001" hidden="1" customHeight="1">
      <c r="A114" s="462" t="s">
        <v>113</v>
      </c>
      <c r="B114" s="1330"/>
      <c r="C114" s="1326"/>
      <c r="D114" s="470" t="s">
        <v>151</v>
      </c>
      <c r="E114" s="412" t="s">
        <v>2226</v>
      </c>
      <c r="F114" s="471" t="str">
        <f>IF(E114="電気事業者名を選択","",IF(VLOOKUP(E114,'参考3_排出係数(電気)'!K:M,3,FALSE)=1,"メニュー無し","メニュー選択→"))</f>
        <v/>
      </c>
      <c r="G114" s="65"/>
      <c r="H114" s="447" t="s">
        <v>70</v>
      </c>
      <c r="I114" s="472">
        <v>8.64</v>
      </c>
      <c r="J114" s="473" t="str">
        <f>IF($E114="電気事業者名を選択","",INDEX('参考3_排出係数(電気)'!$D:$E,MATCH($E114&amp;"_"&amp;$G114,'参考3_排出係数(電気)'!$I:$I,0),1))</f>
        <v/>
      </c>
      <c r="K114" s="473" t="str">
        <f>IF($E114="電気事業者名を選択","",INDEX('参考3_排出係数(電気)'!$D:$E,MATCH($E114&amp;"_"&amp;$G114,'参考3_排出係数(電気)'!$I:$I,0),2))</f>
        <v/>
      </c>
      <c r="L114" s="474" t="s">
        <v>837</v>
      </c>
      <c r="M114" s="576">
        <f t="shared" si="9"/>
        <v>0</v>
      </c>
      <c r="N114" s="3"/>
      <c r="O114" s="1217"/>
      <c r="P114" s="1217"/>
      <c r="Q114" s="1223"/>
      <c r="R114" s="1217"/>
      <c r="S114" s="1217"/>
      <c r="T114" s="1217"/>
      <c r="U114" s="577"/>
      <c r="V114" s="577"/>
      <c r="W114" s="577"/>
      <c r="X114" s="577"/>
      <c r="Y114" s="577"/>
      <c r="Z114" s="577"/>
      <c r="AA114" s="577"/>
      <c r="AB114" s="577"/>
      <c r="AC114" s="577"/>
      <c r="AD114" s="577"/>
      <c r="AE114" s="475"/>
      <c r="AF114" s="450"/>
      <c r="AG114" s="450"/>
      <c r="AH114" s="476"/>
      <c r="AI114" s="450"/>
    </row>
    <row r="115" spans="1:35" ht="20.100000000000001" hidden="1" customHeight="1">
      <c r="A115" s="462" t="s">
        <v>113</v>
      </c>
      <c r="B115" s="1330"/>
      <c r="C115" s="1326"/>
      <c r="D115" s="470" t="s">
        <v>1445</v>
      </c>
      <c r="E115" s="412" t="s">
        <v>2226</v>
      </c>
      <c r="F115" s="471" t="str">
        <f>IF(E115="電気事業者名を選択","",IF(VLOOKUP(E115,'参考3_排出係数(電気)'!K:M,3,FALSE)=1,"メニュー無し","メニュー選択→"))</f>
        <v/>
      </c>
      <c r="G115" s="65"/>
      <c r="H115" s="447" t="s">
        <v>70</v>
      </c>
      <c r="I115" s="472">
        <v>8.64</v>
      </c>
      <c r="J115" s="473" t="str">
        <f>IF($E115="電気事業者名を選択","",INDEX('参考3_排出係数(電気)'!$D:$E,MATCH($E115&amp;"_"&amp;$G115,'参考3_排出係数(電気)'!$I:$I,0),1))</f>
        <v/>
      </c>
      <c r="K115" s="473" t="str">
        <f>IF($E115="電気事業者名を選択","",INDEX('参考3_排出係数(電気)'!$D:$E,MATCH($E115&amp;"_"&amp;$G115,'参考3_排出係数(電気)'!$I:$I,0),2))</f>
        <v/>
      </c>
      <c r="L115" s="474" t="s">
        <v>837</v>
      </c>
      <c r="M115" s="576">
        <f t="shared" ref="M115:M121" si="10">SUM(N115:Q115)</f>
        <v>0</v>
      </c>
      <c r="N115" s="3"/>
      <c r="O115" s="1217"/>
      <c r="P115" s="1217"/>
      <c r="Q115" s="1223"/>
      <c r="R115" s="1217"/>
      <c r="S115" s="1217"/>
      <c r="T115" s="1217"/>
      <c r="U115" s="577"/>
      <c r="V115" s="577"/>
      <c r="W115" s="577"/>
      <c r="X115" s="577"/>
      <c r="Y115" s="577"/>
      <c r="Z115" s="577"/>
      <c r="AA115" s="577"/>
      <c r="AB115" s="577"/>
      <c r="AC115" s="577"/>
      <c r="AD115" s="577"/>
      <c r="AE115" s="475"/>
      <c r="AF115" s="450"/>
      <c r="AG115" s="450"/>
      <c r="AH115" s="476"/>
      <c r="AI115" s="450"/>
    </row>
    <row r="116" spans="1:35" ht="20.100000000000001" hidden="1" customHeight="1">
      <c r="A116" s="462" t="s">
        <v>113</v>
      </c>
      <c r="B116" s="1330"/>
      <c r="C116" s="1326"/>
      <c r="D116" s="470" t="s">
        <v>1446</v>
      </c>
      <c r="E116" s="412" t="s">
        <v>2226</v>
      </c>
      <c r="F116" s="471" t="str">
        <f>IF(E116="電気事業者名を選択","",IF(VLOOKUP(E116,'参考3_排出係数(電気)'!K:M,3,FALSE)=1,"メニュー無し","メニュー選択→"))</f>
        <v/>
      </c>
      <c r="G116" s="65"/>
      <c r="H116" s="447" t="s">
        <v>70</v>
      </c>
      <c r="I116" s="472">
        <v>8.64</v>
      </c>
      <c r="J116" s="473" t="str">
        <f>IF($E116="電気事業者名を選択","",INDEX('参考3_排出係数(電気)'!$D:$E,MATCH($E116&amp;"_"&amp;$G116,'参考3_排出係数(電気)'!$I:$I,0),1))</f>
        <v/>
      </c>
      <c r="K116" s="473" t="str">
        <f>IF($E116="電気事業者名を選択","",INDEX('参考3_排出係数(電気)'!$D:$E,MATCH($E116&amp;"_"&amp;$G116,'参考3_排出係数(電気)'!$I:$I,0),2))</f>
        <v/>
      </c>
      <c r="L116" s="474" t="s">
        <v>837</v>
      </c>
      <c r="M116" s="576">
        <f t="shared" si="10"/>
        <v>0</v>
      </c>
      <c r="N116" s="3"/>
      <c r="O116" s="1217"/>
      <c r="P116" s="1217"/>
      <c r="Q116" s="1223"/>
      <c r="R116" s="1217"/>
      <c r="S116" s="1217"/>
      <c r="T116" s="1217"/>
      <c r="U116" s="577"/>
      <c r="V116" s="577"/>
      <c r="W116" s="577"/>
      <c r="X116" s="577"/>
      <c r="Y116" s="577"/>
      <c r="Z116" s="577"/>
      <c r="AA116" s="577"/>
      <c r="AB116" s="577"/>
      <c r="AC116" s="577"/>
      <c r="AD116" s="577"/>
      <c r="AE116" s="475"/>
      <c r="AF116" s="450"/>
      <c r="AG116" s="450"/>
      <c r="AH116" s="476"/>
      <c r="AI116" s="450"/>
    </row>
    <row r="117" spans="1:35" ht="20.100000000000001" hidden="1" customHeight="1">
      <c r="A117" s="462" t="s">
        <v>113</v>
      </c>
      <c r="B117" s="1330"/>
      <c r="C117" s="1326"/>
      <c r="D117" s="470" t="s">
        <v>1447</v>
      </c>
      <c r="E117" s="412" t="s">
        <v>2226</v>
      </c>
      <c r="F117" s="471" t="str">
        <f>IF(E117="電気事業者名を選択","",IF(VLOOKUP(E117,'参考3_排出係数(電気)'!K:M,3,FALSE)=1,"メニュー無し","メニュー選択→"))</f>
        <v/>
      </c>
      <c r="G117" s="65"/>
      <c r="H117" s="447" t="s">
        <v>70</v>
      </c>
      <c r="I117" s="472">
        <v>8.64</v>
      </c>
      <c r="J117" s="473" t="str">
        <f>IF($E117="電気事業者名を選択","",INDEX('参考3_排出係数(電気)'!$D:$E,MATCH($E117&amp;"_"&amp;$G117,'参考3_排出係数(電気)'!$I:$I,0),1))</f>
        <v/>
      </c>
      <c r="K117" s="473" t="str">
        <f>IF($E117="電気事業者名を選択","",INDEX('参考3_排出係数(電気)'!$D:$E,MATCH($E117&amp;"_"&amp;$G117,'参考3_排出係数(電気)'!$I:$I,0),2))</f>
        <v/>
      </c>
      <c r="L117" s="474" t="s">
        <v>837</v>
      </c>
      <c r="M117" s="576">
        <f t="shared" si="10"/>
        <v>0</v>
      </c>
      <c r="N117" s="3"/>
      <c r="O117" s="1217"/>
      <c r="P117" s="1217"/>
      <c r="Q117" s="1223"/>
      <c r="R117" s="1217"/>
      <c r="S117" s="1217"/>
      <c r="T117" s="1217"/>
      <c r="U117" s="577"/>
      <c r="V117" s="577"/>
      <c r="W117" s="577"/>
      <c r="X117" s="577"/>
      <c r="Y117" s="577"/>
      <c r="Z117" s="577"/>
      <c r="AA117" s="577"/>
      <c r="AB117" s="577"/>
      <c r="AC117" s="577"/>
      <c r="AD117" s="577"/>
      <c r="AE117" s="475"/>
      <c r="AF117" s="450"/>
      <c r="AG117" s="450"/>
      <c r="AH117" s="476"/>
      <c r="AI117" s="450"/>
    </row>
    <row r="118" spans="1:35" ht="20.100000000000001" hidden="1" customHeight="1">
      <c r="A118" s="462" t="s">
        <v>113</v>
      </c>
      <c r="B118" s="1330"/>
      <c r="C118" s="1326"/>
      <c r="D118" s="470" t="s">
        <v>1448</v>
      </c>
      <c r="E118" s="412" t="s">
        <v>2226</v>
      </c>
      <c r="F118" s="471" t="str">
        <f>IF(E118="電気事業者名を選択","",IF(VLOOKUP(E118,'参考3_排出係数(電気)'!K:M,3,FALSE)=1,"メニュー無し","メニュー選択→"))</f>
        <v/>
      </c>
      <c r="G118" s="65"/>
      <c r="H118" s="447" t="s">
        <v>70</v>
      </c>
      <c r="I118" s="472">
        <v>8.64</v>
      </c>
      <c r="J118" s="473" t="str">
        <f>IF($E118="電気事業者名を選択","",INDEX('参考3_排出係数(電気)'!$D:$E,MATCH($E118&amp;"_"&amp;$G118,'参考3_排出係数(電気)'!$I:$I,0),1))</f>
        <v/>
      </c>
      <c r="K118" s="473" t="str">
        <f>IF($E118="電気事業者名を選択","",INDEX('参考3_排出係数(電気)'!$D:$E,MATCH($E118&amp;"_"&amp;$G118,'参考3_排出係数(電気)'!$I:$I,0),2))</f>
        <v/>
      </c>
      <c r="L118" s="474" t="s">
        <v>837</v>
      </c>
      <c r="M118" s="576">
        <f t="shared" si="10"/>
        <v>0</v>
      </c>
      <c r="N118" s="3"/>
      <c r="O118" s="1217"/>
      <c r="P118" s="1217"/>
      <c r="Q118" s="1223"/>
      <c r="R118" s="1217"/>
      <c r="S118" s="1217"/>
      <c r="T118" s="1217"/>
      <c r="U118" s="577"/>
      <c r="V118" s="577"/>
      <c r="W118" s="577"/>
      <c r="X118" s="577"/>
      <c r="Y118" s="577"/>
      <c r="Z118" s="577"/>
      <c r="AA118" s="577"/>
      <c r="AB118" s="577"/>
      <c r="AC118" s="577"/>
      <c r="AD118" s="577"/>
      <c r="AE118" s="475"/>
      <c r="AF118" s="450"/>
      <c r="AG118" s="450"/>
      <c r="AH118" s="476"/>
      <c r="AI118" s="450"/>
    </row>
    <row r="119" spans="1:35" ht="20.100000000000001" hidden="1" customHeight="1">
      <c r="A119" s="462" t="s">
        <v>113</v>
      </c>
      <c r="B119" s="1330"/>
      <c r="C119" s="1326"/>
      <c r="D119" s="470" t="s">
        <v>1449</v>
      </c>
      <c r="E119" s="412" t="s">
        <v>2226</v>
      </c>
      <c r="F119" s="471" t="str">
        <f>IF(E119="電気事業者名を選択","",IF(VLOOKUP(E119,'参考3_排出係数(電気)'!K:M,3,FALSE)=1,"メニュー無し","メニュー選択→"))</f>
        <v/>
      </c>
      <c r="G119" s="65"/>
      <c r="H119" s="447" t="s">
        <v>70</v>
      </c>
      <c r="I119" s="472">
        <v>8.64</v>
      </c>
      <c r="J119" s="473" t="str">
        <f>IF($E119="電気事業者名を選択","",INDEX('参考3_排出係数(電気)'!$D:$E,MATCH($E119&amp;"_"&amp;$G119,'参考3_排出係数(電気)'!$I:$I,0),1))</f>
        <v/>
      </c>
      <c r="K119" s="473" t="str">
        <f>IF($E119="電気事業者名を選択","",INDEX('参考3_排出係数(電気)'!$D:$E,MATCH($E119&amp;"_"&amp;$G119,'参考3_排出係数(電気)'!$I:$I,0),2))</f>
        <v/>
      </c>
      <c r="L119" s="474" t="s">
        <v>837</v>
      </c>
      <c r="M119" s="576">
        <f t="shared" si="10"/>
        <v>0</v>
      </c>
      <c r="N119" s="3"/>
      <c r="O119" s="1217"/>
      <c r="P119" s="1217"/>
      <c r="Q119" s="1223"/>
      <c r="R119" s="1217"/>
      <c r="S119" s="1217"/>
      <c r="T119" s="1217"/>
      <c r="U119" s="577"/>
      <c r="V119" s="577"/>
      <c r="W119" s="577"/>
      <c r="X119" s="577"/>
      <c r="Y119" s="577"/>
      <c r="Z119" s="577"/>
      <c r="AA119" s="577"/>
      <c r="AB119" s="577"/>
      <c r="AC119" s="577"/>
      <c r="AD119" s="577"/>
      <c r="AE119" s="475"/>
      <c r="AF119" s="450"/>
      <c r="AG119" s="450"/>
      <c r="AH119" s="476"/>
      <c r="AI119" s="450"/>
    </row>
    <row r="120" spans="1:35" ht="20.100000000000001" hidden="1" customHeight="1">
      <c r="A120" s="462" t="s">
        <v>113</v>
      </c>
      <c r="B120" s="1330"/>
      <c r="C120" s="1326"/>
      <c r="D120" s="470" t="s">
        <v>1450</v>
      </c>
      <c r="E120" s="412" t="s">
        <v>2226</v>
      </c>
      <c r="F120" s="471" t="str">
        <f>IF(E120="電気事業者名を選択","",IF(VLOOKUP(E120,'参考3_排出係数(電気)'!K:M,3,FALSE)=1,"メニュー無し","メニュー選択→"))</f>
        <v/>
      </c>
      <c r="G120" s="65"/>
      <c r="H120" s="447" t="s">
        <v>70</v>
      </c>
      <c r="I120" s="472">
        <v>8.64</v>
      </c>
      <c r="J120" s="473" t="str">
        <f>IF($E120="電気事業者名を選択","",INDEX('参考3_排出係数(電気)'!$D:$E,MATCH($E120&amp;"_"&amp;$G120,'参考3_排出係数(電気)'!$I:$I,0),1))</f>
        <v/>
      </c>
      <c r="K120" s="473" t="str">
        <f>IF($E120="電気事業者名を選択","",INDEX('参考3_排出係数(電気)'!$D:$E,MATCH($E120&amp;"_"&amp;$G120,'参考3_排出係数(電気)'!$I:$I,0),2))</f>
        <v/>
      </c>
      <c r="L120" s="474" t="s">
        <v>837</v>
      </c>
      <c r="M120" s="576">
        <f t="shared" si="10"/>
        <v>0</v>
      </c>
      <c r="N120" s="3"/>
      <c r="O120" s="1217"/>
      <c r="P120" s="1217"/>
      <c r="Q120" s="1223"/>
      <c r="R120" s="1217"/>
      <c r="S120" s="1217"/>
      <c r="T120" s="1217"/>
      <c r="U120" s="577"/>
      <c r="V120" s="577"/>
      <c r="W120" s="577"/>
      <c r="X120" s="577"/>
      <c r="Y120" s="577"/>
      <c r="Z120" s="577"/>
      <c r="AA120" s="577"/>
      <c r="AB120" s="577"/>
      <c r="AC120" s="577"/>
      <c r="AD120" s="577"/>
      <c r="AE120" s="475"/>
      <c r="AF120" s="450"/>
      <c r="AG120" s="450"/>
      <c r="AH120" s="476"/>
      <c r="AI120" s="450"/>
    </row>
    <row r="121" spans="1:35" ht="20.100000000000001" hidden="1" customHeight="1">
      <c r="A121" s="462" t="s">
        <v>113</v>
      </c>
      <c r="B121" s="1330"/>
      <c r="C121" s="1326"/>
      <c r="D121" s="470" t="s">
        <v>1451</v>
      </c>
      <c r="E121" s="412" t="s">
        <v>2226</v>
      </c>
      <c r="F121" s="471" t="str">
        <f>IF(E121="電気事業者名を選択","",IF(VLOOKUP(E121,'参考3_排出係数(電気)'!K:M,3,FALSE)=1,"メニュー無し","メニュー選択→"))</f>
        <v/>
      </c>
      <c r="G121" s="65"/>
      <c r="H121" s="447" t="s">
        <v>70</v>
      </c>
      <c r="I121" s="472">
        <v>8.64</v>
      </c>
      <c r="J121" s="473" t="str">
        <f>IF($E121="電気事業者名を選択","",INDEX('参考3_排出係数(電気)'!$D:$E,MATCH($E121&amp;"_"&amp;$G121,'参考3_排出係数(電気)'!$I:$I,0),1))</f>
        <v/>
      </c>
      <c r="K121" s="473" t="str">
        <f>IF($E121="電気事業者名を選択","",INDEX('参考3_排出係数(電気)'!$D:$E,MATCH($E121&amp;"_"&amp;$G121,'参考3_排出係数(電気)'!$I:$I,0),2))</f>
        <v/>
      </c>
      <c r="L121" s="474" t="s">
        <v>837</v>
      </c>
      <c r="M121" s="576">
        <f t="shared" si="10"/>
        <v>0</v>
      </c>
      <c r="N121" s="3"/>
      <c r="O121" s="1217"/>
      <c r="P121" s="1217"/>
      <c r="Q121" s="1223"/>
      <c r="R121" s="1217"/>
      <c r="S121" s="1217"/>
      <c r="T121" s="1217"/>
      <c r="U121" s="577"/>
      <c r="V121" s="577"/>
      <c r="W121" s="577"/>
      <c r="X121" s="577"/>
      <c r="Y121" s="577"/>
      <c r="Z121" s="577"/>
      <c r="AA121" s="577"/>
      <c r="AB121" s="577"/>
      <c r="AC121" s="577"/>
      <c r="AD121" s="577"/>
      <c r="AE121" s="475"/>
      <c r="AF121" s="450"/>
      <c r="AG121" s="450"/>
      <c r="AH121" s="476"/>
      <c r="AI121" s="450"/>
    </row>
    <row r="122" spans="1:35" ht="20.100000000000001" hidden="1" customHeight="1">
      <c r="A122" s="462" t="s">
        <v>113</v>
      </c>
      <c r="B122" s="1330"/>
      <c r="C122" s="1326"/>
      <c r="D122" s="470" t="s">
        <v>1452</v>
      </c>
      <c r="E122" s="412" t="s">
        <v>2226</v>
      </c>
      <c r="F122" s="471" t="str">
        <f>IF(E122="電気事業者名を選択","",IF(VLOOKUP(E122,'参考3_排出係数(電気)'!K:M,3,FALSE)=1,"メニュー無し","メニュー選択→"))</f>
        <v/>
      </c>
      <c r="G122" s="65"/>
      <c r="H122" s="447" t="s">
        <v>70</v>
      </c>
      <c r="I122" s="472">
        <v>8.64</v>
      </c>
      <c r="J122" s="473" t="str">
        <f>IF($E122="電気事業者名を選択","",INDEX('参考3_排出係数(電気)'!$D:$E,MATCH($E122&amp;"_"&amp;$G122,'参考3_排出係数(電気)'!$I:$I,0),1))</f>
        <v/>
      </c>
      <c r="K122" s="473" t="str">
        <f>IF($E122="電気事業者名を選択","",INDEX('参考3_排出係数(電気)'!$D:$E,MATCH($E122&amp;"_"&amp;$G122,'参考3_排出係数(電気)'!$I:$I,0),2))</f>
        <v/>
      </c>
      <c r="L122" s="474" t="s">
        <v>837</v>
      </c>
      <c r="M122" s="576">
        <f t="shared" ref="M122:M123" si="11">SUM(N122:Q122)</f>
        <v>0</v>
      </c>
      <c r="N122" s="3"/>
      <c r="O122" s="1217"/>
      <c r="P122" s="1217"/>
      <c r="Q122" s="1223"/>
      <c r="R122" s="1217"/>
      <c r="S122" s="1217"/>
      <c r="T122" s="1217"/>
      <c r="U122" s="577"/>
      <c r="V122" s="577"/>
      <c r="W122" s="577"/>
      <c r="X122" s="577"/>
      <c r="Y122" s="577"/>
      <c r="Z122" s="577"/>
      <c r="AA122" s="577"/>
      <c r="AB122" s="577"/>
      <c r="AC122" s="577"/>
      <c r="AD122" s="577"/>
      <c r="AE122" s="475"/>
      <c r="AF122" s="450"/>
      <c r="AG122" s="450"/>
      <c r="AH122" s="476"/>
      <c r="AI122" s="450"/>
    </row>
    <row r="123" spans="1:35" ht="20.100000000000001" hidden="1" customHeight="1">
      <c r="A123" s="462" t="s">
        <v>113</v>
      </c>
      <c r="B123" s="1330"/>
      <c r="C123" s="1326"/>
      <c r="D123" s="470" t="s">
        <v>1453</v>
      </c>
      <c r="E123" s="412" t="s">
        <v>2226</v>
      </c>
      <c r="F123" s="471" t="str">
        <f>IF(E123="電気事業者名を選択","",IF(VLOOKUP(E123,'参考3_排出係数(電気)'!K:M,3,FALSE)=1,"メニュー無し","メニュー選択→"))</f>
        <v/>
      </c>
      <c r="G123" s="65"/>
      <c r="H123" s="447" t="s">
        <v>70</v>
      </c>
      <c r="I123" s="472">
        <v>8.64</v>
      </c>
      <c r="J123" s="473" t="str">
        <f>IF($E123="電気事業者名を選択","",INDEX('参考3_排出係数(電気)'!$D:$E,MATCH($E123&amp;"_"&amp;$G123,'参考3_排出係数(電気)'!$I:$I,0),1))</f>
        <v/>
      </c>
      <c r="K123" s="473" t="str">
        <f>IF($E123="電気事業者名を選択","",INDEX('参考3_排出係数(電気)'!$D:$E,MATCH($E123&amp;"_"&amp;$G123,'参考3_排出係数(電気)'!$I:$I,0),2))</f>
        <v/>
      </c>
      <c r="L123" s="474" t="s">
        <v>837</v>
      </c>
      <c r="M123" s="576">
        <f t="shared" si="11"/>
        <v>0</v>
      </c>
      <c r="N123" s="3"/>
      <c r="O123" s="1217"/>
      <c r="P123" s="1217"/>
      <c r="Q123" s="1223"/>
      <c r="R123" s="1217"/>
      <c r="S123" s="1217"/>
      <c r="T123" s="1217"/>
      <c r="U123" s="577"/>
      <c r="V123" s="577"/>
      <c r="W123" s="577"/>
      <c r="X123" s="577"/>
      <c r="Y123" s="577"/>
      <c r="Z123" s="577"/>
      <c r="AA123" s="577"/>
      <c r="AB123" s="577"/>
      <c r="AC123" s="577"/>
      <c r="AD123" s="577"/>
      <c r="AE123" s="475"/>
      <c r="AF123" s="450"/>
      <c r="AG123" s="450"/>
      <c r="AH123" s="476"/>
      <c r="AI123" s="450"/>
    </row>
    <row r="124" spans="1:35" ht="20.100000000000001" hidden="1" customHeight="1">
      <c r="A124" s="462" t="s">
        <v>113</v>
      </c>
      <c r="B124" s="1330"/>
      <c r="C124" s="1326"/>
      <c r="D124" s="470" t="s">
        <v>1454</v>
      </c>
      <c r="E124" s="412" t="s">
        <v>2226</v>
      </c>
      <c r="F124" s="471" t="str">
        <f>IF(E124="電気事業者名を選択","",IF(VLOOKUP(E124,'参考3_排出係数(電気)'!K:M,3,FALSE)=1,"メニュー無し","メニュー選択→"))</f>
        <v/>
      </c>
      <c r="G124" s="65"/>
      <c r="H124" s="447" t="s">
        <v>70</v>
      </c>
      <c r="I124" s="472">
        <v>8.64</v>
      </c>
      <c r="J124" s="473" t="str">
        <f>IF($E124="電気事業者名を選択","",INDEX('参考3_排出係数(電気)'!$D:$E,MATCH($E124&amp;"_"&amp;$G124,'参考3_排出係数(電気)'!$I:$I,0),1))</f>
        <v/>
      </c>
      <c r="K124" s="473" t="str">
        <f>IF($E124="電気事業者名を選択","",INDEX('参考3_排出係数(電気)'!$D:$E,MATCH($E124&amp;"_"&amp;$G124,'参考3_排出係数(電気)'!$I:$I,0),2))</f>
        <v/>
      </c>
      <c r="L124" s="474" t="s">
        <v>837</v>
      </c>
      <c r="M124" s="576">
        <f t="shared" si="9"/>
        <v>0</v>
      </c>
      <c r="N124" s="3"/>
      <c r="O124" s="1217"/>
      <c r="P124" s="1217"/>
      <c r="Q124" s="1223"/>
      <c r="R124" s="1217"/>
      <c r="S124" s="1217"/>
      <c r="T124" s="1217"/>
      <c r="U124" s="577"/>
      <c r="V124" s="577"/>
      <c r="W124" s="577"/>
      <c r="X124" s="577"/>
      <c r="Y124" s="577"/>
      <c r="Z124" s="577"/>
      <c r="AA124" s="577"/>
      <c r="AB124" s="577"/>
      <c r="AC124" s="577"/>
      <c r="AD124" s="577"/>
      <c r="AE124" s="475"/>
      <c r="AF124" s="450"/>
      <c r="AG124" s="450"/>
      <c r="AH124" s="476"/>
      <c r="AI124" s="450"/>
    </row>
    <row r="125" spans="1:35" ht="20.100000000000001" hidden="1" customHeight="1">
      <c r="A125" s="462" t="s">
        <v>113</v>
      </c>
      <c r="B125" s="1330"/>
      <c r="C125" s="1326"/>
      <c r="D125" s="470" t="s">
        <v>1455</v>
      </c>
      <c r="E125" s="412" t="s">
        <v>2226</v>
      </c>
      <c r="F125" s="471" t="str">
        <f>IF(E125="電気事業者名を選択","",IF(VLOOKUP(E125,'参考3_排出係数(電気)'!K:M,3,FALSE)=1,"メニュー無し","メニュー選択→"))</f>
        <v/>
      </c>
      <c r="G125" s="65"/>
      <c r="H125" s="447" t="s">
        <v>70</v>
      </c>
      <c r="I125" s="472">
        <v>8.64</v>
      </c>
      <c r="J125" s="473" t="str">
        <f>IF($E125="電気事業者名を選択","",INDEX('参考3_排出係数(電気)'!$D:$E,MATCH($E125&amp;"_"&amp;$G125,'参考3_排出係数(電気)'!$I:$I,0),1))</f>
        <v/>
      </c>
      <c r="K125" s="473" t="str">
        <f>IF($E125="電気事業者名を選択","",INDEX('参考3_排出係数(電気)'!$D:$E,MATCH($E125&amp;"_"&amp;$G125,'参考3_排出係数(電気)'!$I:$I,0),2))</f>
        <v/>
      </c>
      <c r="L125" s="474" t="s">
        <v>837</v>
      </c>
      <c r="M125" s="576">
        <f t="shared" si="9"/>
        <v>0</v>
      </c>
      <c r="N125" s="3"/>
      <c r="O125" s="1217"/>
      <c r="P125" s="1217"/>
      <c r="Q125" s="1223"/>
      <c r="R125" s="1217"/>
      <c r="S125" s="1217"/>
      <c r="T125" s="1217"/>
      <c r="U125" s="577"/>
      <c r="V125" s="577"/>
      <c r="W125" s="577"/>
      <c r="X125" s="577"/>
      <c r="Y125" s="577"/>
      <c r="Z125" s="577"/>
      <c r="AA125" s="577"/>
      <c r="AB125" s="577"/>
      <c r="AC125" s="577"/>
      <c r="AD125" s="577"/>
      <c r="AE125" s="475"/>
      <c r="AF125" s="450"/>
      <c r="AG125" s="450"/>
      <c r="AH125" s="476"/>
      <c r="AI125" s="450"/>
    </row>
    <row r="126" spans="1:35" ht="20.100000000000001" hidden="1" customHeight="1">
      <c r="A126" s="462" t="s">
        <v>113</v>
      </c>
      <c r="B126" s="1330"/>
      <c r="C126" s="1326"/>
      <c r="D126" s="470" t="s">
        <v>1456</v>
      </c>
      <c r="E126" s="412" t="s">
        <v>2226</v>
      </c>
      <c r="F126" s="471" t="str">
        <f>IF(E126="電気事業者名を選択","",IF(VLOOKUP(E126,'参考3_排出係数(電気)'!K:M,3,FALSE)=1,"メニュー無し","メニュー選択→"))</f>
        <v/>
      </c>
      <c r="G126" s="65"/>
      <c r="H126" s="447" t="s">
        <v>70</v>
      </c>
      <c r="I126" s="472">
        <v>8.64</v>
      </c>
      <c r="J126" s="473" t="str">
        <f>IF($E126="電気事業者名を選択","",INDEX('参考3_排出係数(電気)'!$D:$E,MATCH($E126&amp;"_"&amp;$G126,'参考3_排出係数(電気)'!$I:$I,0),1))</f>
        <v/>
      </c>
      <c r="K126" s="473" t="str">
        <f>IF($E126="電気事業者名を選択","",INDEX('参考3_排出係数(電気)'!$D:$E,MATCH($E126&amp;"_"&amp;$G126,'参考3_排出係数(電気)'!$I:$I,0),2))</f>
        <v/>
      </c>
      <c r="L126" s="474" t="s">
        <v>837</v>
      </c>
      <c r="M126" s="576">
        <f t="shared" si="9"/>
        <v>0</v>
      </c>
      <c r="N126" s="3"/>
      <c r="O126" s="1217"/>
      <c r="P126" s="1217"/>
      <c r="Q126" s="1223"/>
      <c r="R126" s="1217"/>
      <c r="S126" s="1217"/>
      <c r="T126" s="1217"/>
      <c r="U126" s="577"/>
      <c r="V126" s="577"/>
      <c r="W126" s="577"/>
      <c r="X126" s="577"/>
      <c r="Y126" s="577"/>
      <c r="Z126" s="577"/>
      <c r="AA126" s="577"/>
      <c r="AB126" s="577"/>
      <c r="AC126" s="577"/>
      <c r="AD126" s="577"/>
      <c r="AE126" s="475"/>
      <c r="AF126" s="450"/>
      <c r="AG126" s="450"/>
      <c r="AH126" s="476"/>
      <c r="AI126" s="450"/>
    </row>
    <row r="127" spans="1:35" ht="20.100000000000001" hidden="1" customHeight="1">
      <c r="A127" s="462" t="s">
        <v>113</v>
      </c>
      <c r="B127" s="1330"/>
      <c r="C127" s="1326"/>
      <c r="D127" s="470" t="s">
        <v>1457</v>
      </c>
      <c r="E127" s="412" t="s">
        <v>2226</v>
      </c>
      <c r="F127" s="471" t="str">
        <f>IF(E127="電気事業者名を選択","",IF(VLOOKUP(E127,'参考3_排出係数(電気)'!K:M,3,FALSE)=1,"メニュー無し","メニュー選択→"))</f>
        <v/>
      </c>
      <c r="G127" s="65"/>
      <c r="H127" s="447" t="s">
        <v>70</v>
      </c>
      <c r="I127" s="472">
        <v>8.64</v>
      </c>
      <c r="J127" s="473" t="str">
        <f>IF($E127="電気事業者名を選択","",INDEX('参考3_排出係数(電気)'!$D:$E,MATCH($E127&amp;"_"&amp;$G127,'参考3_排出係数(電気)'!$I:$I,0),1))</f>
        <v/>
      </c>
      <c r="K127" s="473" t="str">
        <f>IF($E127="電気事業者名を選択","",INDEX('参考3_排出係数(電気)'!$D:$E,MATCH($E127&amp;"_"&amp;$G127,'参考3_排出係数(電気)'!$I:$I,0),2))</f>
        <v/>
      </c>
      <c r="L127" s="474" t="s">
        <v>837</v>
      </c>
      <c r="M127" s="576">
        <f t="shared" si="9"/>
        <v>0</v>
      </c>
      <c r="N127" s="3"/>
      <c r="O127" s="1217"/>
      <c r="P127" s="1217"/>
      <c r="Q127" s="1223"/>
      <c r="R127" s="1217"/>
      <c r="S127" s="1217"/>
      <c r="T127" s="1217"/>
      <c r="U127" s="577"/>
      <c r="V127" s="577"/>
      <c r="W127" s="577"/>
      <c r="X127" s="577"/>
      <c r="Y127" s="577"/>
      <c r="Z127" s="577"/>
      <c r="AA127" s="577"/>
      <c r="AB127" s="577"/>
      <c r="AC127" s="577"/>
      <c r="AD127" s="577"/>
      <c r="AE127" s="475"/>
      <c r="AF127" s="450"/>
      <c r="AG127" s="450"/>
      <c r="AH127" s="476"/>
      <c r="AI127" s="450"/>
    </row>
    <row r="128" spans="1:35" ht="20.100000000000001" hidden="1" customHeight="1">
      <c r="A128" s="462" t="s">
        <v>113</v>
      </c>
      <c r="B128" s="1330"/>
      <c r="C128" s="1326"/>
      <c r="D128" s="470" t="s">
        <v>1458</v>
      </c>
      <c r="E128" s="412" t="s">
        <v>2226</v>
      </c>
      <c r="F128" s="471" t="str">
        <f>IF(E128="電気事業者名を選択","",IF(VLOOKUP(E128,'参考3_排出係数(電気)'!K:M,3,FALSE)=1,"メニュー無し","メニュー選択→"))</f>
        <v/>
      </c>
      <c r="G128" s="65"/>
      <c r="H128" s="447" t="s">
        <v>70</v>
      </c>
      <c r="I128" s="472">
        <v>8.64</v>
      </c>
      <c r="J128" s="473" t="str">
        <f>IF($E128="電気事業者名を選択","",INDEX('参考3_排出係数(電気)'!$D:$E,MATCH($E128&amp;"_"&amp;$G128,'参考3_排出係数(電気)'!$I:$I,0),1))</f>
        <v/>
      </c>
      <c r="K128" s="473" t="str">
        <f>IF($E128="電気事業者名を選択","",INDEX('参考3_排出係数(電気)'!$D:$E,MATCH($E128&amp;"_"&amp;$G128,'参考3_排出係数(電気)'!$I:$I,0),2))</f>
        <v/>
      </c>
      <c r="L128" s="474" t="s">
        <v>837</v>
      </c>
      <c r="M128" s="576">
        <f t="shared" si="9"/>
        <v>0</v>
      </c>
      <c r="N128" s="3"/>
      <c r="O128" s="1217"/>
      <c r="P128" s="1217"/>
      <c r="Q128" s="1223"/>
      <c r="R128" s="1217"/>
      <c r="S128" s="1217"/>
      <c r="T128" s="1217"/>
      <c r="U128" s="577"/>
      <c r="V128" s="577"/>
      <c r="W128" s="577"/>
      <c r="X128" s="577"/>
      <c r="Y128" s="577"/>
      <c r="Z128" s="577"/>
      <c r="AA128" s="577"/>
      <c r="AB128" s="577"/>
      <c r="AC128" s="577"/>
      <c r="AD128" s="577"/>
      <c r="AE128" s="475"/>
      <c r="AF128" s="450"/>
      <c r="AG128" s="450"/>
      <c r="AH128" s="476"/>
      <c r="AI128" s="450"/>
    </row>
    <row r="129" spans="1:35" ht="20.100000000000001" hidden="1" customHeight="1">
      <c r="A129" s="462" t="s">
        <v>113</v>
      </c>
      <c r="B129" s="1330"/>
      <c r="C129" s="1326"/>
      <c r="D129" s="470" t="s">
        <v>1459</v>
      </c>
      <c r="E129" s="412" t="s">
        <v>2226</v>
      </c>
      <c r="F129" s="471" t="str">
        <f>IF(E129="電気事業者名を選択","",IF(VLOOKUP(E129,'参考3_排出係数(電気)'!K:M,3,FALSE)=1,"メニュー無し","メニュー選択→"))</f>
        <v/>
      </c>
      <c r="G129" s="65"/>
      <c r="H129" s="447" t="s">
        <v>70</v>
      </c>
      <c r="I129" s="472">
        <v>8.64</v>
      </c>
      <c r="J129" s="473" t="str">
        <f>IF($E129="電気事業者名を選択","",INDEX('参考3_排出係数(電気)'!$D:$E,MATCH($E129&amp;"_"&amp;$G129,'参考3_排出係数(電気)'!$I:$I,0),1))</f>
        <v/>
      </c>
      <c r="K129" s="473" t="str">
        <f>IF($E129="電気事業者名を選択","",INDEX('参考3_排出係数(電気)'!$D:$E,MATCH($E129&amp;"_"&amp;$G129,'参考3_排出係数(電気)'!$I:$I,0),2))</f>
        <v/>
      </c>
      <c r="L129" s="474" t="s">
        <v>837</v>
      </c>
      <c r="M129" s="576">
        <f t="shared" si="9"/>
        <v>0</v>
      </c>
      <c r="N129" s="3"/>
      <c r="O129" s="1217"/>
      <c r="P129" s="1217"/>
      <c r="Q129" s="1223"/>
      <c r="R129" s="1217"/>
      <c r="S129" s="1217"/>
      <c r="T129" s="1217"/>
      <c r="U129" s="577"/>
      <c r="V129" s="577"/>
      <c r="W129" s="577"/>
      <c r="X129" s="577"/>
      <c r="Y129" s="577"/>
      <c r="Z129" s="577"/>
      <c r="AA129" s="577"/>
      <c r="AB129" s="577"/>
      <c r="AC129" s="577"/>
      <c r="AD129" s="577"/>
      <c r="AE129" s="475"/>
      <c r="AF129" s="450"/>
      <c r="AG129" s="450"/>
      <c r="AH129" s="476"/>
      <c r="AI129" s="450"/>
    </row>
    <row r="130" spans="1:35" ht="20.100000000000001" hidden="1" customHeight="1">
      <c r="A130" s="462" t="s">
        <v>114</v>
      </c>
      <c r="B130" s="1330"/>
      <c r="C130" s="1326" t="s">
        <v>71</v>
      </c>
      <c r="D130" s="441" t="s">
        <v>72</v>
      </c>
      <c r="E130" s="477"/>
      <c r="F130" s="433"/>
      <c r="G130" s="433"/>
      <c r="H130" s="447" t="s">
        <v>70</v>
      </c>
      <c r="I130" s="472">
        <v>3.6</v>
      </c>
      <c r="J130" s="1066"/>
      <c r="K130" s="1066"/>
      <c r="L130" s="474" t="s">
        <v>837</v>
      </c>
      <c r="M130" s="576">
        <f t="shared" si="9"/>
        <v>0</v>
      </c>
      <c r="N130" s="3"/>
      <c r="O130" s="1217"/>
      <c r="P130" s="1217"/>
      <c r="Q130" s="1223"/>
      <c r="R130" s="1217"/>
      <c r="S130" s="1217"/>
      <c r="T130" s="1217"/>
      <c r="U130" s="577"/>
      <c r="V130" s="577"/>
      <c r="W130" s="577"/>
      <c r="X130" s="577"/>
      <c r="Y130" s="577"/>
      <c r="Z130" s="577"/>
      <c r="AA130" s="577"/>
      <c r="AB130" s="577"/>
      <c r="AC130" s="577"/>
      <c r="AD130" s="577"/>
      <c r="AE130" s="475"/>
      <c r="AF130" s="450"/>
      <c r="AG130" s="450"/>
      <c r="AH130" s="476"/>
      <c r="AI130" s="450"/>
    </row>
    <row r="131" spans="1:35" ht="20.100000000000001" hidden="1" customHeight="1">
      <c r="A131" s="462" t="s">
        <v>114</v>
      </c>
      <c r="B131" s="1330"/>
      <c r="C131" s="1326"/>
      <c r="D131" s="478" t="s">
        <v>73</v>
      </c>
      <c r="E131" s="405"/>
      <c r="F131" s="433"/>
      <c r="G131" s="433"/>
      <c r="H131" s="447" t="s">
        <v>70</v>
      </c>
      <c r="I131" s="472">
        <v>3.6</v>
      </c>
      <c r="J131" s="1066"/>
      <c r="K131" s="1066"/>
      <c r="L131" s="474" t="s">
        <v>837</v>
      </c>
      <c r="M131" s="576">
        <f t="shared" si="9"/>
        <v>0</v>
      </c>
      <c r="N131" s="3"/>
      <c r="O131" s="1217"/>
      <c r="P131" s="1217"/>
      <c r="Q131" s="1223"/>
      <c r="R131" s="1217"/>
      <c r="S131" s="1217"/>
      <c r="T131" s="1217"/>
      <c r="U131" s="577"/>
      <c r="V131" s="577"/>
      <c r="W131" s="577"/>
      <c r="X131" s="577"/>
      <c r="Y131" s="577"/>
      <c r="Z131" s="577"/>
      <c r="AA131" s="577"/>
      <c r="AB131" s="577"/>
      <c r="AC131" s="577"/>
      <c r="AD131" s="577"/>
      <c r="AE131" s="475"/>
      <c r="AF131" s="450"/>
      <c r="AG131" s="450"/>
      <c r="AH131" s="476"/>
      <c r="AI131" s="450"/>
    </row>
    <row r="132" spans="1:35" ht="20.100000000000001" hidden="1" customHeight="1">
      <c r="A132" s="462" t="s">
        <v>114</v>
      </c>
      <c r="B132" s="1330"/>
      <c r="C132" s="1326"/>
      <c r="D132" s="478" t="s">
        <v>74</v>
      </c>
      <c r="E132" s="411"/>
      <c r="F132" s="579"/>
      <c r="G132" s="469"/>
      <c r="H132" s="447" t="s">
        <v>70</v>
      </c>
      <c r="I132" s="472">
        <v>8.64</v>
      </c>
      <c r="J132" s="1067"/>
      <c r="K132" s="1066" t="str">
        <f>IF(J132="","",J132)</f>
        <v/>
      </c>
      <c r="L132" s="474" t="s">
        <v>837</v>
      </c>
      <c r="M132" s="576">
        <f t="shared" si="9"/>
        <v>0</v>
      </c>
      <c r="N132" s="3"/>
      <c r="O132" s="1217"/>
      <c r="P132" s="1217"/>
      <c r="Q132" s="1223"/>
      <c r="R132" s="1217"/>
      <c r="S132" s="1217"/>
      <c r="T132" s="1217"/>
      <c r="U132" s="577"/>
      <c r="V132" s="577"/>
      <c r="W132" s="577"/>
      <c r="X132" s="577"/>
      <c r="Y132" s="577"/>
      <c r="Z132" s="577"/>
      <c r="AA132" s="577"/>
      <c r="AB132" s="577"/>
      <c r="AC132" s="577"/>
      <c r="AD132" s="577"/>
      <c r="AE132" s="475"/>
      <c r="AF132" s="450"/>
      <c r="AG132" s="423" t="s">
        <v>5101</v>
      </c>
      <c r="AH132" s="476"/>
      <c r="AI132" s="450"/>
    </row>
    <row r="133" spans="1:35" ht="20.100000000000001" hidden="1" customHeight="1">
      <c r="A133" s="462" t="s">
        <v>114</v>
      </c>
      <c r="B133" s="1330"/>
      <c r="C133" s="1326"/>
      <c r="D133" s="479" t="s">
        <v>75</v>
      </c>
      <c r="E133" s="411"/>
      <c r="F133" s="579"/>
      <c r="G133" s="469"/>
      <c r="H133" s="447" t="s">
        <v>70</v>
      </c>
      <c r="I133" s="413">
        <v>8.64</v>
      </c>
      <c r="J133" s="1067"/>
      <c r="K133" s="1066" t="str">
        <f>IF(J133="","",J133)</f>
        <v/>
      </c>
      <c r="L133" s="474" t="s">
        <v>837</v>
      </c>
      <c r="M133" s="576">
        <f t="shared" si="9"/>
        <v>0</v>
      </c>
      <c r="N133" s="3"/>
      <c r="O133" s="1217"/>
      <c r="P133" s="1217"/>
      <c r="Q133" s="1223"/>
      <c r="R133" s="1217"/>
      <c r="S133" s="1217"/>
      <c r="T133" s="1217"/>
      <c r="U133" s="577"/>
      <c r="V133" s="577"/>
      <c r="W133" s="577"/>
      <c r="X133" s="577"/>
      <c r="Y133" s="577"/>
      <c r="Z133" s="577"/>
      <c r="AA133" s="577"/>
      <c r="AB133" s="577"/>
      <c r="AC133" s="577"/>
      <c r="AD133" s="577"/>
      <c r="AE133" s="475"/>
      <c r="AF133" s="450"/>
      <c r="AG133" s="423" t="s">
        <v>5101</v>
      </c>
      <c r="AH133" s="476"/>
      <c r="AI133" s="450"/>
    </row>
    <row r="134" spans="1:35" ht="20.100000000000001" customHeight="1">
      <c r="A134" s="456" t="s">
        <v>4</v>
      </c>
      <c r="B134" s="1330"/>
      <c r="C134" s="1326" t="s">
        <v>76</v>
      </c>
      <c r="D134" s="480" t="s">
        <v>2258</v>
      </c>
      <c r="E134" s="481"/>
      <c r="F134" s="481"/>
      <c r="G134" s="482"/>
      <c r="H134" s="447" t="s">
        <v>70</v>
      </c>
      <c r="I134" s="472">
        <v>3.6</v>
      </c>
      <c r="J134" s="1066"/>
      <c r="K134" s="1066"/>
      <c r="L134" s="474" t="s">
        <v>837</v>
      </c>
      <c r="M134" s="576">
        <f t="shared" si="9"/>
        <v>0</v>
      </c>
      <c r="N134" s="3"/>
      <c r="O134" s="1217"/>
      <c r="P134" s="1217"/>
      <c r="Q134" s="1223"/>
      <c r="R134" s="1217"/>
      <c r="S134" s="1217"/>
      <c r="T134" s="1217"/>
      <c r="U134" s="577"/>
      <c r="V134" s="577"/>
      <c r="W134" s="577"/>
      <c r="X134" s="577"/>
      <c r="Y134" s="577"/>
      <c r="Z134" s="577"/>
      <c r="AA134" s="577"/>
      <c r="AB134" s="577"/>
      <c r="AC134" s="577"/>
      <c r="AD134" s="577"/>
      <c r="AE134" s="475"/>
      <c r="AF134" s="450"/>
      <c r="AG134" s="450"/>
      <c r="AH134" s="476"/>
      <c r="AI134" s="450"/>
    </row>
    <row r="135" spans="1:35" ht="20.100000000000001" customHeight="1">
      <c r="A135" s="456" t="s">
        <v>4</v>
      </c>
      <c r="B135" s="1330"/>
      <c r="C135" s="1326"/>
      <c r="D135" s="483" t="s">
        <v>5115</v>
      </c>
      <c r="E135" s="484"/>
      <c r="F135" s="484"/>
      <c r="G135" s="485"/>
      <c r="H135" s="447" t="s">
        <v>760</v>
      </c>
      <c r="I135" s="467"/>
      <c r="J135" s="1063"/>
      <c r="K135" s="1063"/>
      <c r="L135" s="467"/>
      <c r="M135" s="576">
        <f t="shared" si="9"/>
        <v>0</v>
      </c>
      <c r="N135" s="3"/>
      <c r="O135" s="1217"/>
      <c r="P135" s="1217"/>
      <c r="Q135" s="1223"/>
      <c r="R135" s="1217"/>
      <c r="S135" s="1217"/>
      <c r="T135" s="1217"/>
      <c r="U135" s="577"/>
      <c r="V135" s="577"/>
      <c r="W135" s="577"/>
      <c r="X135" s="577"/>
      <c r="Y135" s="577"/>
      <c r="Z135" s="577"/>
      <c r="AA135" s="577"/>
      <c r="AB135" s="577"/>
      <c r="AC135" s="577"/>
      <c r="AD135" s="577"/>
      <c r="AE135" s="475"/>
      <c r="AF135" s="450"/>
      <c r="AG135" s="450"/>
      <c r="AH135" s="476"/>
      <c r="AI135" s="450"/>
    </row>
    <row r="136" spans="1:35" ht="20.100000000000001" hidden="1" customHeight="1">
      <c r="A136" s="462" t="s">
        <v>115</v>
      </c>
      <c r="B136" s="1330"/>
      <c r="C136" s="1326"/>
      <c r="D136" s="480" t="s">
        <v>2259</v>
      </c>
      <c r="E136" s="481"/>
      <c r="F136" s="481"/>
      <c r="G136" s="482"/>
      <c r="H136" s="447" t="s">
        <v>70</v>
      </c>
      <c r="I136" s="472">
        <v>3.6</v>
      </c>
      <c r="J136" s="1066"/>
      <c r="K136" s="1066"/>
      <c r="L136" s="474" t="s">
        <v>837</v>
      </c>
      <c r="M136" s="576">
        <f t="shared" si="9"/>
        <v>0</v>
      </c>
      <c r="N136" s="3"/>
      <c r="O136" s="1217"/>
      <c r="P136" s="1217"/>
      <c r="Q136" s="1223"/>
      <c r="R136" s="1217"/>
      <c r="S136" s="1217"/>
      <c r="T136" s="1217"/>
      <c r="U136" s="577"/>
      <c r="V136" s="577"/>
      <c r="W136" s="577"/>
      <c r="X136" s="577"/>
      <c r="Y136" s="577"/>
      <c r="Z136" s="577"/>
      <c r="AA136" s="577"/>
      <c r="AB136" s="577"/>
      <c r="AC136" s="577"/>
      <c r="AD136" s="577"/>
      <c r="AE136" s="475"/>
      <c r="AF136" s="450"/>
      <c r="AG136" s="450"/>
      <c r="AH136" s="476"/>
      <c r="AI136" s="450"/>
    </row>
    <row r="137" spans="1:35" ht="20.100000000000001" hidden="1" customHeight="1">
      <c r="A137" s="462" t="s">
        <v>115</v>
      </c>
      <c r="B137" s="1330"/>
      <c r="C137" s="1326"/>
      <c r="D137" s="483" t="s">
        <v>5115</v>
      </c>
      <c r="E137" s="484"/>
      <c r="F137" s="484"/>
      <c r="G137" s="485"/>
      <c r="H137" s="447" t="s">
        <v>760</v>
      </c>
      <c r="I137" s="467"/>
      <c r="J137" s="1063"/>
      <c r="K137" s="1063"/>
      <c r="L137" s="467"/>
      <c r="M137" s="576">
        <f t="shared" si="9"/>
        <v>0</v>
      </c>
      <c r="N137" s="3"/>
      <c r="O137" s="1217"/>
      <c r="P137" s="1217"/>
      <c r="Q137" s="1223"/>
      <c r="R137" s="1217"/>
      <c r="S137" s="1217"/>
      <c r="T137" s="1217"/>
      <c r="U137" s="577"/>
      <c r="V137" s="577"/>
      <c r="W137" s="577"/>
      <c r="X137" s="577"/>
      <c r="Y137" s="577"/>
      <c r="Z137" s="577"/>
      <c r="AA137" s="577"/>
      <c r="AB137" s="577"/>
      <c r="AC137" s="577"/>
      <c r="AD137" s="577"/>
      <c r="AE137" s="475"/>
      <c r="AF137" s="450"/>
      <c r="AG137" s="450"/>
      <c r="AH137" s="476"/>
      <c r="AI137" s="450"/>
    </row>
    <row r="138" spans="1:35" ht="20.100000000000001" hidden="1" customHeight="1">
      <c r="A138" s="462" t="s">
        <v>115</v>
      </c>
      <c r="B138" s="1330"/>
      <c r="C138" s="1326"/>
      <c r="D138" s="480" t="s">
        <v>64</v>
      </c>
      <c r="E138" s="481"/>
      <c r="F138" s="481"/>
      <c r="G138" s="482"/>
      <c r="H138" s="447" t="s">
        <v>70</v>
      </c>
      <c r="I138" s="472">
        <v>3.6</v>
      </c>
      <c r="J138" s="1066"/>
      <c r="K138" s="1066"/>
      <c r="L138" s="474" t="s">
        <v>837</v>
      </c>
      <c r="M138" s="576">
        <f t="shared" si="9"/>
        <v>0</v>
      </c>
      <c r="N138" s="3"/>
      <c r="O138" s="1217"/>
      <c r="P138" s="1217"/>
      <c r="Q138" s="1223"/>
      <c r="R138" s="1217"/>
      <c r="S138" s="1217"/>
      <c r="T138" s="1217"/>
      <c r="U138" s="577"/>
      <c r="V138" s="577"/>
      <c r="W138" s="577"/>
      <c r="X138" s="577"/>
      <c r="Y138" s="577"/>
      <c r="Z138" s="577"/>
      <c r="AA138" s="577"/>
      <c r="AB138" s="577"/>
      <c r="AC138" s="577"/>
      <c r="AD138" s="577"/>
      <c r="AE138" s="475"/>
      <c r="AF138" s="450"/>
      <c r="AG138" s="450"/>
      <c r="AH138" s="476"/>
      <c r="AI138" s="450"/>
    </row>
    <row r="139" spans="1:35" ht="20.100000000000001" hidden="1" customHeight="1">
      <c r="A139" s="462" t="s">
        <v>115</v>
      </c>
      <c r="B139" s="1330"/>
      <c r="C139" s="1326"/>
      <c r="D139" s="483" t="s">
        <v>5115</v>
      </c>
      <c r="E139" s="484"/>
      <c r="F139" s="484"/>
      <c r="G139" s="485"/>
      <c r="H139" s="447" t="s">
        <v>760</v>
      </c>
      <c r="I139" s="467"/>
      <c r="J139" s="1063"/>
      <c r="K139" s="1063"/>
      <c r="L139" s="467"/>
      <c r="M139" s="576">
        <f t="shared" si="9"/>
        <v>0</v>
      </c>
      <c r="N139" s="3"/>
      <c r="O139" s="1217"/>
      <c r="P139" s="1217"/>
      <c r="Q139" s="1223"/>
      <c r="R139" s="1217"/>
      <c r="S139" s="1217"/>
      <c r="T139" s="1217"/>
      <c r="U139" s="577"/>
      <c r="V139" s="577"/>
      <c r="W139" s="577"/>
      <c r="X139" s="577"/>
      <c r="Y139" s="577"/>
      <c r="Z139" s="577"/>
      <c r="AA139" s="577"/>
      <c r="AB139" s="577"/>
      <c r="AC139" s="577"/>
      <c r="AD139" s="577"/>
      <c r="AE139" s="475"/>
      <c r="AF139" s="450"/>
      <c r="AG139" s="450"/>
      <c r="AH139" s="476"/>
      <c r="AI139" s="450"/>
    </row>
    <row r="140" spans="1:35" ht="20.100000000000001" hidden="1" customHeight="1">
      <c r="A140" s="462" t="s">
        <v>115</v>
      </c>
      <c r="B140" s="1330"/>
      <c r="C140" s="1326"/>
      <c r="D140" s="480" t="s">
        <v>2260</v>
      </c>
      <c r="E140" s="481"/>
      <c r="F140" s="481"/>
      <c r="G140" s="482"/>
      <c r="H140" s="447" t="s">
        <v>70</v>
      </c>
      <c r="I140" s="472">
        <v>3.6</v>
      </c>
      <c r="J140" s="1066"/>
      <c r="K140" s="1066"/>
      <c r="L140" s="474" t="s">
        <v>837</v>
      </c>
      <c r="M140" s="576">
        <f t="shared" si="9"/>
        <v>0</v>
      </c>
      <c r="N140" s="3"/>
      <c r="O140" s="1217"/>
      <c r="P140" s="1217"/>
      <c r="Q140" s="1223"/>
      <c r="R140" s="1217"/>
      <c r="S140" s="1217"/>
      <c r="T140" s="1217"/>
      <c r="U140" s="577"/>
      <c r="V140" s="577"/>
      <c r="W140" s="577"/>
      <c r="X140" s="577"/>
      <c r="Y140" s="577"/>
      <c r="Z140" s="577"/>
      <c r="AA140" s="577"/>
      <c r="AB140" s="577"/>
      <c r="AC140" s="577"/>
      <c r="AD140" s="577"/>
      <c r="AE140" s="475"/>
      <c r="AF140" s="450"/>
      <c r="AG140" s="450"/>
      <c r="AH140" s="476"/>
      <c r="AI140" s="450"/>
    </row>
    <row r="141" spans="1:35" ht="20.100000000000001" hidden="1" customHeight="1">
      <c r="A141" s="462" t="s">
        <v>115</v>
      </c>
      <c r="B141" s="1330"/>
      <c r="C141" s="1326"/>
      <c r="D141" s="483" t="s">
        <v>5115</v>
      </c>
      <c r="E141" s="484"/>
      <c r="F141" s="484"/>
      <c r="G141" s="485"/>
      <c r="H141" s="447" t="s">
        <v>760</v>
      </c>
      <c r="I141" s="467"/>
      <c r="J141" s="1063"/>
      <c r="K141" s="1063"/>
      <c r="L141" s="467"/>
      <c r="M141" s="576">
        <f t="shared" si="9"/>
        <v>0</v>
      </c>
      <c r="N141" s="3"/>
      <c r="O141" s="1217"/>
      <c r="P141" s="1217"/>
      <c r="Q141" s="1223"/>
      <c r="R141" s="1217"/>
      <c r="S141" s="1217"/>
      <c r="T141" s="1217"/>
      <c r="U141" s="577"/>
      <c r="V141" s="577"/>
      <c r="W141" s="577"/>
      <c r="X141" s="577"/>
      <c r="Y141" s="577"/>
      <c r="Z141" s="577"/>
      <c r="AA141" s="577"/>
      <c r="AB141" s="577"/>
      <c r="AC141" s="577"/>
      <c r="AD141" s="577"/>
      <c r="AE141" s="475"/>
      <c r="AF141" s="450"/>
      <c r="AG141" s="450"/>
      <c r="AH141" s="476"/>
      <c r="AI141" s="450"/>
    </row>
    <row r="142" spans="1:35" ht="20.100000000000001" hidden="1" customHeight="1">
      <c r="A142" s="462" t="s">
        <v>115</v>
      </c>
      <c r="B142" s="1330"/>
      <c r="C142" s="1326"/>
      <c r="D142" s="1332" t="s">
        <v>165</v>
      </c>
      <c r="E142" s="1333"/>
      <c r="F142" s="481"/>
      <c r="G142" s="482"/>
      <c r="H142" s="447" t="s">
        <v>70</v>
      </c>
      <c r="I142" s="413">
        <v>3.6</v>
      </c>
      <c r="J142" s="1067"/>
      <c r="K142" s="1066" t="str">
        <f>IF(J142="","",J142)</f>
        <v/>
      </c>
      <c r="L142" s="474" t="s">
        <v>837</v>
      </c>
      <c r="M142" s="576">
        <f t="shared" si="9"/>
        <v>0</v>
      </c>
      <c r="N142" s="3"/>
      <c r="O142" s="1217"/>
      <c r="P142" s="1217"/>
      <c r="Q142" s="1223"/>
      <c r="R142" s="1217"/>
      <c r="S142" s="1217"/>
      <c r="T142" s="1217"/>
      <c r="U142" s="577"/>
      <c r="V142" s="577"/>
      <c r="W142" s="577"/>
      <c r="X142" s="577"/>
      <c r="Y142" s="577"/>
      <c r="Z142" s="577"/>
      <c r="AA142" s="577"/>
      <c r="AB142" s="577"/>
      <c r="AC142" s="577"/>
      <c r="AD142" s="577"/>
      <c r="AE142" s="475"/>
      <c r="AF142" s="450"/>
      <c r="AG142" s="423" t="s">
        <v>5101</v>
      </c>
      <c r="AH142" s="476"/>
      <c r="AI142" s="450"/>
    </row>
    <row r="143" spans="1:35" ht="20.100000000000001" hidden="1" customHeight="1">
      <c r="A143" s="462" t="s">
        <v>115</v>
      </c>
      <c r="B143" s="1330"/>
      <c r="C143" s="1326"/>
      <c r="D143" s="1332"/>
      <c r="E143" s="1334"/>
      <c r="F143" s="484"/>
      <c r="G143" s="485"/>
      <c r="H143" s="447" t="s">
        <v>760</v>
      </c>
      <c r="I143" s="467"/>
      <c r="J143" s="1063"/>
      <c r="K143" s="1063"/>
      <c r="L143" s="467"/>
      <c r="M143" s="576">
        <f t="shared" si="9"/>
        <v>0</v>
      </c>
      <c r="N143" s="3"/>
      <c r="O143" s="1217"/>
      <c r="P143" s="1217"/>
      <c r="Q143" s="1223"/>
      <c r="R143" s="1217"/>
      <c r="S143" s="1217"/>
      <c r="T143" s="1217"/>
      <c r="U143" s="577"/>
      <c r="V143" s="577"/>
      <c r="W143" s="577"/>
      <c r="X143" s="577"/>
      <c r="Y143" s="577"/>
      <c r="Z143" s="577"/>
      <c r="AA143" s="577"/>
      <c r="AB143" s="577"/>
      <c r="AC143" s="577"/>
      <c r="AD143" s="577"/>
      <c r="AE143" s="475"/>
      <c r="AF143" s="450"/>
      <c r="AG143" s="450"/>
      <c r="AH143" s="476"/>
      <c r="AI143" s="450"/>
    </row>
    <row r="144" spans="1:35" ht="20.100000000000001" hidden="1" customHeight="1">
      <c r="A144" s="462" t="s">
        <v>115</v>
      </c>
      <c r="B144" s="1330"/>
      <c r="C144" s="1326"/>
      <c r="D144" s="1332" t="s">
        <v>166</v>
      </c>
      <c r="E144" s="1333"/>
      <c r="F144" s="481"/>
      <c r="G144" s="482"/>
      <c r="H144" s="447" t="s">
        <v>70</v>
      </c>
      <c r="I144" s="413">
        <v>3.6</v>
      </c>
      <c r="J144" s="1067"/>
      <c r="K144" s="1066" t="str">
        <f>IF(J144="","",J144)</f>
        <v/>
      </c>
      <c r="L144" s="474" t="s">
        <v>837</v>
      </c>
      <c r="M144" s="576">
        <f t="shared" si="9"/>
        <v>0</v>
      </c>
      <c r="N144" s="3"/>
      <c r="O144" s="1217"/>
      <c r="P144" s="1217"/>
      <c r="Q144" s="1223"/>
      <c r="R144" s="1217"/>
      <c r="S144" s="1217"/>
      <c r="T144" s="1217"/>
      <c r="U144" s="577"/>
      <c r="V144" s="577"/>
      <c r="W144" s="577"/>
      <c r="X144" s="577"/>
      <c r="Y144" s="577"/>
      <c r="Z144" s="577"/>
      <c r="AA144" s="577"/>
      <c r="AB144" s="577"/>
      <c r="AC144" s="577"/>
      <c r="AD144" s="577"/>
      <c r="AE144" s="475"/>
      <c r="AF144" s="450"/>
      <c r="AG144" s="423" t="s">
        <v>5101</v>
      </c>
      <c r="AH144" s="476"/>
      <c r="AI144" s="450"/>
    </row>
    <row r="145" spans="1:35" ht="20.100000000000001" hidden="1" customHeight="1">
      <c r="A145" s="462" t="s">
        <v>115</v>
      </c>
      <c r="B145" s="1330"/>
      <c r="C145" s="1326"/>
      <c r="D145" s="1332"/>
      <c r="E145" s="1334"/>
      <c r="F145" s="484"/>
      <c r="G145" s="485"/>
      <c r="H145" s="447" t="s">
        <v>760</v>
      </c>
      <c r="I145" s="467"/>
      <c r="J145" s="1063"/>
      <c r="K145" s="1063"/>
      <c r="L145" s="467"/>
      <c r="M145" s="576">
        <f t="shared" si="9"/>
        <v>0</v>
      </c>
      <c r="N145" s="3"/>
      <c r="O145" s="1217"/>
      <c r="P145" s="1217"/>
      <c r="Q145" s="1223"/>
      <c r="R145" s="1217"/>
      <c r="S145" s="1217"/>
      <c r="T145" s="1217"/>
      <c r="U145" s="577"/>
      <c r="V145" s="577"/>
      <c r="W145" s="577"/>
      <c r="X145" s="577"/>
      <c r="Y145" s="577"/>
      <c r="Z145" s="577"/>
      <c r="AA145" s="577"/>
      <c r="AB145" s="577"/>
      <c r="AC145" s="577"/>
      <c r="AD145" s="577"/>
      <c r="AE145" s="475"/>
      <c r="AF145" s="450"/>
      <c r="AG145" s="450"/>
      <c r="AH145" s="476"/>
      <c r="AI145" s="450"/>
    </row>
    <row r="146" spans="1:35" ht="20.100000000000001" hidden="1" customHeight="1">
      <c r="A146" s="462" t="s">
        <v>115</v>
      </c>
      <c r="B146" s="1330"/>
      <c r="C146" s="1326"/>
      <c r="D146" s="488" t="s">
        <v>77</v>
      </c>
      <c r="E146" s="411"/>
      <c r="F146" s="582"/>
      <c r="G146" s="489"/>
      <c r="H146" s="447" t="s">
        <v>70</v>
      </c>
      <c r="I146" s="472">
        <v>8.64</v>
      </c>
      <c r="J146" s="1067"/>
      <c r="K146" s="1066" t="str">
        <f t="shared" ref="K146:K149" si="12">IF(J146="","",J146)</f>
        <v/>
      </c>
      <c r="L146" s="474" t="s">
        <v>837</v>
      </c>
      <c r="M146" s="576">
        <f t="shared" si="9"/>
        <v>0</v>
      </c>
      <c r="N146" s="3"/>
      <c r="O146" s="1217"/>
      <c r="P146" s="1217"/>
      <c r="Q146" s="1223"/>
      <c r="R146" s="1217"/>
      <c r="S146" s="1217"/>
      <c r="T146" s="1217"/>
      <c r="U146" s="577"/>
      <c r="V146" s="577"/>
      <c r="W146" s="577"/>
      <c r="X146" s="577"/>
      <c r="Y146" s="577"/>
      <c r="Z146" s="577"/>
      <c r="AA146" s="577"/>
      <c r="AB146" s="577"/>
      <c r="AC146" s="577"/>
      <c r="AD146" s="577"/>
      <c r="AE146" s="475"/>
      <c r="AF146" s="450"/>
      <c r="AG146" s="423" t="s">
        <v>5102</v>
      </c>
      <c r="AH146" s="476"/>
      <c r="AI146" s="450"/>
    </row>
    <row r="147" spans="1:35" ht="20.100000000000001" hidden="1" customHeight="1">
      <c r="A147" s="462" t="s">
        <v>115</v>
      </c>
      <c r="B147" s="1330"/>
      <c r="C147" s="1326"/>
      <c r="D147" s="488" t="s">
        <v>79</v>
      </c>
      <c r="E147" s="411"/>
      <c r="F147" s="583"/>
      <c r="G147" s="490"/>
      <c r="H147" s="447" t="s">
        <v>70</v>
      </c>
      <c r="I147" s="472">
        <v>8.64</v>
      </c>
      <c r="J147" s="1067"/>
      <c r="K147" s="1066" t="str">
        <f t="shared" si="12"/>
        <v/>
      </c>
      <c r="L147" s="474" t="s">
        <v>837</v>
      </c>
      <c r="M147" s="576">
        <f t="shared" si="9"/>
        <v>0</v>
      </c>
      <c r="N147" s="3"/>
      <c r="O147" s="1217"/>
      <c r="P147" s="1217"/>
      <c r="Q147" s="1223"/>
      <c r="R147" s="1217"/>
      <c r="S147" s="1217"/>
      <c r="T147" s="1217"/>
      <c r="U147" s="577"/>
      <c r="V147" s="577"/>
      <c r="W147" s="577"/>
      <c r="X147" s="577"/>
      <c r="Y147" s="577"/>
      <c r="Z147" s="577"/>
      <c r="AA147" s="577"/>
      <c r="AB147" s="577"/>
      <c r="AC147" s="577"/>
      <c r="AD147" s="577"/>
      <c r="AE147" s="475"/>
      <c r="AF147" s="450"/>
      <c r="AG147" s="423" t="s">
        <v>5102</v>
      </c>
      <c r="AH147" s="476"/>
      <c r="AI147" s="450"/>
    </row>
    <row r="148" spans="1:35" ht="20.100000000000001" hidden="1" customHeight="1">
      <c r="A148" s="462" t="s">
        <v>115</v>
      </c>
      <c r="B148" s="1330"/>
      <c r="C148" s="1326"/>
      <c r="D148" s="488" t="s">
        <v>81</v>
      </c>
      <c r="E148" s="411"/>
      <c r="F148" s="583"/>
      <c r="G148" s="490"/>
      <c r="H148" s="447" t="s">
        <v>70</v>
      </c>
      <c r="I148" s="472">
        <v>8.64</v>
      </c>
      <c r="J148" s="1067"/>
      <c r="K148" s="1066" t="str">
        <f t="shared" si="12"/>
        <v/>
      </c>
      <c r="L148" s="474" t="s">
        <v>837</v>
      </c>
      <c r="M148" s="576">
        <f t="shared" si="9"/>
        <v>0</v>
      </c>
      <c r="N148" s="3"/>
      <c r="O148" s="1217"/>
      <c r="P148" s="1217"/>
      <c r="Q148" s="1223"/>
      <c r="R148" s="1217"/>
      <c r="S148" s="1217"/>
      <c r="T148" s="1217"/>
      <c r="U148" s="577"/>
      <c r="V148" s="577"/>
      <c r="W148" s="577"/>
      <c r="X148" s="577"/>
      <c r="Y148" s="577"/>
      <c r="Z148" s="577"/>
      <c r="AA148" s="577"/>
      <c r="AB148" s="577"/>
      <c r="AC148" s="577"/>
      <c r="AD148" s="577"/>
      <c r="AE148" s="475"/>
      <c r="AF148" s="450"/>
      <c r="AG148" s="423" t="s">
        <v>5102</v>
      </c>
      <c r="AH148" s="476"/>
      <c r="AI148" s="450"/>
    </row>
    <row r="149" spans="1:35" ht="20.100000000000001" hidden="1" customHeight="1">
      <c r="A149" s="462" t="s">
        <v>115</v>
      </c>
      <c r="B149" s="1336"/>
      <c r="C149" s="1326"/>
      <c r="D149" s="488" t="s">
        <v>83</v>
      </c>
      <c r="E149" s="411"/>
      <c r="F149" s="583"/>
      <c r="G149" s="490"/>
      <c r="H149" s="447" t="s">
        <v>70</v>
      </c>
      <c r="I149" s="472">
        <v>8.64</v>
      </c>
      <c r="J149" s="1067"/>
      <c r="K149" s="1066" t="str">
        <f t="shared" si="12"/>
        <v/>
      </c>
      <c r="L149" s="474" t="s">
        <v>837</v>
      </c>
      <c r="M149" s="576">
        <f t="shared" si="9"/>
        <v>0</v>
      </c>
      <c r="N149" s="3"/>
      <c r="O149" s="1217"/>
      <c r="P149" s="1217"/>
      <c r="Q149" s="1223"/>
      <c r="R149" s="1217"/>
      <c r="S149" s="1217"/>
      <c r="T149" s="1217"/>
      <c r="U149" s="577"/>
      <c r="V149" s="577"/>
      <c r="W149" s="577"/>
      <c r="X149" s="577"/>
      <c r="Y149" s="577"/>
      <c r="Z149" s="577"/>
      <c r="AA149" s="577"/>
      <c r="AB149" s="577"/>
      <c r="AC149" s="577"/>
      <c r="AD149" s="577"/>
      <c r="AE149" s="475"/>
      <c r="AF149" s="450"/>
      <c r="AG149" s="423" t="s">
        <v>5102</v>
      </c>
      <c r="AH149" s="476"/>
      <c r="AI149" s="450"/>
    </row>
  </sheetData>
  <sheetProtection algorithmName="SHA-512" hashValue="6qn19fz3R1p0vTocLoyKS+JO0dujrIcwjwtkOR/swmZa7ItVb9FJ7z6hpCh7ai0GWGMV8b16HlxVj5S2LCrziw==" saltValue="ey+EaNVklkM5vjoWmzsS/g==" spinCount="100000" sheet="1" formatCells="0" autoFilter="0"/>
  <autoFilter ref="A20:A149">
    <filterColumn colId="0">
      <filters>
        <filter val="初期表示"/>
      </filters>
    </filterColumn>
  </autoFilter>
  <mergeCells count="22">
    <mergeCell ref="A2:C2"/>
    <mergeCell ref="R19:T19"/>
    <mergeCell ref="B21:C25"/>
    <mergeCell ref="J18:L18"/>
    <mergeCell ref="E5:F5"/>
    <mergeCell ref="Q18:Q19"/>
    <mergeCell ref="N18:P19"/>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AND($F53="メニュー選択→",$G53="")</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4">
      <formula>$A$2="（入力不要）"</formula>
    </cfRule>
    <cfRule type="expression" dxfId="48" priority="5">
      <formula>AND($E$63="",$M$63&gt;0)</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06" hidden="1" customWidth="1" outlineLevel="1"/>
    <col min="22" max="22" width="7.5" style="344" customWidth="1" collapsed="1"/>
    <col min="23" max="24" width="7.5" style="344" customWidth="1"/>
    <col min="25" max="63" width="7.5" style="506"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2" t="s">
        <v>2270</v>
      </c>
      <c r="B1" s="355"/>
      <c r="C1" s="355"/>
      <c r="D1" s="355"/>
      <c r="E1" s="355"/>
      <c r="F1" s="355"/>
      <c r="G1" s="355"/>
      <c r="H1" s="355"/>
      <c r="I1" s="398" t="s">
        <v>4238</v>
      </c>
      <c r="J1" s="399" t="s">
        <v>4239</v>
      </c>
      <c r="K1" s="400" t="s">
        <v>4240</v>
      </c>
      <c r="L1" s="401" t="s">
        <v>4241</v>
      </c>
      <c r="M1" s="355"/>
      <c r="N1" s="1186" t="s">
        <v>5163</v>
      </c>
      <c r="O1" s="1193" t="str">
        <f>IF('1.はじめに'!$E$15="",'1.はじめに'!$D$15,'1.はじめに'!$E$15)</f>
        <v/>
      </c>
      <c r="P1" s="1228" t="s">
        <v>5210</v>
      </c>
      <c r="R1" s="494"/>
      <c r="T1" s="1226"/>
      <c r="U1" s="494"/>
      <c r="V1" s="355"/>
      <c r="X1" s="1107"/>
      <c r="Y1" s="493" t="s">
        <v>2278</v>
      </c>
      <c r="Z1" s="1246"/>
      <c r="AA1" s="494"/>
      <c r="AB1" s="494"/>
      <c r="AC1" s="494"/>
      <c r="AD1" s="494"/>
      <c r="AE1" s="494"/>
      <c r="AF1" s="494"/>
      <c r="AG1" s="494"/>
      <c r="AH1" s="493"/>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355"/>
      <c r="BM1" s="495" t="s">
        <v>797</v>
      </c>
      <c r="BN1" s="496" t="s">
        <v>1</v>
      </c>
      <c r="BO1" s="497" t="s">
        <v>798</v>
      </c>
    </row>
    <row r="2" spans="1:67" ht="30" customHeight="1" thickBot="1">
      <c r="A2" s="1337" t="str">
        <f>IF('1.はじめに'!F42="要","要入力","（入力不要）")</f>
        <v>（入力不要）</v>
      </c>
      <c r="B2" s="1338"/>
      <c r="C2" s="1339"/>
      <c r="D2" s="1192"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4242</v>
      </c>
      <c r="M2" s="355"/>
      <c r="N2" s="355"/>
      <c r="O2" s="417" t="s">
        <v>2279</v>
      </c>
      <c r="P2" s="494"/>
      <c r="X2" s="355"/>
      <c r="Y2" s="494"/>
      <c r="Z2" s="494"/>
      <c r="AA2" s="494"/>
      <c r="AB2" s="494"/>
      <c r="AC2" s="494"/>
      <c r="AD2" s="494"/>
      <c r="AE2" s="494"/>
      <c r="AF2" s="494"/>
      <c r="AG2" s="494"/>
      <c r="AH2" s="493"/>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355"/>
      <c r="BM2" s="1146" t="s">
        <v>5164</v>
      </c>
      <c r="BN2" s="496"/>
      <c r="BO2" s="497"/>
    </row>
    <row r="3" spans="1:67" ht="20.100000000000001" customHeight="1">
      <c r="A3" s="421" t="s">
        <v>809</v>
      </c>
      <c r="B3" s="498"/>
      <c r="C3" s="499"/>
      <c r="D3" s="500"/>
      <c r="E3" s="500"/>
      <c r="F3" s="498"/>
      <c r="G3" s="498"/>
      <c r="H3" s="498"/>
      <c r="I3" s="498"/>
      <c r="J3" s="498"/>
      <c r="K3" s="498"/>
      <c r="L3" s="498"/>
      <c r="M3" s="498"/>
      <c r="N3" s="498"/>
      <c r="O3" s="498"/>
      <c r="P3" s="494"/>
      <c r="Q3" s="494"/>
      <c r="R3" s="494"/>
      <c r="S3" s="494"/>
      <c r="T3" s="494"/>
      <c r="U3" s="494"/>
      <c r="V3" s="498"/>
      <c r="W3" s="498"/>
      <c r="X3" s="498"/>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355"/>
      <c r="BM3" s="501"/>
      <c r="BN3" s="502"/>
      <c r="BO3" s="450"/>
    </row>
    <row r="4" spans="1:67" ht="20.100000000000001" hidden="1" customHeight="1" outlineLevel="1">
      <c r="A4" s="355"/>
      <c r="B4" s="491"/>
      <c r="C4" s="491"/>
      <c r="D4" s="491"/>
      <c r="E4" s="503"/>
      <c r="F4" s="504">
        <f>'2.入力_使用量(工場等)'!$G$4</f>
        <v>0</v>
      </c>
      <c r="G4" s="505" t="s">
        <v>122</v>
      </c>
      <c r="H4" s="355"/>
      <c r="I4" s="355"/>
      <c r="J4" s="355"/>
      <c r="K4" s="355"/>
      <c r="L4" s="355"/>
      <c r="M4" s="355"/>
      <c r="N4" s="355"/>
      <c r="O4" s="355"/>
      <c r="P4" s="494"/>
      <c r="Q4" s="494"/>
      <c r="R4" s="494"/>
      <c r="S4" s="494"/>
      <c r="T4" s="494"/>
      <c r="U4" s="494"/>
      <c r="V4" s="355"/>
      <c r="W4" s="355"/>
      <c r="X4" s="355"/>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355"/>
      <c r="BM4" s="501"/>
      <c r="BN4" s="502"/>
      <c r="BO4" s="450"/>
    </row>
    <row r="5" spans="1:67" ht="20.100000000000001" customHeight="1" collapsed="1">
      <c r="A5" s="355"/>
      <c r="B5" s="999">
        <v>1</v>
      </c>
      <c r="C5" s="1000" t="s">
        <v>119</v>
      </c>
      <c r="D5" s="1001"/>
      <c r="E5" s="986" t="s">
        <v>120</v>
      </c>
      <c r="F5" s="504">
        <f>'2.入力_使用量(工場等)'!$E$6</f>
        <v>0</v>
      </c>
      <c r="G5" s="505" t="s">
        <v>122</v>
      </c>
      <c r="H5" s="355"/>
      <c r="I5" s="355"/>
      <c r="J5" s="355"/>
      <c r="K5" s="355"/>
      <c r="L5" s="355"/>
      <c r="M5" s="355"/>
      <c r="N5" s="355"/>
      <c r="O5" s="355"/>
      <c r="P5" s="494"/>
      <c r="Q5" s="494"/>
      <c r="R5" s="494"/>
      <c r="S5" s="494"/>
      <c r="T5" s="494"/>
      <c r="U5" s="494"/>
      <c r="V5" s="355"/>
      <c r="W5" s="355"/>
      <c r="X5" s="355"/>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355"/>
      <c r="BM5" s="501"/>
      <c r="BN5" s="502"/>
      <c r="BO5" s="450"/>
    </row>
    <row r="6" spans="1:67" ht="20.100000000000001" customHeight="1">
      <c r="A6" s="355"/>
      <c r="B6" s="1002"/>
      <c r="C6" s="1003"/>
      <c r="D6" s="1004"/>
      <c r="E6" s="1005" t="s">
        <v>121</v>
      </c>
      <c r="F6" s="504">
        <f>'2.入力_使用量(工場等)'!$E$7</f>
        <v>0</v>
      </c>
      <c r="G6" s="505" t="s">
        <v>122</v>
      </c>
      <c r="H6" s="355"/>
      <c r="I6" s="355"/>
      <c r="J6" s="355"/>
      <c r="K6" s="355"/>
      <c r="L6" s="355"/>
      <c r="M6" s="355"/>
      <c r="N6" s="1379" t="str">
        <f>IF(AND(A2="要入力",F6&gt;0),"横浜・川崎市内のエネルギーの外部供給量等の合計量を入力","")</f>
        <v/>
      </c>
      <c r="O6" s="1379"/>
      <c r="P6" s="1379"/>
      <c r="Q6" s="1379"/>
      <c r="R6" s="1379"/>
      <c r="S6" s="1379"/>
      <c r="T6" s="1379"/>
      <c r="U6" s="1379"/>
      <c r="V6" s="1379"/>
      <c r="W6" s="1379" t="str">
        <f>IF(AND(A2="要入力",F5&gt;0),"県域のエネルギーの外部供給量等の合計量を入力","")</f>
        <v/>
      </c>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c r="AT6" s="1379"/>
      <c r="AU6" s="1379"/>
      <c r="AV6" s="1379"/>
      <c r="AW6" s="1379"/>
      <c r="AX6" s="1379"/>
      <c r="AY6" s="1379"/>
      <c r="AZ6" s="1379"/>
      <c r="BA6" s="1379"/>
      <c r="BB6" s="1379"/>
      <c r="BC6" s="1379"/>
      <c r="BD6" s="1379"/>
      <c r="BE6" s="1379"/>
      <c r="BF6" s="1379"/>
      <c r="BG6" s="1379"/>
      <c r="BH6" s="1379"/>
      <c r="BI6" s="1379"/>
      <c r="BJ6" s="1379"/>
      <c r="BK6" s="1379"/>
      <c r="BL6" s="1379"/>
      <c r="BM6" s="501"/>
      <c r="BN6" s="502"/>
      <c r="BO6" s="450"/>
    </row>
    <row r="7" spans="1:67" ht="20.100000000000001" customHeight="1">
      <c r="A7" s="355"/>
      <c r="B7" s="1006">
        <v>2</v>
      </c>
      <c r="C7" s="1007" t="s">
        <v>806</v>
      </c>
      <c r="D7" s="1008"/>
      <c r="E7" s="1009"/>
      <c r="F7" s="66" t="s">
        <v>1613</v>
      </c>
      <c r="G7" s="1263" t="s">
        <v>840</v>
      </c>
      <c r="H7" s="383"/>
      <c r="I7" s="383"/>
      <c r="J7" s="1264"/>
      <c r="K7" s="383"/>
      <c r="L7" s="383"/>
      <c r="M7" s="383"/>
      <c r="N7" s="1379"/>
      <c r="O7" s="1379"/>
      <c r="P7" s="1379"/>
      <c r="Q7" s="1379"/>
      <c r="R7" s="1379"/>
      <c r="S7" s="1379"/>
      <c r="T7" s="1379"/>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c r="AT7" s="1379"/>
      <c r="AU7" s="1379"/>
      <c r="AV7" s="1379"/>
      <c r="AW7" s="1379"/>
      <c r="AX7" s="1379"/>
      <c r="AY7" s="1379"/>
      <c r="AZ7" s="1379"/>
      <c r="BA7" s="1379"/>
      <c r="BB7" s="1379"/>
      <c r="BC7" s="1379"/>
      <c r="BD7" s="1379"/>
      <c r="BE7" s="1379"/>
      <c r="BF7" s="1379"/>
      <c r="BG7" s="1379"/>
      <c r="BH7" s="1379"/>
      <c r="BI7" s="1379"/>
      <c r="BJ7" s="1379"/>
      <c r="BK7" s="1379"/>
      <c r="BL7" s="1379"/>
      <c r="BM7" s="501" t="s">
        <v>5123</v>
      </c>
      <c r="BN7" s="502"/>
      <c r="BO7" s="450"/>
    </row>
    <row r="8" spans="1:67" ht="20.100000000000001" customHeight="1">
      <c r="A8" s="355"/>
      <c r="B8" s="1006">
        <v>3</v>
      </c>
      <c r="C8" s="1007" t="s">
        <v>807</v>
      </c>
      <c r="D8" s="1008"/>
      <c r="E8" s="1009"/>
      <c r="F8" s="66" t="s">
        <v>1613</v>
      </c>
      <c r="G8" s="1263" t="s">
        <v>838</v>
      </c>
      <c r="H8" s="383"/>
      <c r="I8" s="383"/>
      <c r="J8" s="1264"/>
      <c r="K8" s="383"/>
      <c r="L8" s="383"/>
      <c r="M8" s="383"/>
      <c r="N8" s="1379"/>
      <c r="O8" s="1379"/>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c r="AT8" s="1379"/>
      <c r="AU8" s="1379"/>
      <c r="AV8" s="1379"/>
      <c r="AW8" s="1379"/>
      <c r="AX8" s="1379"/>
      <c r="AY8" s="1379"/>
      <c r="AZ8" s="1379"/>
      <c r="BA8" s="1379"/>
      <c r="BB8" s="1379"/>
      <c r="BC8" s="1379"/>
      <c r="BD8" s="1379"/>
      <c r="BE8" s="1379"/>
      <c r="BF8" s="1379"/>
      <c r="BG8" s="1379"/>
      <c r="BH8" s="1379"/>
      <c r="BI8" s="1379"/>
      <c r="BJ8" s="1379"/>
      <c r="BK8" s="1379"/>
      <c r="BL8" s="1379"/>
      <c r="BM8" s="501"/>
      <c r="BN8" s="502"/>
      <c r="BO8" s="450"/>
    </row>
    <row r="9" spans="1:67" ht="20.100000000000001" customHeight="1">
      <c r="A9" s="355"/>
      <c r="B9" s="1006">
        <v>4</v>
      </c>
      <c r="C9" s="1007" t="s">
        <v>808</v>
      </c>
      <c r="D9" s="1008"/>
      <c r="E9" s="1009"/>
      <c r="F9" s="66" t="s">
        <v>1613</v>
      </c>
      <c r="G9" s="1263" t="s">
        <v>839</v>
      </c>
      <c r="H9" s="383"/>
      <c r="I9" s="383"/>
      <c r="J9" s="1265"/>
      <c r="K9" s="383"/>
      <c r="L9" s="383"/>
      <c r="M9" s="383"/>
      <c r="N9" s="1379"/>
      <c r="O9" s="1379"/>
      <c r="P9" s="1379"/>
      <c r="Q9" s="1379"/>
      <c r="R9" s="1379"/>
      <c r="S9" s="1379"/>
      <c r="T9" s="1379"/>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c r="AT9" s="1379"/>
      <c r="AU9" s="1379"/>
      <c r="AV9" s="1379"/>
      <c r="AW9" s="1379"/>
      <c r="AX9" s="1379"/>
      <c r="AY9" s="1379"/>
      <c r="AZ9" s="1379"/>
      <c r="BA9" s="1379"/>
      <c r="BB9" s="1379"/>
      <c r="BC9" s="1379"/>
      <c r="BD9" s="1379"/>
      <c r="BE9" s="1379"/>
      <c r="BF9" s="1379"/>
      <c r="BG9" s="1379"/>
      <c r="BH9" s="1379"/>
      <c r="BI9" s="1379"/>
      <c r="BJ9" s="1379"/>
      <c r="BK9" s="1379"/>
      <c r="BL9" s="1379"/>
      <c r="BM9" s="501"/>
      <c r="BN9" s="502"/>
      <c r="BO9" s="450"/>
    </row>
    <row r="10" spans="1:67" ht="9.9" customHeight="1">
      <c r="A10" s="355"/>
      <c r="B10" s="341"/>
      <c r="C10" s="510"/>
      <c r="D10" s="340"/>
      <c r="E10" s="511"/>
      <c r="F10" s="355"/>
      <c r="G10" s="355"/>
      <c r="H10" s="355"/>
      <c r="I10" s="355"/>
      <c r="J10" s="508"/>
      <c r="K10" s="355"/>
      <c r="L10" s="355"/>
      <c r="M10" s="355"/>
      <c r="N10" s="355"/>
      <c r="O10" s="1266"/>
      <c r="P10" s="494"/>
      <c r="Q10" s="494"/>
      <c r="R10" s="1267"/>
      <c r="S10" s="494"/>
      <c r="T10" s="494"/>
      <c r="U10" s="1267"/>
      <c r="V10" s="1268"/>
      <c r="W10" s="355"/>
      <c r="X10" s="355"/>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355"/>
      <c r="BM10" s="501"/>
      <c r="BN10" s="502"/>
      <c r="BO10" s="450"/>
    </row>
    <row r="11" spans="1:67" ht="20.100000000000001" customHeight="1">
      <c r="A11" s="512" t="s">
        <v>801</v>
      </c>
      <c r="B11" s="513"/>
      <c r="C11" s="499"/>
      <c r="D11" s="514"/>
      <c r="E11" s="514"/>
      <c r="F11" s="500"/>
      <c r="G11" s="500"/>
      <c r="H11" s="513"/>
      <c r="I11" s="513"/>
      <c r="J11" s="513"/>
      <c r="K11" s="513"/>
      <c r="L11" s="513"/>
      <c r="M11" s="513"/>
      <c r="N11" s="513"/>
      <c r="O11" s="513"/>
      <c r="P11" s="515"/>
      <c r="Q11" s="515"/>
      <c r="R11" s="515"/>
      <c r="S11" s="515"/>
      <c r="T11" s="515"/>
      <c r="U11" s="515"/>
      <c r="V11" s="513"/>
      <c r="W11" s="513"/>
      <c r="X11" s="513"/>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341"/>
      <c r="BM11" s="516"/>
      <c r="BN11" s="517"/>
      <c r="BO11" s="516"/>
    </row>
    <row r="12" spans="1:67" ht="20.100000000000001" customHeight="1">
      <c r="A12" s="518"/>
      <c r="B12" s="968" t="s">
        <v>90</v>
      </c>
      <c r="C12" s="1000"/>
      <c r="D12" s="1010"/>
      <c r="E12" s="1010"/>
      <c r="F12" s="1011"/>
      <c r="G12" s="971" t="s">
        <v>3</v>
      </c>
      <c r="H12" s="1025" t="s">
        <v>802</v>
      </c>
      <c r="I12" s="1026"/>
      <c r="J12" s="1348" t="s">
        <v>805</v>
      </c>
      <c r="K12" s="1349"/>
      <c r="L12" s="1349"/>
      <c r="M12" s="1348" t="s">
        <v>5209</v>
      </c>
      <c r="N12" s="1349"/>
      <c r="O12" s="1350"/>
      <c r="P12" s="1375"/>
      <c r="Q12" s="1375"/>
      <c r="R12" s="1375"/>
      <c r="S12" s="1375"/>
      <c r="T12" s="1375"/>
      <c r="U12" s="1378"/>
      <c r="V12" s="1025" t="s">
        <v>136</v>
      </c>
      <c r="W12" s="1024"/>
      <c r="X12" s="1249"/>
      <c r="Y12" s="1362"/>
      <c r="Z12" s="1362"/>
      <c r="AA12" s="1362"/>
      <c r="AB12" s="1362"/>
      <c r="AC12" s="1362"/>
      <c r="AD12" s="1362"/>
      <c r="AE12" s="1362"/>
      <c r="AF12" s="1362"/>
      <c r="AG12" s="1363"/>
      <c r="AH12" s="1358"/>
      <c r="AI12" s="1358"/>
      <c r="AJ12" s="1358"/>
      <c r="AK12" s="1358"/>
      <c r="AL12" s="1358"/>
      <c r="AM12" s="1358"/>
      <c r="AN12" s="1358"/>
      <c r="AO12" s="1358"/>
      <c r="AP12" s="1358"/>
      <c r="AQ12" s="1358"/>
      <c r="AR12" s="1358"/>
      <c r="AS12" s="1358"/>
      <c r="AT12" s="1358"/>
      <c r="AU12" s="1358"/>
      <c r="AV12" s="1358"/>
      <c r="AW12" s="1358"/>
      <c r="AX12" s="1358"/>
      <c r="AY12" s="1358"/>
      <c r="AZ12" s="1358"/>
      <c r="BA12" s="1358"/>
      <c r="BB12" s="1358"/>
      <c r="BC12" s="1358"/>
      <c r="BD12" s="1358"/>
      <c r="BE12" s="1358"/>
      <c r="BF12" s="1358"/>
      <c r="BG12" s="1358"/>
      <c r="BH12" s="1358"/>
      <c r="BI12" s="1358"/>
      <c r="BJ12" s="1358"/>
      <c r="BK12" s="1358"/>
      <c r="BL12" s="518"/>
      <c r="BM12" s="501"/>
      <c r="BN12" s="502"/>
      <c r="BO12" s="450"/>
    </row>
    <row r="13" spans="1:67" ht="20.100000000000001" customHeight="1">
      <c r="A13" s="355"/>
      <c r="B13" s="974"/>
      <c r="C13" s="1012"/>
      <c r="D13" s="1013"/>
      <c r="E13" s="1014"/>
      <c r="F13" s="1015"/>
      <c r="G13" s="1016"/>
      <c r="H13" s="1017" t="s">
        <v>803</v>
      </c>
      <c r="I13" s="1017"/>
      <c r="J13" s="1376"/>
      <c r="K13" s="1377"/>
      <c r="L13" s="1377"/>
      <c r="M13" s="1351"/>
      <c r="N13" s="1352"/>
      <c r="O13" s="1353"/>
      <c r="P13" s="1369"/>
      <c r="Q13" s="1369"/>
      <c r="R13" s="1369"/>
      <c r="S13" s="1373"/>
      <c r="T13" s="1373"/>
      <c r="U13" s="1374"/>
      <c r="V13" s="1250" t="s">
        <v>135</v>
      </c>
      <c r="W13" s="1018"/>
      <c r="X13" s="1251"/>
      <c r="Y13" s="1247"/>
      <c r="Z13" s="1247"/>
      <c r="AA13" s="1247"/>
      <c r="AB13" s="1247"/>
      <c r="AC13" s="1247"/>
      <c r="AD13" s="1247"/>
      <c r="AE13" s="1247"/>
      <c r="AF13" s="1247"/>
      <c r="AG13" s="1248"/>
      <c r="AH13" s="1354"/>
      <c r="AI13" s="1354"/>
      <c r="AJ13" s="1354"/>
      <c r="AK13" s="1354"/>
      <c r="AL13" s="1354"/>
      <c r="AM13" s="1354"/>
      <c r="AN13" s="1354"/>
      <c r="AO13" s="1354"/>
      <c r="AP13" s="1354"/>
      <c r="AQ13" s="1354"/>
      <c r="AR13" s="1354"/>
      <c r="AS13" s="1354"/>
      <c r="AT13" s="1354"/>
      <c r="AU13" s="1354"/>
      <c r="AV13" s="1354"/>
      <c r="AW13" s="1354"/>
      <c r="AX13" s="1354"/>
      <c r="AY13" s="1354"/>
      <c r="AZ13" s="1354"/>
      <c r="BA13" s="1354"/>
      <c r="BB13" s="1354"/>
      <c r="BC13" s="1354"/>
      <c r="BD13" s="1354"/>
      <c r="BE13" s="1354"/>
      <c r="BF13" s="1354"/>
      <c r="BG13" s="1354"/>
      <c r="BH13" s="1354"/>
      <c r="BI13" s="1354"/>
      <c r="BJ13" s="1354"/>
      <c r="BK13" s="1354"/>
      <c r="BL13" s="355"/>
      <c r="BM13" s="501"/>
      <c r="BN13" s="502"/>
      <c r="BO13" s="450"/>
    </row>
    <row r="14" spans="1:67" ht="20.100000000000001" customHeight="1">
      <c r="A14" s="355"/>
      <c r="B14" s="1027"/>
      <c r="C14" s="1014"/>
      <c r="D14" s="1013"/>
      <c r="E14" s="1014"/>
      <c r="F14" s="1015"/>
      <c r="G14" s="1016"/>
      <c r="H14" s="1017" t="s">
        <v>780</v>
      </c>
      <c r="I14" s="1017"/>
      <c r="J14" s="1371">
        <f>SUM(F4:F6)</f>
        <v>0</v>
      </c>
      <c r="K14" s="1372"/>
      <c r="L14" s="1372"/>
      <c r="M14" s="1371">
        <f>F6</f>
        <v>0</v>
      </c>
      <c r="N14" s="1372"/>
      <c r="O14" s="1372"/>
      <c r="P14" s="1359"/>
      <c r="Q14" s="1360"/>
      <c r="R14" s="1360"/>
      <c r="S14" s="1359"/>
      <c r="T14" s="1360"/>
      <c r="U14" s="1361"/>
      <c r="V14" s="1366">
        <f>SUM(F4:F5)</f>
        <v>0</v>
      </c>
      <c r="W14" s="1367"/>
      <c r="X14" s="1368"/>
      <c r="Y14" s="1360"/>
      <c r="Z14" s="1360"/>
      <c r="AA14" s="1360"/>
      <c r="AB14" s="1359"/>
      <c r="AC14" s="1360"/>
      <c r="AD14" s="1360"/>
      <c r="AE14" s="1359"/>
      <c r="AF14" s="1360"/>
      <c r="AG14" s="1361"/>
      <c r="AH14" s="1355"/>
      <c r="AI14" s="1356"/>
      <c r="AJ14" s="1357"/>
      <c r="AK14" s="1355"/>
      <c r="AL14" s="1356"/>
      <c r="AM14" s="1357"/>
      <c r="AN14" s="1355"/>
      <c r="AO14" s="1356"/>
      <c r="AP14" s="1357"/>
      <c r="AQ14" s="1355"/>
      <c r="AR14" s="1356"/>
      <c r="AS14" s="1357"/>
      <c r="AT14" s="1355"/>
      <c r="AU14" s="1356"/>
      <c r="AV14" s="1357"/>
      <c r="AW14" s="1355"/>
      <c r="AX14" s="1356"/>
      <c r="AY14" s="1357"/>
      <c r="AZ14" s="1355"/>
      <c r="BA14" s="1356"/>
      <c r="BB14" s="1357"/>
      <c r="BC14" s="1355"/>
      <c r="BD14" s="1356"/>
      <c r="BE14" s="1357"/>
      <c r="BF14" s="1355"/>
      <c r="BG14" s="1356"/>
      <c r="BH14" s="1357"/>
      <c r="BI14" s="1355"/>
      <c r="BJ14" s="1356"/>
      <c r="BK14" s="1357"/>
      <c r="BL14" s="355"/>
      <c r="BM14" s="501" t="s">
        <v>5131</v>
      </c>
      <c r="BN14" s="502"/>
      <c r="BO14" s="450"/>
    </row>
    <row r="15" spans="1:67" ht="20.100000000000001" customHeight="1">
      <c r="A15" s="521"/>
      <c r="B15" s="1028"/>
      <c r="C15" s="1003"/>
      <c r="D15" s="1019"/>
      <c r="E15" s="1019"/>
      <c r="F15" s="1020"/>
      <c r="G15" s="1021"/>
      <c r="H15" s="1022" t="s">
        <v>116</v>
      </c>
      <c r="I15" s="1023" t="s">
        <v>804</v>
      </c>
      <c r="J15" s="1022" t="s">
        <v>117</v>
      </c>
      <c r="K15" s="1023" t="s">
        <v>799</v>
      </c>
      <c r="L15" s="1023" t="s">
        <v>800</v>
      </c>
      <c r="M15" s="1023" t="s">
        <v>117</v>
      </c>
      <c r="N15" s="1023" t="s">
        <v>799</v>
      </c>
      <c r="O15" s="1023" t="s">
        <v>800</v>
      </c>
      <c r="P15" s="522"/>
      <c r="Q15" s="522"/>
      <c r="R15" s="522"/>
      <c r="S15" s="522"/>
      <c r="T15" s="522"/>
      <c r="U15" s="522"/>
      <c r="V15" s="1023" t="s">
        <v>117</v>
      </c>
      <c r="W15" s="1023" t="s">
        <v>799</v>
      </c>
      <c r="X15" s="1023" t="s">
        <v>800</v>
      </c>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1"/>
      <c r="BM15" s="501" t="s">
        <v>5132</v>
      </c>
      <c r="BN15" s="502"/>
      <c r="BO15" s="450"/>
    </row>
    <row r="16" spans="1:67" s="533" customFormat="1" ht="20.100000000000001" hidden="1" customHeight="1" outlineLevel="1">
      <c r="A16" s="523" t="s">
        <v>2257</v>
      </c>
      <c r="B16" s="524"/>
      <c r="C16" s="525"/>
      <c r="D16" s="526"/>
      <c r="E16" s="526"/>
      <c r="F16" s="527"/>
      <c r="G16" s="528"/>
      <c r="H16" s="529"/>
      <c r="I16" s="529"/>
      <c r="J16" s="529"/>
      <c r="K16" s="529"/>
      <c r="L16" s="529"/>
      <c r="M16" s="529"/>
      <c r="N16" s="530"/>
      <c r="O16" s="529"/>
      <c r="P16" s="531"/>
      <c r="Q16" s="522"/>
      <c r="R16" s="531"/>
      <c r="S16" s="531"/>
      <c r="T16" s="522"/>
      <c r="U16" s="531"/>
      <c r="V16" s="529"/>
      <c r="W16" s="529"/>
      <c r="X16" s="529"/>
      <c r="Y16" s="531"/>
      <c r="Z16" s="522"/>
      <c r="AA16" s="531"/>
      <c r="AB16" s="531"/>
      <c r="AC16" s="522"/>
      <c r="AD16" s="531"/>
      <c r="AE16" s="531"/>
      <c r="AF16" s="522"/>
      <c r="AG16" s="531"/>
      <c r="AH16" s="531"/>
      <c r="AI16" s="522"/>
      <c r="AJ16" s="531"/>
      <c r="AK16" s="531"/>
      <c r="AL16" s="522"/>
      <c r="AM16" s="531"/>
      <c r="AN16" s="531"/>
      <c r="AO16" s="522"/>
      <c r="AP16" s="531"/>
      <c r="AQ16" s="531"/>
      <c r="AR16" s="522"/>
      <c r="AS16" s="531"/>
      <c r="AT16" s="531"/>
      <c r="AU16" s="522"/>
      <c r="AV16" s="531"/>
      <c r="AW16" s="531"/>
      <c r="AX16" s="522"/>
      <c r="AY16" s="531"/>
      <c r="AZ16" s="531"/>
      <c r="BA16" s="522"/>
      <c r="BB16" s="531"/>
      <c r="BC16" s="531"/>
      <c r="BD16" s="522"/>
      <c r="BE16" s="531"/>
      <c r="BF16" s="531"/>
      <c r="BG16" s="522"/>
      <c r="BH16" s="531"/>
      <c r="BI16" s="531"/>
      <c r="BJ16" s="522"/>
      <c r="BK16" s="531"/>
      <c r="BL16" s="532"/>
      <c r="BM16" s="501"/>
      <c r="BN16" s="373"/>
      <c r="BO16" s="450"/>
    </row>
    <row r="17" spans="1:67" s="533" customFormat="1" ht="20.100000000000001" hidden="1" customHeight="1" outlineLevel="1">
      <c r="A17" s="523" t="s">
        <v>2257</v>
      </c>
      <c r="B17" s="524"/>
      <c r="C17" s="525"/>
      <c r="D17" s="526"/>
      <c r="E17" s="526"/>
      <c r="F17" s="527"/>
      <c r="G17" s="528"/>
      <c r="H17" s="529"/>
      <c r="I17" s="529"/>
      <c r="J17" s="529"/>
      <c r="K17" s="529"/>
      <c r="L17" s="529"/>
      <c r="M17" s="529"/>
      <c r="N17" s="530"/>
      <c r="O17" s="529"/>
      <c r="P17" s="531"/>
      <c r="Q17" s="522"/>
      <c r="R17" s="531"/>
      <c r="S17" s="531"/>
      <c r="T17" s="522"/>
      <c r="U17" s="531"/>
      <c r="V17" s="529"/>
      <c r="W17" s="529"/>
      <c r="X17" s="529"/>
      <c r="Y17" s="531"/>
      <c r="Z17" s="522"/>
      <c r="AA17" s="531"/>
      <c r="AB17" s="531"/>
      <c r="AC17" s="522"/>
      <c r="AD17" s="531"/>
      <c r="AE17" s="531"/>
      <c r="AF17" s="522"/>
      <c r="AG17" s="531"/>
      <c r="AH17" s="531"/>
      <c r="AI17" s="522"/>
      <c r="AJ17" s="531"/>
      <c r="AK17" s="531"/>
      <c r="AL17" s="522"/>
      <c r="AM17" s="531"/>
      <c r="AN17" s="531"/>
      <c r="AO17" s="522"/>
      <c r="AP17" s="531"/>
      <c r="AQ17" s="531"/>
      <c r="AR17" s="522"/>
      <c r="AS17" s="531"/>
      <c r="AT17" s="531"/>
      <c r="AU17" s="522"/>
      <c r="AV17" s="531"/>
      <c r="AW17" s="531"/>
      <c r="AX17" s="522"/>
      <c r="AY17" s="531"/>
      <c r="AZ17" s="531"/>
      <c r="BA17" s="522"/>
      <c r="BB17" s="531"/>
      <c r="BC17" s="531"/>
      <c r="BD17" s="522"/>
      <c r="BE17" s="531"/>
      <c r="BF17" s="531"/>
      <c r="BG17" s="522"/>
      <c r="BH17" s="531"/>
      <c r="BI17" s="531"/>
      <c r="BJ17" s="522"/>
      <c r="BK17" s="531"/>
      <c r="BL17" s="532"/>
      <c r="BM17" s="501"/>
      <c r="BN17" s="373"/>
      <c r="BO17" s="450"/>
    </row>
    <row r="18" spans="1:67" ht="20.100000000000001" customHeight="1" collapsed="1">
      <c r="A18" s="355"/>
      <c r="B18" s="1330" t="s">
        <v>6</v>
      </c>
      <c r="C18" s="1370" t="s">
        <v>7</v>
      </c>
      <c r="D18" s="428" t="s">
        <v>8</v>
      </c>
      <c r="E18" s="428"/>
      <c r="F18" s="534"/>
      <c r="G18" s="457" t="s">
        <v>5284</v>
      </c>
      <c r="H18" s="535">
        <f>'2.入力_使用量(工場等)'!M26</f>
        <v>0</v>
      </c>
      <c r="I18" s="535">
        <f>'2.入力_使用量(工場等)'!Q26</f>
        <v>0</v>
      </c>
      <c r="J18" s="535">
        <f>M18+P18+S18+V18</f>
        <v>0</v>
      </c>
      <c r="K18" s="535">
        <f>N18+Q18+T18+W18</f>
        <v>0</v>
      </c>
      <c r="L18" s="536"/>
      <c r="M18" s="29"/>
      <c r="N18" s="5"/>
      <c r="O18" s="536"/>
      <c r="P18" s="1227"/>
      <c r="Q18" s="1216"/>
      <c r="R18" s="539"/>
      <c r="S18" s="1227"/>
      <c r="T18" s="1216"/>
      <c r="U18" s="539"/>
      <c r="V18" s="29"/>
      <c r="W18" s="29"/>
      <c r="X18" s="536"/>
      <c r="Y18" s="537"/>
      <c r="Z18" s="538"/>
      <c r="AA18" s="539"/>
      <c r="AB18" s="537"/>
      <c r="AC18" s="538"/>
      <c r="AD18" s="539"/>
      <c r="AE18" s="537"/>
      <c r="AF18" s="538"/>
      <c r="AG18" s="539"/>
      <c r="AH18" s="537"/>
      <c r="AI18" s="538"/>
      <c r="AJ18" s="539"/>
      <c r="AK18" s="537"/>
      <c r="AL18" s="538"/>
      <c r="AM18" s="539"/>
      <c r="AN18" s="537"/>
      <c r="AO18" s="538"/>
      <c r="AP18" s="539"/>
      <c r="AQ18" s="537"/>
      <c r="AR18" s="538"/>
      <c r="AS18" s="539"/>
      <c r="AT18" s="537"/>
      <c r="AU18" s="538"/>
      <c r="AV18" s="539"/>
      <c r="AW18" s="537"/>
      <c r="AX18" s="538"/>
      <c r="AY18" s="539"/>
      <c r="AZ18" s="537"/>
      <c r="BA18" s="538"/>
      <c r="BB18" s="539"/>
      <c r="BC18" s="537"/>
      <c r="BD18" s="538"/>
      <c r="BE18" s="539"/>
      <c r="BF18" s="537"/>
      <c r="BG18" s="538"/>
      <c r="BH18" s="539"/>
      <c r="BI18" s="537"/>
      <c r="BJ18" s="538"/>
      <c r="BK18" s="539"/>
      <c r="BL18" s="355"/>
      <c r="BM18" s="501" t="s">
        <v>5133</v>
      </c>
      <c r="BN18" s="502"/>
      <c r="BO18" s="450"/>
    </row>
    <row r="19" spans="1:67" ht="20.100000000000001" customHeight="1">
      <c r="A19" s="355"/>
      <c r="B19" s="1330"/>
      <c r="C19" s="1326"/>
      <c r="D19" s="405" t="s">
        <v>9</v>
      </c>
      <c r="E19" s="405"/>
      <c r="F19" s="435"/>
      <c r="G19" s="457" t="s">
        <v>5284</v>
      </c>
      <c r="H19" s="535">
        <f>'2.入力_使用量(工場等)'!M27</f>
        <v>0</v>
      </c>
      <c r="I19" s="535">
        <f>'2.入力_使用量(工場等)'!Q27</f>
        <v>0</v>
      </c>
      <c r="J19" s="535">
        <f t="shared" ref="J19:K75" si="0">M19+P19+S19+V19</f>
        <v>0</v>
      </c>
      <c r="K19" s="535">
        <f t="shared" ref="K19:K74" si="1">N19+Q19+T19+W19</f>
        <v>0</v>
      </c>
      <c r="L19" s="536"/>
      <c r="M19" s="29"/>
      <c r="N19" s="5"/>
      <c r="O19" s="536"/>
      <c r="P19" s="1227"/>
      <c r="Q19" s="1216"/>
      <c r="R19" s="539"/>
      <c r="S19" s="1227"/>
      <c r="T19" s="1216"/>
      <c r="U19" s="539"/>
      <c r="V19" s="29"/>
      <c r="W19" s="29"/>
      <c r="X19" s="536"/>
      <c r="Y19" s="537"/>
      <c r="Z19" s="538"/>
      <c r="AA19" s="539"/>
      <c r="AB19" s="537"/>
      <c r="AC19" s="538"/>
      <c r="AD19" s="539"/>
      <c r="AE19" s="537"/>
      <c r="AF19" s="538"/>
      <c r="AG19" s="539"/>
      <c r="AH19" s="537"/>
      <c r="AI19" s="538"/>
      <c r="AJ19" s="539"/>
      <c r="AK19" s="537"/>
      <c r="AL19" s="538"/>
      <c r="AM19" s="539"/>
      <c r="AN19" s="537"/>
      <c r="AO19" s="538"/>
      <c r="AP19" s="539"/>
      <c r="AQ19" s="537"/>
      <c r="AR19" s="538"/>
      <c r="AS19" s="539"/>
      <c r="AT19" s="537"/>
      <c r="AU19" s="538"/>
      <c r="AV19" s="539"/>
      <c r="AW19" s="537"/>
      <c r="AX19" s="538"/>
      <c r="AY19" s="539"/>
      <c r="AZ19" s="537"/>
      <c r="BA19" s="538"/>
      <c r="BB19" s="539"/>
      <c r="BC19" s="537"/>
      <c r="BD19" s="538"/>
      <c r="BE19" s="539"/>
      <c r="BF19" s="537"/>
      <c r="BG19" s="538"/>
      <c r="BH19" s="539"/>
      <c r="BI19" s="537"/>
      <c r="BJ19" s="538"/>
      <c r="BK19" s="539"/>
      <c r="BL19" s="355"/>
      <c r="BM19" s="501" t="s">
        <v>5134</v>
      </c>
      <c r="BN19" s="502"/>
      <c r="BO19" s="450"/>
    </row>
    <row r="20" spans="1:67" ht="20.100000000000001" customHeight="1">
      <c r="A20" s="355"/>
      <c r="B20" s="1331"/>
      <c r="C20" s="1326"/>
      <c r="D20" s="405" t="s">
        <v>10</v>
      </c>
      <c r="E20" s="405"/>
      <c r="F20" s="435"/>
      <c r="G20" s="457" t="s">
        <v>5284</v>
      </c>
      <c r="H20" s="535">
        <f>'2.入力_使用量(工場等)'!M28</f>
        <v>0</v>
      </c>
      <c r="I20" s="535">
        <f>'2.入力_使用量(工場等)'!Q28</f>
        <v>0</v>
      </c>
      <c r="J20" s="535">
        <f t="shared" si="0"/>
        <v>0</v>
      </c>
      <c r="K20" s="535">
        <f t="shared" si="1"/>
        <v>0</v>
      </c>
      <c r="L20" s="536"/>
      <c r="M20" s="29"/>
      <c r="N20" s="5"/>
      <c r="O20" s="536"/>
      <c r="P20" s="1227"/>
      <c r="Q20" s="1216"/>
      <c r="R20" s="539"/>
      <c r="S20" s="1227"/>
      <c r="T20" s="1216"/>
      <c r="U20" s="539"/>
      <c r="V20" s="29"/>
      <c r="W20" s="29"/>
      <c r="X20" s="536"/>
      <c r="Y20" s="537"/>
      <c r="Z20" s="538"/>
      <c r="AA20" s="539"/>
      <c r="AB20" s="537"/>
      <c r="AC20" s="538"/>
      <c r="AD20" s="539"/>
      <c r="AE20" s="537"/>
      <c r="AF20" s="538"/>
      <c r="AG20" s="539"/>
      <c r="AH20" s="537"/>
      <c r="AI20" s="538"/>
      <c r="AJ20" s="539"/>
      <c r="AK20" s="537"/>
      <c r="AL20" s="538"/>
      <c r="AM20" s="539"/>
      <c r="AN20" s="537"/>
      <c r="AO20" s="538"/>
      <c r="AP20" s="539"/>
      <c r="AQ20" s="537"/>
      <c r="AR20" s="538"/>
      <c r="AS20" s="539"/>
      <c r="AT20" s="537"/>
      <c r="AU20" s="538"/>
      <c r="AV20" s="539"/>
      <c r="AW20" s="537"/>
      <c r="AX20" s="538"/>
      <c r="AY20" s="539"/>
      <c r="AZ20" s="537"/>
      <c r="BA20" s="538"/>
      <c r="BB20" s="539"/>
      <c r="BC20" s="537"/>
      <c r="BD20" s="538"/>
      <c r="BE20" s="539"/>
      <c r="BF20" s="537"/>
      <c r="BG20" s="538"/>
      <c r="BH20" s="539"/>
      <c r="BI20" s="537"/>
      <c r="BJ20" s="538"/>
      <c r="BK20" s="539"/>
      <c r="BL20" s="355"/>
      <c r="BM20" s="501" t="s">
        <v>5140</v>
      </c>
      <c r="BN20" s="502"/>
      <c r="BO20" s="450"/>
    </row>
    <row r="21" spans="1:67" ht="20.100000000000001" customHeight="1">
      <c r="A21" s="355"/>
      <c r="B21" s="1330"/>
      <c r="C21" s="1326"/>
      <c r="D21" s="405" t="s">
        <v>11</v>
      </c>
      <c r="E21" s="405"/>
      <c r="F21" s="435"/>
      <c r="G21" s="457" t="s">
        <v>5284</v>
      </c>
      <c r="H21" s="535">
        <f>'2.入力_使用量(工場等)'!M29</f>
        <v>0</v>
      </c>
      <c r="I21" s="535">
        <f>'2.入力_使用量(工場等)'!Q29</f>
        <v>0</v>
      </c>
      <c r="J21" s="535">
        <f t="shared" si="0"/>
        <v>0</v>
      </c>
      <c r="K21" s="535">
        <f t="shared" si="1"/>
        <v>0</v>
      </c>
      <c r="L21" s="536"/>
      <c r="M21" s="29"/>
      <c r="N21" s="5"/>
      <c r="O21" s="536"/>
      <c r="P21" s="1227"/>
      <c r="Q21" s="1216"/>
      <c r="R21" s="539"/>
      <c r="S21" s="1227"/>
      <c r="T21" s="1216"/>
      <c r="U21" s="539"/>
      <c r="V21" s="29"/>
      <c r="W21" s="29"/>
      <c r="X21" s="536"/>
      <c r="Y21" s="537"/>
      <c r="Z21" s="538"/>
      <c r="AA21" s="539"/>
      <c r="AB21" s="537"/>
      <c r="AC21" s="538"/>
      <c r="AD21" s="539"/>
      <c r="AE21" s="537"/>
      <c r="AF21" s="538"/>
      <c r="AG21" s="539"/>
      <c r="AH21" s="537"/>
      <c r="AI21" s="538"/>
      <c r="AJ21" s="539"/>
      <c r="AK21" s="537"/>
      <c r="AL21" s="538"/>
      <c r="AM21" s="539"/>
      <c r="AN21" s="537"/>
      <c r="AO21" s="538"/>
      <c r="AP21" s="539"/>
      <c r="AQ21" s="537"/>
      <c r="AR21" s="538"/>
      <c r="AS21" s="539"/>
      <c r="AT21" s="537"/>
      <c r="AU21" s="538"/>
      <c r="AV21" s="539"/>
      <c r="AW21" s="537"/>
      <c r="AX21" s="538"/>
      <c r="AY21" s="539"/>
      <c r="AZ21" s="537"/>
      <c r="BA21" s="538"/>
      <c r="BB21" s="539"/>
      <c r="BC21" s="537"/>
      <c r="BD21" s="538"/>
      <c r="BE21" s="539"/>
      <c r="BF21" s="537"/>
      <c r="BG21" s="538"/>
      <c r="BH21" s="539"/>
      <c r="BI21" s="537"/>
      <c r="BJ21" s="538"/>
      <c r="BK21" s="539"/>
      <c r="BL21" s="355"/>
      <c r="BM21" s="501" t="s">
        <v>5141</v>
      </c>
      <c r="BN21" s="502"/>
      <c r="BO21" s="450"/>
    </row>
    <row r="22" spans="1:67" ht="20.100000000000001" customHeight="1">
      <c r="A22" s="355"/>
      <c r="B22" s="1330"/>
      <c r="C22" s="1326"/>
      <c r="D22" s="405" t="s">
        <v>12</v>
      </c>
      <c r="E22" s="405"/>
      <c r="F22" s="435"/>
      <c r="G22" s="457" t="s">
        <v>5284</v>
      </c>
      <c r="H22" s="535">
        <f>'2.入力_使用量(工場等)'!M30</f>
        <v>0</v>
      </c>
      <c r="I22" s="535">
        <f>'2.入力_使用量(工場等)'!Q30</f>
        <v>0</v>
      </c>
      <c r="J22" s="535">
        <f t="shared" si="0"/>
        <v>0</v>
      </c>
      <c r="K22" s="535">
        <f t="shared" si="1"/>
        <v>0</v>
      </c>
      <c r="L22" s="536"/>
      <c r="M22" s="29"/>
      <c r="N22" s="5"/>
      <c r="O22" s="536"/>
      <c r="P22" s="1227"/>
      <c r="Q22" s="1216"/>
      <c r="R22" s="539"/>
      <c r="S22" s="1227"/>
      <c r="T22" s="1216"/>
      <c r="U22" s="539"/>
      <c r="V22" s="29"/>
      <c r="W22" s="29"/>
      <c r="X22" s="536"/>
      <c r="Y22" s="537"/>
      <c r="Z22" s="538"/>
      <c r="AA22" s="539"/>
      <c r="AB22" s="537"/>
      <c r="AC22" s="538"/>
      <c r="AD22" s="539"/>
      <c r="AE22" s="537"/>
      <c r="AF22" s="538"/>
      <c r="AG22" s="539"/>
      <c r="AH22" s="537"/>
      <c r="AI22" s="538"/>
      <c r="AJ22" s="539"/>
      <c r="AK22" s="537"/>
      <c r="AL22" s="538"/>
      <c r="AM22" s="539"/>
      <c r="AN22" s="537"/>
      <c r="AO22" s="538"/>
      <c r="AP22" s="539"/>
      <c r="AQ22" s="537"/>
      <c r="AR22" s="538"/>
      <c r="AS22" s="539"/>
      <c r="AT22" s="537"/>
      <c r="AU22" s="538"/>
      <c r="AV22" s="539"/>
      <c r="AW22" s="537"/>
      <c r="AX22" s="538"/>
      <c r="AY22" s="539"/>
      <c r="AZ22" s="537"/>
      <c r="BA22" s="538"/>
      <c r="BB22" s="539"/>
      <c r="BC22" s="537"/>
      <c r="BD22" s="538"/>
      <c r="BE22" s="539"/>
      <c r="BF22" s="537"/>
      <c r="BG22" s="538"/>
      <c r="BH22" s="539"/>
      <c r="BI22" s="537"/>
      <c r="BJ22" s="538"/>
      <c r="BK22" s="539"/>
      <c r="BL22" s="355"/>
      <c r="BM22" s="501" t="s">
        <v>5142</v>
      </c>
      <c r="BN22" s="502"/>
      <c r="BO22" s="450"/>
    </row>
    <row r="23" spans="1:67" ht="20.100000000000001" customHeight="1">
      <c r="A23" s="355"/>
      <c r="B23" s="1331"/>
      <c r="C23" s="1326"/>
      <c r="D23" s="405" t="s">
        <v>13</v>
      </c>
      <c r="E23" s="405"/>
      <c r="F23" s="435"/>
      <c r="G23" s="457" t="s">
        <v>5284</v>
      </c>
      <c r="H23" s="535">
        <f>'2.入力_使用量(工場等)'!M31</f>
        <v>0</v>
      </c>
      <c r="I23" s="535">
        <f>'2.入力_使用量(工場等)'!Q31</f>
        <v>0</v>
      </c>
      <c r="J23" s="535">
        <f t="shared" si="0"/>
        <v>0</v>
      </c>
      <c r="K23" s="535">
        <f t="shared" si="1"/>
        <v>0</v>
      </c>
      <c r="L23" s="536"/>
      <c r="M23" s="29"/>
      <c r="N23" s="5"/>
      <c r="O23" s="536"/>
      <c r="P23" s="1227"/>
      <c r="Q23" s="1216"/>
      <c r="R23" s="539"/>
      <c r="S23" s="1227"/>
      <c r="T23" s="1216"/>
      <c r="U23" s="539"/>
      <c r="V23" s="29"/>
      <c r="W23" s="29"/>
      <c r="X23" s="536"/>
      <c r="Y23" s="537"/>
      <c r="Z23" s="538"/>
      <c r="AA23" s="539"/>
      <c r="AB23" s="537"/>
      <c r="AC23" s="538"/>
      <c r="AD23" s="539"/>
      <c r="AE23" s="537"/>
      <c r="AF23" s="538"/>
      <c r="AG23" s="539"/>
      <c r="AH23" s="537"/>
      <c r="AI23" s="538"/>
      <c r="AJ23" s="539"/>
      <c r="AK23" s="537"/>
      <c r="AL23" s="538"/>
      <c r="AM23" s="539"/>
      <c r="AN23" s="537"/>
      <c r="AO23" s="538"/>
      <c r="AP23" s="539"/>
      <c r="AQ23" s="537"/>
      <c r="AR23" s="538"/>
      <c r="AS23" s="539"/>
      <c r="AT23" s="537"/>
      <c r="AU23" s="538"/>
      <c r="AV23" s="539"/>
      <c r="AW23" s="537"/>
      <c r="AX23" s="538"/>
      <c r="AY23" s="539"/>
      <c r="AZ23" s="537"/>
      <c r="BA23" s="538"/>
      <c r="BB23" s="539"/>
      <c r="BC23" s="537"/>
      <c r="BD23" s="538"/>
      <c r="BE23" s="539"/>
      <c r="BF23" s="537"/>
      <c r="BG23" s="538"/>
      <c r="BH23" s="539"/>
      <c r="BI23" s="537"/>
      <c r="BJ23" s="538"/>
      <c r="BK23" s="539"/>
      <c r="BL23" s="355"/>
      <c r="BM23" s="501"/>
      <c r="BN23" s="502"/>
      <c r="BO23" s="450"/>
    </row>
    <row r="24" spans="1:67" ht="20.100000000000001" customHeight="1">
      <c r="A24" s="355"/>
      <c r="B24" s="1331"/>
      <c r="C24" s="1326"/>
      <c r="D24" s="405" t="s">
        <v>14</v>
      </c>
      <c r="E24" s="405"/>
      <c r="F24" s="435"/>
      <c r="G24" s="457" t="s">
        <v>5284</v>
      </c>
      <c r="H24" s="535">
        <f>'2.入力_使用量(工場等)'!M32</f>
        <v>0</v>
      </c>
      <c r="I24" s="535">
        <f>'2.入力_使用量(工場等)'!Q32</f>
        <v>0</v>
      </c>
      <c r="J24" s="535">
        <f t="shared" si="0"/>
        <v>0</v>
      </c>
      <c r="K24" s="535">
        <f t="shared" si="1"/>
        <v>0</v>
      </c>
      <c r="L24" s="536"/>
      <c r="M24" s="29"/>
      <c r="N24" s="5"/>
      <c r="O24" s="536"/>
      <c r="P24" s="1227"/>
      <c r="Q24" s="1216"/>
      <c r="R24" s="539"/>
      <c r="S24" s="1227"/>
      <c r="T24" s="1216"/>
      <c r="U24" s="539"/>
      <c r="V24" s="29"/>
      <c r="W24" s="29"/>
      <c r="X24" s="536"/>
      <c r="Y24" s="537"/>
      <c r="Z24" s="538"/>
      <c r="AA24" s="539"/>
      <c r="AB24" s="537"/>
      <c r="AC24" s="538"/>
      <c r="AD24" s="539"/>
      <c r="AE24" s="537"/>
      <c r="AF24" s="538"/>
      <c r="AG24" s="539"/>
      <c r="AH24" s="537"/>
      <c r="AI24" s="538"/>
      <c r="AJ24" s="539"/>
      <c r="AK24" s="537"/>
      <c r="AL24" s="538"/>
      <c r="AM24" s="539"/>
      <c r="AN24" s="537"/>
      <c r="AO24" s="538"/>
      <c r="AP24" s="539"/>
      <c r="AQ24" s="537"/>
      <c r="AR24" s="538"/>
      <c r="AS24" s="539"/>
      <c r="AT24" s="537"/>
      <c r="AU24" s="538"/>
      <c r="AV24" s="539"/>
      <c r="AW24" s="537"/>
      <c r="AX24" s="538"/>
      <c r="AY24" s="539"/>
      <c r="AZ24" s="537"/>
      <c r="BA24" s="538"/>
      <c r="BB24" s="539"/>
      <c r="BC24" s="537"/>
      <c r="BD24" s="538"/>
      <c r="BE24" s="539"/>
      <c r="BF24" s="537"/>
      <c r="BG24" s="538"/>
      <c r="BH24" s="539"/>
      <c r="BI24" s="537"/>
      <c r="BJ24" s="538"/>
      <c r="BK24" s="539"/>
      <c r="BL24" s="355"/>
      <c r="BM24" s="501"/>
      <c r="BN24" s="502"/>
      <c r="BO24" s="450"/>
    </row>
    <row r="25" spans="1:67" ht="20.100000000000001" customHeight="1">
      <c r="A25" s="355"/>
      <c r="B25" s="1330"/>
      <c r="C25" s="1326"/>
      <c r="D25" s="405" t="s">
        <v>15</v>
      </c>
      <c r="E25" s="405"/>
      <c r="F25" s="435"/>
      <c r="G25" s="457" t="s">
        <v>5284</v>
      </c>
      <c r="H25" s="535">
        <f>'2.入力_使用量(工場等)'!M33</f>
        <v>0</v>
      </c>
      <c r="I25" s="535">
        <f>'2.入力_使用量(工場等)'!Q33</f>
        <v>0</v>
      </c>
      <c r="J25" s="535">
        <f t="shared" si="0"/>
        <v>0</v>
      </c>
      <c r="K25" s="535">
        <f t="shared" si="1"/>
        <v>0</v>
      </c>
      <c r="L25" s="536"/>
      <c r="M25" s="29"/>
      <c r="N25" s="5"/>
      <c r="O25" s="536"/>
      <c r="P25" s="1227"/>
      <c r="Q25" s="1216"/>
      <c r="R25" s="539"/>
      <c r="S25" s="1227"/>
      <c r="T25" s="1216"/>
      <c r="U25" s="539"/>
      <c r="V25" s="29"/>
      <c r="W25" s="29"/>
      <c r="X25" s="536"/>
      <c r="Y25" s="537"/>
      <c r="Z25" s="538"/>
      <c r="AA25" s="539"/>
      <c r="AB25" s="537"/>
      <c r="AC25" s="538"/>
      <c r="AD25" s="539"/>
      <c r="AE25" s="537"/>
      <c r="AF25" s="538"/>
      <c r="AG25" s="539"/>
      <c r="AH25" s="537"/>
      <c r="AI25" s="538"/>
      <c r="AJ25" s="539"/>
      <c r="AK25" s="537"/>
      <c r="AL25" s="538"/>
      <c r="AM25" s="539"/>
      <c r="AN25" s="537"/>
      <c r="AO25" s="538"/>
      <c r="AP25" s="539"/>
      <c r="AQ25" s="537"/>
      <c r="AR25" s="538"/>
      <c r="AS25" s="539"/>
      <c r="AT25" s="537"/>
      <c r="AU25" s="538"/>
      <c r="AV25" s="539"/>
      <c r="AW25" s="537"/>
      <c r="AX25" s="538"/>
      <c r="AY25" s="539"/>
      <c r="AZ25" s="537"/>
      <c r="BA25" s="538"/>
      <c r="BB25" s="539"/>
      <c r="BC25" s="537"/>
      <c r="BD25" s="538"/>
      <c r="BE25" s="539"/>
      <c r="BF25" s="537"/>
      <c r="BG25" s="538"/>
      <c r="BH25" s="539"/>
      <c r="BI25" s="537"/>
      <c r="BJ25" s="538"/>
      <c r="BK25" s="539"/>
      <c r="BL25" s="355"/>
      <c r="BM25" s="501"/>
      <c r="BN25" s="502"/>
      <c r="BO25" s="450"/>
    </row>
    <row r="26" spans="1:67" ht="20.100000000000001" customHeight="1">
      <c r="A26" s="355"/>
      <c r="B26" s="1330"/>
      <c r="C26" s="1326"/>
      <c r="D26" s="405" t="s">
        <v>16</v>
      </c>
      <c r="E26" s="453"/>
      <c r="F26" s="435"/>
      <c r="G26" s="457" t="s">
        <v>17</v>
      </c>
      <c r="H26" s="535">
        <f>'2.入力_使用量(工場等)'!M34</f>
        <v>0</v>
      </c>
      <c r="I26" s="535">
        <f>'2.入力_使用量(工場等)'!Q34</f>
        <v>0</v>
      </c>
      <c r="J26" s="535">
        <f t="shared" si="0"/>
        <v>0</v>
      </c>
      <c r="K26" s="535">
        <f t="shared" si="1"/>
        <v>0</v>
      </c>
      <c r="L26" s="536"/>
      <c r="M26" s="29"/>
      <c r="N26" s="5"/>
      <c r="O26" s="536"/>
      <c r="P26" s="1227"/>
      <c r="Q26" s="1216"/>
      <c r="R26" s="539"/>
      <c r="S26" s="1227"/>
      <c r="T26" s="1216"/>
      <c r="U26" s="539"/>
      <c r="V26" s="29"/>
      <c r="W26" s="29"/>
      <c r="X26" s="536"/>
      <c r="Y26" s="537"/>
      <c r="Z26" s="538"/>
      <c r="AA26" s="539"/>
      <c r="AB26" s="537"/>
      <c r="AC26" s="538"/>
      <c r="AD26" s="539"/>
      <c r="AE26" s="537"/>
      <c r="AF26" s="538"/>
      <c r="AG26" s="539"/>
      <c r="AH26" s="537"/>
      <c r="AI26" s="538"/>
      <c r="AJ26" s="539"/>
      <c r="AK26" s="537"/>
      <c r="AL26" s="538"/>
      <c r="AM26" s="539"/>
      <c r="AN26" s="537"/>
      <c r="AO26" s="538"/>
      <c r="AP26" s="539"/>
      <c r="AQ26" s="537"/>
      <c r="AR26" s="538"/>
      <c r="AS26" s="539"/>
      <c r="AT26" s="537"/>
      <c r="AU26" s="538"/>
      <c r="AV26" s="539"/>
      <c r="AW26" s="537"/>
      <c r="AX26" s="538"/>
      <c r="AY26" s="539"/>
      <c r="AZ26" s="537"/>
      <c r="BA26" s="538"/>
      <c r="BB26" s="539"/>
      <c r="BC26" s="537"/>
      <c r="BD26" s="538"/>
      <c r="BE26" s="539"/>
      <c r="BF26" s="537"/>
      <c r="BG26" s="538"/>
      <c r="BH26" s="539"/>
      <c r="BI26" s="537"/>
      <c r="BJ26" s="538"/>
      <c r="BK26" s="539"/>
      <c r="BL26" s="355"/>
      <c r="BM26" s="501"/>
      <c r="BN26" s="502"/>
      <c r="BO26" s="450"/>
    </row>
    <row r="27" spans="1:67" ht="20.100000000000001" customHeight="1">
      <c r="A27" s="355"/>
      <c r="B27" s="1330"/>
      <c r="C27" s="1326"/>
      <c r="D27" s="405" t="s">
        <v>18</v>
      </c>
      <c r="E27" s="405"/>
      <c r="F27" s="435"/>
      <c r="G27" s="457" t="s">
        <v>17</v>
      </c>
      <c r="H27" s="535">
        <f>'2.入力_使用量(工場等)'!M35</f>
        <v>0</v>
      </c>
      <c r="I27" s="535">
        <f>'2.入力_使用量(工場等)'!Q35</f>
        <v>0</v>
      </c>
      <c r="J27" s="535">
        <f t="shared" si="0"/>
        <v>0</v>
      </c>
      <c r="K27" s="535">
        <f t="shared" si="1"/>
        <v>0</v>
      </c>
      <c r="L27" s="536"/>
      <c r="M27" s="29"/>
      <c r="N27" s="5"/>
      <c r="O27" s="536"/>
      <c r="P27" s="1227"/>
      <c r="Q27" s="1216"/>
      <c r="R27" s="539"/>
      <c r="S27" s="1227"/>
      <c r="T27" s="1216"/>
      <c r="U27" s="539"/>
      <c r="V27" s="29"/>
      <c r="W27" s="29"/>
      <c r="X27" s="536"/>
      <c r="Y27" s="537"/>
      <c r="Z27" s="538"/>
      <c r="AA27" s="539"/>
      <c r="AB27" s="537"/>
      <c r="AC27" s="538"/>
      <c r="AD27" s="539"/>
      <c r="AE27" s="537"/>
      <c r="AF27" s="538"/>
      <c r="AG27" s="539"/>
      <c r="AH27" s="537"/>
      <c r="AI27" s="538"/>
      <c r="AJ27" s="539"/>
      <c r="AK27" s="537"/>
      <c r="AL27" s="538"/>
      <c r="AM27" s="539"/>
      <c r="AN27" s="537"/>
      <c r="AO27" s="538"/>
      <c r="AP27" s="539"/>
      <c r="AQ27" s="537"/>
      <c r="AR27" s="538"/>
      <c r="AS27" s="539"/>
      <c r="AT27" s="537"/>
      <c r="AU27" s="538"/>
      <c r="AV27" s="539"/>
      <c r="AW27" s="537"/>
      <c r="AX27" s="538"/>
      <c r="AY27" s="539"/>
      <c r="AZ27" s="537"/>
      <c r="BA27" s="538"/>
      <c r="BB27" s="539"/>
      <c r="BC27" s="537"/>
      <c r="BD27" s="538"/>
      <c r="BE27" s="539"/>
      <c r="BF27" s="537"/>
      <c r="BG27" s="538"/>
      <c r="BH27" s="539"/>
      <c r="BI27" s="537"/>
      <c r="BJ27" s="538"/>
      <c r="BK27" s="539"/>
      <c r="BL27" s="355"/>
      <c r="BM27" s="501"/>
      <c r="BN27" s="502"/>
      <c r="BO27" s="450"/>
    </row>
    <row r="28" spans="1:67" ht="20.100000000000001" customHeight="1">
      <c r="A28" s="355"/>
      <c r="B28" s="1330"/>
      <c r="C28" s="1326"/>
      <c r="D28" s="405" t="s">
        <v>19</v>
      </c>
      <c r="E28" s="405"/>
      <c r="F28" s="435"/>
      <c r="G28" s="457" t="s">
        <v>17</v>
      </c>
      <c r="H28" s="535">
        <f>'2.入力_使用量(工場等)'!M36</f>
        <v>0</v>
      </c>
      <c r="I28" s="535">
        <f>'2.入力_使用量(工場等)'!Q36</f>
        <v>0</v>
      </c>
      <c r="J28" s="535">
        <f t="shared" si="0"/>
        <v>0</v>
      </c>
      <c r="K28" s="535">
        <f t="shared" si="1"/>
        <v>0</v>
      </c>
      <c r="L28" s="536"/>
      <c r="M28" s="29"/>
      <c r="N28" s="5"/>
      <c r="O28" s="536"/>
      <c r="P28" s="1227"/>
      <c r="Q28" s="1216"/>
      <c r="R28" s="539"/>
      <c r="S28" s="1227"/>
      <c r="T28" s="1216"/>
      <c r="U28" s="539"/>
      <c r="V28" s="29"/>
      <c r="W28" s="29"/>
      <c r="X28" s="536"/>
      <c r="Y28" s="537"/>
      <c r="Z28" s="538"/>
      <c r="AA28" s="539"/>
      <c r="AB28" s="537"/>
      <c r="AC28" s="538"/>
      <c r="AD28" s="539"/>
      <c r="AE28" s="537"/>
      <c r="AF28" s="538"/>
      <c r="AG28" s="539"/>
      <c r="AH28" s="537"/>
      <c r="AI28" s="538"/>
      <c r="AJ28" s="539"/>
      <c r="AK28" s="537"/>
      <c r="AL28" s="538"/>
      <c r="AM28" s="539"/>
      <c r="AN28" s="537"/>
      <c r="AO28" s="538"/>
      <c r="AP28" s="539"/>
      <c r="AQ28" s="537"/>
      <c r="AR28" s="538"/>
      <c r="AS28" s="539"/>
      <c r="AT28" s="537"/>
      <c r="AU28" s="538"/>
      <c r="AV28" s="539"/>
      <c r="AW28" s="537"/>
      <c r="AX28" s="538"/>
      <c r="AY28" s="539"/>
      <c r="AZ28" s="537"/>
      <c r="BA28" s="538"/>
      <c r="BB28" s="539"/>
      <c r="BC28" s="537"/>
      <c r="BD28" s="538"/>
      <c r="BE28" s="539"/>
      <c r="BF28" s="537"/>
      <c r="BG28" s="538"/>
      <c r="BH28" s="539"/>
      <c r="BI28" s="537"/>
      <c r="BJ28" s="538"/>
      <c r="BK28" s="539"/>
      <c r="BL28" s="355"/>
      <c r="BM28" s="501"/>
      <c r="BN28" s="502"/>
      <c r="BO28" s="450"/>
    </row>
    <row r="29" spans="1:67" ht="20.100000000000001" customHeight="1">
      <c r="A29" s="355"/>
      <c r="B29" s="1331"/>
      <c r="C29" s="1326"/>
      <c r="D29" s="405" t="s">
        <v>20</v>
      </c>
      <c r="E29" s="405"/>
      <c r="F29" s="435"/>
      <c r="G29" s="457" t="s">
        <v>17</v>
      </c>
      <c r="H29" s="535">
        <f>'2.入力_使用量(工場等)'!M37</f>
        <v>0</v>
      </c>
      <c r="I29" s="535">
        <f>'2.入力_使用量(工場等)'!Q37</f>
        <v>0</v>
      </c>
      <c r="J29" s="535">
        <f t="shared" si="0"/>
        <v>0</v>
      </c>
      <c r="K29" s="535">
        <f t="shared" si="1"/>
        <v>0</v>
      </c>
      <c r="L29" s="536"/>
      <c r="M29" s="29"/>
      <c r="N29" s="5"/>
      <c r="O29" s="536"/>
      <c r="P29" s="1227"/>
      <c r="Q29" s="1216"/>
      <c r="R29" s="539"/>
      <c r="S29" s="1227"/>
      <c r="T29" s="1216"/>
      <c r="U29" s="539"/>
      <c r="V29" s="29"/>
      <c r="W29" s="29"/>
      <c r="X29" s="536"/>
      <c r="Y29" s="537"/>
      <c r="Z29" s="538"/>
      <c r="AA29" s="539"/>
      <c r="AB29" s="537"/>
      <c r="AC29" s="538"/>
      <c r="AD29" s="539"/>
      <c r="AE29" s="537"/>
      <c r="AF29" s="538"/>
      <c r="AG29" s="539"/>
      <c r="AH29" s="537"/>
      <c r="AI29" s="538"/>
      <c r="AJ29" s="539"/>
      <c r="AK29" s="537"/>
      <c r="AL29" s="538"/>
      <c r="AM29" s="539"/>
      <c r="AN29" s="537"/>
      <c r="AO29" s="538"/>
      <c r="AP29" s="539"/>
      <c r="AQ29" s="537"/>
      <c r="AR29" s="538"/>
      <c r="AS29" s="539"/>
      <c r="AT29" s="537"/>
      <c r="AU29" s="538"/>
      <c r="AV29" s="539"/>
      <c r="AW29" s="537"/>
      <c r="AX29" s="538"/>
      <c r="AY29" s="539"/>
      <c r="AZ29" s="537"/>
      <c r="BA29" s="538"/>
      <c r="BB29" s="539"/>
      <c r="BC29" s="537"/>
      <c r="BD29" s="538"/>
      <c r="BE29" s="539"/>
      <c r="BF29" s="537"/>
      <c r="BG29" s="538"/>
      <c r="BH29" s="539"/>
      <c r="BI29" s="537"/>
      <c r="BJ29" s="538"/>
      <c r="BK29" s="539"/>
      <c r="BL29" s="355"/>
      <c r="BM29" s="501"/>
      <c r="BN29" s="502"/>
      <c r="BO29" s="450"/>
    </row>
    <row r="30" spans="1:67" ht="20.100000000000001" customHeight="1">
      <c r="A30" s="355"/>
      <c r="B30" s="1330"/>
      <c r="C30" s="1326"/>
      <c r="D30" s="405" t="s">
        <v>21</v>
      </c>
      <c r="E30" s="406"/>
      <c r="F30" s="407" t="s">
        <v>4250</v>
      </c>
      <c r="G30" s="457" t="s">
        <v>22</v>
      </c>
      <c r="H30" s="535">
        <f>'2.入力_使用量(工場等)'!M38</f>
        <v>0</v>
      </c>
      <c r="I30" s="535">
        <f>'2.入力_使用量(工場等)'!Q38</f>
        <v>0</v>
      </c>
      <c r="J30" s="535">
        <f t="shared" si="0"/>
        <v>0</v>
      </c>
      <c r="K30" s="535">
        <f t="shared" si="1"/>
        <v>0</v>
      </c>
      <c r="L30" s="536"/>
      <c r="M30" s="29"/>
      <c r="N30" s="5"/>
      <c r="O30" s="536"/>
      <c r="P30" s="1227"/>
      <c r="Q30" s="1216"/>
      <c r="R30" s="539"/>
      <c r="S30" s="1227"/>
      <c r="T30" s="1216"/>
      <c r="U30" s="539"/>
      <c r="V30" s="29"/>
      <c r="W30" s="29"/>
      <c r="X30" s="536"/>
      <c r="Y30" s="537"/>
      <c r="Z30" s="538"/>
      <c r="AA30" s="539"/>
      <c r="AB30" s="537"/>
      <c r="AC30" s="538"/>
      <c r="AD30" s="539"/>
      <c r="AE30" s="537"/>
      <c r="AF30" s="538"/>
      <c r="AG30" s="539"/>
      <c r="AH30" s="537"/>
      <c r="AI30" s="538"/>
      <c r="AJ30" s="539"/>
      <c r="AK30" s="537"/>
      <c r="AL30" s="538"/>
      <c r="AM30" s="539"/>
      <c r="AN30" s="537"/>
      <c r="AO30" s="538"/>
      <c r="AP30" s="539"/>
      <c r="AQ30" s="537"/>
      <c r="AR30" s="538"/>
      <c r="AS30" s="539"/>
      <c r="AT30" s="537"/>
      <c r="AU30" s="538"/>
      <c r="AV30" s="539"/>
      <c r="AW30" s="537"/>
      <c r="AX30" s="538"/>
      <c r="AY30" s="539"/>
      <c r="AZ30" s="537"/>
      <c r="BA30" s="538"/>
      <c r="BB30" s="539"/>
      <c r="BC30" s="537"/>
      <c r="BD30" s="538"/>
      <c r="BE30" s="539"/>
      <c r="BF30" s="537"/>
      <c r="BG30" s="538"/>
      <c r="BH30" s="539"/>
      <c r="BI30" s="537"/>
      <c r="BJ30" s="538"/>
      <c r="BK30" s="539"/>
      <c r="BL30" s="355"/>
      <c r="BM30" s="501"/>
      <c r="BN30" s="502"/>
      <c r="BO30" s="450"/>
    </row>
    <row r="31" spans="1:67" ht="20.100000000000001" customHeight="1">
      <c r="A31" s="355"/>
      <c r="B31" s="1331"/>
      <c r="C31" s="1326"/>
      <c r="D31" s="405" t="s">
        <v>23</v>
      </c>
      <c r="E31" s="453"/>
      <c r="F31" s="435"/>
      <c r="G31" s="457" t="s">
        <v>17</v>
      </c>
      <c r="H31" s="535">
        <f>'2.入力_使用量(工場等)'!M39</f>
        <v>0</v>
      </c>
      <c r="I31" s="535">
        <f>'2.入力_使用量(工場等)'!Q39</f>
        <v>0</v>
      </c>
      <c r="J31" s="535">
        <f t="shared" si="0"/>
        <v>0</v>
      </c>
      <c r="K31" s="535">
        <f t="shared" si="1"/>
        <v>0</v>
      </c>
      <c r="L31" s="536"/>
      <c r="M31" s="29"/>
      <c r="N31" s="5"/>
      <c r="O31" s="536"/>
      <c r="P31" s="1227"/>
      <c r="Q31" s="1216"/>
      <c r="R31" s="539"/>
      <c r="S31" s="1227"/>
      <c r="T31" s="1216"/>
      <c r="U31" s="539"/>
      <c r="V31" s="29"/>
      <c r="W31" s="29"/>
      <c r="X31" s="536"/>
      <c r="Y31" s="537"/>
      <c r="Z31" s="538"/>
      <c r="AA31" s="539"/>
      <c r="AB31" s="537"/>
      <c r="AC31" s="538"/>
      <c r="AD31" s="539"/>
      <c r="AE31" s="537"/>
      <c r="AF31" s="538"/>
      <c r="AG31" s="539"/>
      <c r="AH31" s="537"/>
      <c r="AI31" s="538"/>
      <c r="AJ31" s="539"/>
      <c r="AK31" s="537"/>
      <c r="AL31" s="538"/>
      <c r="AM31" s="539"/>
      <c r="AN31" s="537"/>
      <c r="AO31" s="538"/>
      <c r="AP31" s="539"/>
      <c r="AQ31" s="537"/>
      <c r="AR31" s="538"/>
      <c r="AS31" s="539"/>
      <c r="AT31" s="537"/>
      <c r="AU31" s="538"/>
      <c r="AV31" s="539"/>
      <c r="AW31" s="537"/>
      <c r="AX31" s="538"/>
      <c r="AY31" s="539"/>
      <c r="AZ31" s="537"/>
      <c r="BA31" s="538"/>
      <c r="BB31" s="539"/>
      <c r="BC31" s="537"/>
      <c r="BD31" s="538"/>
      <c r="BE31" s="539"/>
      <c r="BF31" s="537"/>
      <c r="BG31" s="538"/>
      <c r="BH31" s="539"/>
      <c r="BI31" s="537"/>
      <c r="BJ31" s="538"/>
      <c r="BK31" s="539"/>
      <c r="BL31" s="355"/>
      <c r="BM31" s="501"/>
      <c r="BN31" s="502"/>
      <c r="BO31" s="450"/>
    </row>
    <row r="32" spans="1:67" ht="20.100000000000001" customHeight="1">
      <c r="A32" s="355"/>
      <c r="B32" s="1330"/>
      <c r="C32" s="1326"/>
      <c r="D32" s="405" t="s">
        <v>24</v>
      </c>
      <c r="E32" s="405"/>
      <c r="F32" s="407" t="s">
        <v>4250</v>
      </c>
      <c r="G32" s="457" t="s">
        <v>22</v>
      </c>
      <c r="H32" s="535">
        <f>'2.入力_使用量(工場等)'!M40</f>
        <v>0</v>
      </c>
      <c r="I32" s="535">
        <f>'2.入力_使用量(工場等)'!Q40</f>
        <v>0</v>
      </c>
      <c r="J32" s="535">
        <f t="shared" si="0"/>
        <v>0</v>
      </c>
      <c r="K32" s="535">
        <f t="shared" si="1"/>
        <v>0</v>
      </c>
      <c r="L32" s="536"/>
      <c r="M32" s="29"/>
      <c r="N32" s="5"/>
      <c r="O32" s="536"/>
      <c r="P32" s="1227"/>
      <c r="Q32" s="1216"/>
      <c r="R32" s="539"/>
      <c r="S32" s="1227"/>
      <c r="T32" s="1216"/>
      <c r="U32" s="539"/>
      <c r="V32" s="29"/>
      <c r="W32" s="29"/>
      <c r="X32" s="536"/>
      <c r="Y32" s="537"/>
      <c r="Z32" s="538"/>
      <c r="AA32" s="539"/>
      <c r="AB32" s="537"/>
      <c r="AC32" s="538"/>
      <c r="AD32" s="539"/>
      <c r="AE32" s="537"/>
      <c r="AF32" s="538"/>
      <c r="AG32" s="539"/>
      <c r="AH32" s="537"/>
      <c r="AI32" s="538"/>
      <c r="AJ32" s="539"/>
      <c r="AK32" s="537"/>
      <c r="AL32" s="538"/>
      <c r="AM32" s="539"/>
      <c r="AN32" s="537"/>
      <c r="AO32" s="538"/>
      <c r="AP32" s="539"/>
      <c r="AQ32" s="537"/>
      <c r="AR32" s="538"/>
      <c r="AS32" s="539"/>
      <c r="AT32" s="537"/>
      <c r="AU32" s="538"/>
      <c r="AV32" s="539"/>
      <c r="AW32" s="537"/>
      <c r="AX32" s="538"/>
      <c r="AY32" s="539"/>
      <c r="AZ32" s="537"/>
      <c r="BA32" s="538"/>
      <c r="BB32" s="539"/>
      <c r="BC32" s="537"/>
      <c r="BD32" s="538"/>
      <c r="BE32" s="539"/>
      <c r="BF32" s="537"/>
      <c r="BG32" s="538"/>
      <c r="BH32" s="539"/>
      <c r="BI32" s="537"/>
      <c r="BJ32" s="538"/>
      <c r="BK32" s="539"/>
      <c r="BL32" s="355"/>
      <c r="BM32" s="501"/>
      <c r="BN32" s="502"/>
      <c r="BO32" s="450"/>
    </row>
    <row r="33" spans="1:67" ht="20.100000000000001" customHeight="1">
      <c r="A33" s="355"/>
      <c r="B33" s="1330"/>
      <c r="C33" s="1326"/>
      <c r="D33" s="405" t="s">
        <v>25</v>
      </c>
      <c r="E33" s="405"/>
      <c r="F33" s="435"/>
      <c r="G33" s="457" t="s">
        <v>17</v>
      </c>
      <c r="H33" s="535">
        <f>'2.入力_使用量(工場等)'!M41</f>
        <v>0</v>
      </c>
      <c r="I33" s="535">
        <f>'2.入力_使用量(工場等)'!Q41</f>
        <v>0</v>
      </c>
      <c r="J33" s="535">
        <f t="shared" si="0"/>
        <v>0</v>
      </c>
      <c r="K33" s="535">
        <f t="shared" si="1"/>
        <v>0</v>
      </c>
      <c r="L33" s="536"/>
      <c r="M33" s="29"/>
      <c r="N33" s="5"/>
      <c r="O33" s="536"/>
      <c r="P33" s="1227"/>
      <c r="Q33" s="1216"/>
      <c r="R33" s="539"/>
      <c r="S33" s="1227"/>
      <c r="T33" s="1216"/>
      <c r="U33" s="539"/>
      <c r="V33" s="29"/>
      <c r="W33" s="29"/>
      <c r="X33" s="536"/>
      <c r="Y33" s="537"/>
      <c r="Z33" s="538"/>
      <c r="AA33" s="539"/>
      <c r="AB33" s="537"/>
      <c r="AC33" s="538"/>
      <c r="AD33" s="539"/>
      <c r="AE33" s="537"/>
      <c r="AF33" s="538"/>
      <c r="AG33" s="539"/>
      <c r="AH33" s="537"/>
      <c r="AI33" s="538"/>
      <c r="AJ33" s="539"/>
      <c r="AK33" s="537"/>
      <c r="AL33" s="538"/>
      <c r="AM33" s="539"/>
      <c r="AN33" s="537"/>
      <c r="AO33" s="538"/>
      <c r="AP33" s="539"/>
      <c r="AQ33" s="537"/>
      <c r="AR33" s="538"/>
      <c r="AS33" s="539"/>
      <c r="AT33" s="537"/>
      <c r="AU33" s="538"/>
      <c r="AV33" s="539"/>
      <c r="AW33" s="537"/>
      <c r="AX33" s="538"/>
      <c r="AY33" s="539"/>
      <c r="AZ33" s="537"/>
      <c r="BA33" s="538"/>
      <c r="BB33" s="539"/>
      <c r="BC33" s="537"/>
      <c r="BD33" s="538"/>
      <c r="BE33" s="539"/>
      <c r="BF33" s="537"/>
      <c r="BG33" s="538"/>
      <c r="BH33" s="539"/>
      <c r="BI33" s="537"/>
      <c r="BJ33" s="538"/>
      <c r="BK33" s="539"/>
      <c r="BL33" s="355"/>
      <c r="BM33" s="501"/>
      <c r="BN33" s="502"/>
      <c r="BO33" s="450"/>
    </row>
    <row r="34" spans="1:67" ht="20.100000000000001" customHeight="1">
      <c r="A34" s="355"/>
      <c r="B34" s="1330"/>
      <c r="C34" s="1326"/>
      <c r="D34" s="405" t="s">
        <v>26</v>
      </c>
      <c r="E34" s="453"/>
      <c r="F34" s="435"/>
      <c r="G34" s="457" t="s">
        <v>17</v>
      </c>
      <c r="H34" s="535">
        <f>'2.入力_使用量(工場等)'!M42</f>
        <v>0</v>
      </c>
      <c r="I34" s="535">
        <f>'2.入力_使用量(工場等)'!Q42</f>
        <v>0</v>
      </c>
      <c r="J34" s="535">
        <f t="shared" si="0"/>
        <v>0</v>
      </c>
      <c r="K34" s="535">
        <f t="shared" si="1"/>
        <v>0</v>
      </c>
      <c r="L34" s="536"/>
      <c r="M34" s="29"/>
      <c r="N34" s="5"/>
      <c r="O34" s="536"/>
      <c r="P34" s="1227"/>
      <c r="Q34" s="1216"/>
      <c r="R34" s="539"/>
      <c r="S34" s="1227"/>
      <c r="T34" s="1216"/>
      <c r="U34" s="539"/>
      <c r="V34" s="29"/>
      <c r="W34" s="29"/>
      <c r="X34" s="536"/>
      <c r="Y34" s="537"/>
      <c r="Z34" s="538"/>
      <c r="AA34" s="539"/>
      <c r="AB34" s="537"/>
      <c r="AC34" s="538"/>
      <c r="AD34" s="539"/>
      <c r="AE34" s="537"/>
      <c r="AF34" s="538"/>
      <c r="AG34" s="539"/>
      <c r="AH34" s="537"/>
      <c r="AI34" s="538"/>
      <c r="AJ34" s="539"/>
      <c r="AK34" s="537"/>
      <c r="AL34" s="538"/>
      <c r="AM34" s="539"/>
      <c r="AN34" s="537"/>
      <c r="AO34" s="538"/>
      <c r="AP34" s="539"/>
      <c r="AQ34" s="537"/>
      <c r="AR34" s="538"/>
      <c r="AS34" s="539"/>
      <c r="AT34" s="537"/>
      <c r="AU34" s="538"/>
      <c r="AV34" s="539"/>
      <c r="AW34" s="537"/>
      <c r="AX34" s="538"/>
      <c r="AY34" s="539"/>
      <c r="AZ34" s="537"/>
      <c r="BA34" s="538"/>
      <c r="BB34" s="539"/>
      <c r="BC34" s="537"/>
      <c r="BD34" s="538"/>
      <c r="BE34" s="539"/>
      <c r="BF34" s="537"/>
      <c r="BG34" s="538"/>
      <c r="BH34" s="539"/>
      <c r="BI34" s="537"/>
      <c r="BJ34" s="538"/>
      <c r="BK34" s="539"/>
      <c r="BL34" s="355"/>
      <c r="BM34" s="501"/>
      <c r="BN34" s="502"/>
      <c r="BO34" s="450"/>
    </row>
    <row r="35" spans="1:67" ht="20.100000000000001" customHeight="1">
      <c r="A35" s="355"/>
      <c r="B35" s="1330"/>
      <c r="C35" s="1326"/>
      <c r="D35" s="405" t="s">
        <v>27</v>
      </c>
      <c r="E35" s="405"/>
      <c r="F35" s="435"/>
      <c r="G35" s="457" t="s">
        <v>17</v>
      </c>
      <c r="H35" s="535">
        <f>'2.入力_使用量(工場等)'!M43</f>
        <v>0</v>
      </c>
      <c r="I35" s="535">
        <f>'2.入力_使用量(工場等)'!Q43</f>
        <v>0</v>
      </c>
      <c r="J35" s="535">
        <f t="shared" si="0"/>
        <v>0</v>
      </c>
      <c r="K35" s="535">
        <f t="shared" si="1"/>
        <v>0</v>
      </c>
      <c r="L35" s="536"/>
      <c r="M35" s="29"/>
      <c r="N35" s="5"/>
      <c r="O35" s="536"/>
      <c r="P35" s="1227"/>
      <c r="Q35" s="1216"/>
      <c r="R35" s="539"/>
      <c r="S35" s="1227"/>
      <c r="T35" s="1216"/>
      <c r="U35" s="539"/>
      <c r="V35" s="29"/>
      <c r="W35" s="29"/>
      <c r="X35" s="536"/>
      <c r="Y35" s="537"/>
      <c r="Z35" s="538"/>
      <c r="AA35" s="539"/>
      <c r="AB35" s="537"/>
      <c r="AC35" s="538"/>
      <c r="AD35" s="539"/>
      <c r="AE35" s="537"/>
      <c r="AF35" s="538"/>
      <c r="AG35" s="539"/>
      <c r="AH35" s="537"/>
      <c r="AI35" s="538"/>
      <c r="AJ35" s="539"/>
      <c r="AK35" s="537"/>
      <c r="AL35" s="538"/>
      <c r="AM35" s="539"/>
      <c r="AN35" s="537"/>
      <c r="AO35" s="538"/>
      <c r="AP35" s="539"/>
      <c r="AQ35" s="537"/>
      <c r="AR35" s="538"/>
      <c r="AS35" s="539"/>
      <c r="AT35" s="537"/>
      <c r="AU35" s="538"/>
      <c r="AV35" s="539"/>
      <c r="AW35" s="537"/>
      <c r="AX35" s="538"/>
      <c r="AY35" s="539"/>
      <c r="AZ35" s="537"/>
      <c r="BA35" s="538"/>
      <c r="BB35" s="539"/>
      <c r="BC35" s="537"/>
      <c r="BD35" s="538"/>
      <c r="BE35" s="539"/>
      <c r="BF35" s="537"/>
      <c r="BG35" s="538"/>
      <c r="BH35" s="539"/>
      <c r="BI35" s="537"/>
      <c r="BJ35" s="538"/>
      <c r="BK35" s="539"/>
      <c r="BL35" s="355"/>
      <c r="BM35" s="501"/>
      <c r="BN35" s="502"/>
      <c r="BO35" s="450"/>
    </row>
    <row r="36" spans="1:67" ht="20.100000000000001" customHeight="1">
      <c r="A36" s="355"/>
      <c r="B36" s="1330"/>
      <c r="C36" s="1326"/>
      <c r="D36" s="405" t="s">
        <v>28</v>
      </c>
      <c r="E36" s="405"/>
      <c r="F36" s="435"/>
      <c r="G36" s="457" t="s">
        <v>17</v>
      </c>
      <c r="H36" s="535">
        <f>'2.入力_使用量(工場等)'!M44</f>
        <v>0</v>
      </c>
      <c r="I36" s="535">
        <f>'2.入力_使用量(工場等)'!Q44</f>
        <v>0</v>
      </c>
      <c r="J36" s="535">
        <f t="shared" si="0"/>
        <v>0</v>
      </c>
      <c r="K36" s="535">
        <f t="shared" si="1"/>
        <v>0</v>
      </c>
      <c r="L36" s="536"/>
      <c r="M36" s="29"/>
      <c r="N36" s="5"/>
      <c r="O36" s="536"/>
      <c r="P36" s="1227"/>
      <c r="Q36" s="1216"/>
      <c r="R36" s="539"/>
      <c r="S36" s="1227"/>
      <c r="T36" s="1216"/>
      <c r="U36" s="539"/>
      <c r="V36" s="29"/>
      <c r="W36" s="29"/>
      <c r="X36" s="536"/>
      <c r="Y36" s="537"/>
      <c r="Z36" s="538"/>
      <c r="AA36" s="539"/>
      <c r="AB36" s="537"/>
      <c r="AC36" s="538"/>
      <c r="AD36" s="539"/>
      <c r="AE36" s="537"/>
      <c r="AF36" s="538"/>
      <c r="AG36" s="539"/>
      <c r="AH36" s="537"/>
      <c r="AI36" s="538"/>
      <c r="AJ36" s="539"/>
      <c r="AK36" s="537"/>
      <c r="AL36" s="538"/>
      <c r="AM36" s="539"/>
      <c r="AN36" s="537"/>
      <c r="AO36" s="538"/>
      <c r="AP36" s="539"/>
      <c r="AQ36" s="537"/>
      <c r="AR36" s="538"/>
      <c r="AS36" s="539"/>
      <c r="AT36" s="537"/>
      <c r="AU36" s="538"/>
      <c r="AV36" s="539"/>
      <c r="AW36" s="537"/>
      <c r="AX36" s="538"/>
      <c r="AY36" s="539"/>
      <c r="AZ36" s="537"/>
      <c r="BA36" s="538"/>
      <c r="BB36" s="539"/>
      <c r="BC36" s="537"/>
      <c r="BD36" s="538"/>
      <c r="BE36" s="539"/>
      <c r="BF36" s="537"/>
      <c r="BG36" s="538"/>
      <c r="BH36" s="539"/>
      <c r="BI36" s="537"/>
      <c r="BJ36" s="538"/>
      <c r="BK36" s="539"/>
      <c r="BL36" s="355"/>
      <c r="BM36" s="501"/>
      <c r="BN36" s="502"/>
      <c r="BO36" s="450"/>
    </row>
    <row r="37" spans="1:67" ht="20.100000000000001" customHeight="1">
      <c r="A37" s="355"/>
      <c r="B37" s="1330"/>
      <c r="C37" s="1326"/>
      <c r="D37" s="405" t="s">
        <v>29</v>
      </c>
      <c r="E37" s="405"/>
      <c r="F37" s="435"/>
      <c r="G37" s="457" t="s">
        <v>17</v>
      </c>
      <c r="H37" s="535">
        <f>'2.入力_使用量(工場等)'!M45</f>
        <v>0</v>
      </c>
      <c r="I37" s="535">
        <f>'2.入力_使用量(工場等)'!Q45</f>
        <v>0</v>
      </c>
      <c r="J37" s="535">
        <f t="shared" si="0"/>
        <v>0</v>
      </c>
      <c r="K37" s="535">
        <f t="shared" si="1"/>
        <v>0</v>
      </c>
      <c r="L37" s="536"/>
      <c r="M37" s="29"/>
      <c r="N37" s="5"/>
      <c r="O37" s="536"/>
      <c r="P37" s="1227"/>
      <c r="Q37" s="1216"/>
      <c r="R37" s="539"/>
      <c r="S37" s="1227"/>
      <c r="T37" s="1216"/>
      <c r="U37" s="539"/>
      <c r="V37" s="29"/>
      <c r="W37" s="29"/>
      <c r="X37" s="536"/>
      <c r="Y37" s="537"/>
      <c r="Z37" s="538"/>
      <c r="AA37" s="539"/>
      <c r="AB37" s="537"/>
      <c r="AC37" s="538"/>
      <c r="AD37" s="539"/>
      <c r="AE37" s="537"/>
      <c r="AF37" s="538"/>
      <c r="AG37" s="539"/>
      <c r="AH37" s="537"/>
      <c r="AI37" s="538"/>
      <c r="AJ37" s="539"/>
      <c r="AK37" s="537"/>
      <c r="AL37" s="538"/>
      <c r="AM37" s="539"/>
      <c r="AN37" s="537"/>
      <c r="AO37" s="538"/>
      <c r="AP37" s="539"/>
      <c r="AQ37" s="537"/>
      <c r="AR37" s="538"/>
      <c r="AS37" s="539"/>
      <c r="AT37" s="537"/>
      <c r="AU37" s="538"/>
      <c r="AV37" s="539"/>
      <c r="AW37" s="537"/>
      <c r="AX37" s="538"/>
      <c r="AY37" s="539"/>
      <c r="AZ37" s="537"/>
      <c r="BA37" s="538"/>
      <c r="BB37" s="539"/>
      <c r="BC37" s="537"/>
      <c r="BD37" s="538"/>
      <c r="BE37" s="539"/>
      <c r="BF37" s="537"/>
      <c r="BG37" s="538"/>
      <c r="BH37" s="539"/>
      <c r="BI37" s="537"/>
      <c r="BJ37" s="538"/>
      <c r="BK37" s="539"/>
      <c r="BL37" s="355"/>
      <c r="BM37" s="540"/>
      <c r="BN37" s="420"/>
      <c r="BO37" s="540"/>
    </row>
    <row r="38" spans="1:67" ht="20.100000000000001" customHeight="1">
      <c r="A38" s="355"/>
      <c r="B38" s="1330"/>
      <c r="C38" s="1326"/>
      <c r="D38" s="405" t="s">
        <v>30</v>
      </c>
      <c r="E38" s="405"/>
      <c r="F38" s="435"/>
      <c r="G38" s="457" t="s">
        <v>17</v>
      </c>
      <c r="H38" s="535">
        <f>'2.入力_使用量(工場等)'!M46</f>
        <v>0</v>
      </c>
      <c r="I38" s="535">
        <f>'2.入力_使用量(工場等)'!Q46</f>
        <v>0</v>
      </c>
      <c r="J38" s="535">
        <f t="shared" si="0"/>
        <v>0</v>
      </c>
      <c r="K38" s="535">
        <f t="shared" si="1"/>
        <v>0</v>
      </c>
      <c r="L38" s="536"/>
      <c r="M38" s="29"/>
      <c r="N38" s="5"/>
      <c r="O38" s="536"/>
      <c r="P38" s="1227"/>
      <c r="Q38" s="1216"/>
      <c r="R38" s="539"/>
      <c r="S38" s="1227"/>
      <c r="T38" s="1216"/>
      <c r="U38" s="539"/>
      <c r="V38" s="29"/>
      <c r="W38" s="29"/>
      <c r="X38" s="536"/>
      <c r="Y38" s="537"/>
      <c r="Z38" s="538"/>
      <c r="AA38" s="539"/>
      <c r="AB38" s="537"/>
      <c r="AC38" s="538"/>
      <c r="AD38" s="539"/>
      <c r="AE38" s="537"/>
      <c r="AF38" s="538"/>
      <c r="AG38" s="539"/>
      <c r="AH38" s="537"/>
      <c r="AI38" s="538"/>
      <c r="AJ38" s="539"/>
      <c r="AK38" s="537"/>
      <c r="AL38" s="538"/>
      <c r="AM38" s="539"/>
      <c r="AN38" s="537"/>
      <c r="AO38" s="538"/>
      <c r="AP38" s="539"/>
      <c r="AQ38" s="537"/>
      <c r="AR38" s="538"/>
      <c r="AS38" s="539"/>
      <c r="AT38" s="537"/>
      <c r="AU38" s="538"/>
      <c r="AV38" s="539"/>
      <c r="AW38" s="537"/>
      <c r="AX38" s="538"/>
      <c r="AY38" s="539"/>
      <c r="AZ38" s="537"/>
      <c r="BA38" s="538"/>
      <c r="BB38" s="539"/>
      <c r="BC38" s="537"/>
      <c r="BD38" s="538"/>
      <c r="BE38" s="539"/>
      <c r="BF38" s="537"/>
      <c r="BG38" s="538"/>
      <c r="BH38" s="539"/>
      <c r="BI38" s="537"/>
      <c r="BJ38" s="538"/>
      <c r="BK38" s="539"/>
      <c r="BL38" s="355"/>
      <c r="BM38" s="501"/>
      <c r="BN38" s="502"/>
      <c r="BO38" s="450"/>
    </row>
    <row r="39" spans="1:67" ht="20.100000000000001" customHeight="1">
      <c r="A39" s="355"/>
      <c r="B39" s="1330"/>
      <c r="C39" s="1326"/>
      <c r="D39" s="405" t="s">
        <v>31</v>
      </c>
      <c r="E39" s="405"/>
      <c r="F39" s="435"/>
      <c r="G39" s="457" t="s">
        <v>17</v>
      </c>
      <c r="H39" s="535">
        <f>'2.入力_使用量(工場等)'!M47</f>
        <v>0</v>
      </c>
      <c r="I39" s="535">
        <f>'2.入力_使用量(工場等)'!Q47</f>
        <v>0</v>
      </c>
      <c r="J39" s="535">
        <f t="shared" si="0"/>
        <v>0</v>
      </c>
      <c r="K39" s="535">
        <f t="shared" si="1"/>
        <v>0</v>
      </c>
      <c r="L39" s="536"/>
      <c r="M39" s="29"/>
      <c r="N39" s="5"/>
      <c r="O39" s="536"/>
      <c r="P39" s="1227"/>
      <c r="Q39" s="1216"/>
      <c r="R39" s="539"/>
      <c r="S39" s="1227"/>
      <c r="T39" s="1216"/>
      <c r="U39" s="539"/>
      <c r="V39" s="29"/>
      <c r="W39" s="29"/>
      <c r="X39" s="536"/>
      <c r="Y39" s="537"/>
      <c r="Z39" s="538"/>
      <c r="AA39" s="539"/>
      <c r="AB39" s="537"/>
      <c r="AC39" s="538"/>
      <c r="AD39" s="539"/>
      <c r="AE39" s="537"/>
      <c r="AF39" s="538"/>
      <c r="AG39" s="539"/>
      <c r="AH39" s="537"/>
      <c r="AI39" s="538"/>
      <c r="AJ39" s="539"/>
      <c r="AK39" s="537"/>
      <c r="AL39" s="538"/>
      <c r="AM39" s="539"/>
      <c r="AN39" s="537"/>
      <c r="AO39" s="538"/>
      <c r="AP39" s="539"/>
      <c r="AQ39" s="537"/>
      <c r="AR39" s="538"/>
      <c r="AS39" s="539"/>
      <c r="AT39" s="537"/>
      <c r="AU39" s="538"/>
      <c r="AV39" s="539"/>
      <c r="AW39" s="537"/>
      <c r="AX39" s="538"/>
      <c r="AY39" s="539"/>
      <c r="AZ39" s="537"/>
      <c r="BA39" s="538"/>
      <c r="BB39" s="539"/>
      <c r="BC39" s="537"/>
      <c r="BD39" s="538"/>
      <c r="BE39" s="539"/>
      <c r="BF39" s="537"/>
      <c r="BG39" s="538"/>
      <c r="BH39" s="539"/>
      <c r="BI39" s="537"/>
      <c r="BJ39" s="538"/>
      <c r="BK39" s="539"/>
      <c r="BL39" s="355"/>
      <c r="BM39" s="501"/>
      <c r="BN39" s="502"/>
      <c r="BO39" s="450"/>
    </row>
    <row r="40" spans="1:67" ht="20.100000000000001" customHeight="1">
      <c r="A40" s="355"/>
      <c r="B40" s="1330"/>
      <c r="C40" s="1326"/>
      <c r="D40" s="405" t="s">
        <v>32</v>
      </c>
      <c r="E40" s="453"/>
      <c r="F40" s="435"/>
      <c r="G40" s="457" t="s">
        <v>17</v>
      </c>
      <c r="H40" s="535">
        <f>'2.入力_使用量(工場等)'!M48</f>
        <v>0</v>
      </c>
      <c r="I40" s="535">
        <f>'2.入力_使用量(工場等)'!Q48</f>
        <v>0</v>
      </c>
      <c r="J40" s="535">
        <f t="shared" si="0"/>
        <v>0</v>
      </c>
      <c r="K40" s="535">
        <f t="shared" si="1"/>
        <v>0</v>
      </c>
      <c r="L40" s="536"/>
      <c r="M40" s="29"/>
      <c r="N40" s="5"/>
      <c r="O40" s="536"/>
      <c r="P40" s="1227"/>
      <c r="Q40" s="1216"/>
      <c r="R40" s="539"/>
      <c r="S40" s="1227"/>
      <c r="T40" s="1216"/>
      <c r="U40" s="539"/>
      <c r="V40" s="29"/>
      <c r="W40" s="29"/>
      <c r="X40" s="536"/>
      <c r="Y40" s="537"/>
      <c r="Z40" s="538"/>
      <c r="AA40" s="539"/>
      <c r="AB40" s="537"/>
      <c r="AC40" s="538"/>
      <c r="AD40" s="539"/>
      <c r="AE40" s="537"/>
      <c r="AF40" s="538"/>
      <c r="AG40" s="539"/>
      <c r="AH40" s="537"/>
      <c r="AI40" s="538"/>
      <c r="AJ40" s="539"/>
      <c r="AK40" s="537"/>
      <c r="AL40" s="538"/>
      <c r="AM40" s="539"/>
      <c r="AN40" s="537"/>
      <c r="AO40" s="538"/>
      <c r="AP40" s="539"/>
      <c r="AQ40" s="537"/>
      <c r="AR40" s="538"/>
      <c r="AS40" s="539"/>
      <c r="AT40" s="537"/>
      <c r="AU40" s="538"/>
      <c r="AV40" s="539"/>
      <c r="AW40" s="537"/>
      <c r="AX40" s="538"/>
      <c r="AY40" s="539"/>
      <c r="AZ40" s="537"/>
      <c r="BA40" s="538"/>
      <c r="BB40" s="539"/>
      <c r="BC40" s="537"/>
      <c r="BD40" s="538"/>
      <c r="BE40" s="539"/>
      <c r="BF40" s="537"/>
      <c r="BG40" s="538"/>
      <c r="BH40" s="539"/>
      <c r="BI40" s="537"/>
      <c r="BJ40" s="538"/>
      <c r="BK40" s="539"/>
      <c r="BL40" s="355"/>
      <c r="BM40" s="501"/>
      <c r="BN40" s="502"/>
      <c r="BO40" s="450"/>
    </row>
    <row r="41" spans="1:67" ht="20.100000000000001" customHeight="1">
      <c r="A41" s="355"/>
      <c r="B41" s="1330"/>
      <c r="C41" s="1326"/>
      <c r="D41" s="405" t="s">
        <v>33</v>
      </c>
      <c r="E41" s="405"/>
      <c r="F41" s="407" t="s">
        <v>4250</v>
      </c>
      <c r="G41" s="457" t="s">
        <v>22</v>
      </c>
      <c r="H41" s="535">
        <f>'2.入力_使用量(工場等)'!M49</f>
        <v>0</v>
      </c>
      <c r="I41" s="535">
        <f>'2.入力_使用量(工場等)'!Q49</f>
        <v>0</v>
      </c>
      <c r="J41" s="535">
        <f t="shared" si="0"/>
        <v>0</v>
      </c>
      <c r="K41" s="535">
        <f t="shared" si="1"/>
        <v>0</v>
      </c>
      <c r="L41" s="536"/>
      <c r="M41" s="29"/>
      <c r="N41" s="5"/>
      <c r="O41" s="536"/>
      <c r="P41" s="1227"/>
      <c r="Q41" s="1216"/>
      <c r="R41" s="539"/>
      <c r="S41" s="1227"/>
      <c r="T41" s="1216"/>
      <c r="U41" s="539"/>
      <c r="V41" s="29"/>
      <c r="W41" s="29"/>
      <c r="X41" s="536"/>
      <c r="Y41" s="537"/>
      <c r="Z41" s="538"/>
      <c r="AA41" s="539"/>
      <c r="AB41" s="537"/>
      <c r="AC41" s="538"/>
      <c r="AD41" s="539"/>
      <c r="AE41" s="537"/>
      <c r="AF41" s="538"/>
      <c r="AG41" s="539"/>
      <c r="AH41" s="537"/>
      <c r="AI41" s="538"/>
      <c r="AJ41" s="539"/>
      <c r="AK41" s="537"/>
      <c r="AL41" s="538"/>
      <c r="AM41" s="539"/>
      <c r="AN41" s="537"/>
      <c r="AO41" s="538"/>
      <c r="AP41" s="539"/>
      <c r="AQ41" s="537"/>
      <c r="AR41" s="538"/>
      <c r="AS41" s="539"/>
      <c r="AT41" s="537"/>
      <c r="AU41" s="538"/>
      <c r="AV41" s="539"/>
      <c r="AW41" s="537"/>
      <c r="AX41" s="538"/>
      <c r="AY41" s="539"/>
      <c r="AZ41" s="537"/>
      <c r="BA41" s="538"/>
      <c r="BB41" s="539"/>
      <c r="BC41" s="537"/>
      <c r="BD41" s="538"/>
      <c r="BE41" s="539"/>
      <c r="BF41" s="537"/>
      <c r="BG41" s="538"/>
      <c r="BH41" s="539"/>
      <c r="BI41" s="537"/>
      <c r="BJ41" s="538"/>
      <c r="BK41" s="539"/>
      <c r="BL41" s="355"/>
      <c r="BM41" s="501"/>
      <c r="BN41" s="502"/>
      <c r="BO41" s="450"/>
    </row>
    <row r="42" spans="1:67" ht="20.100000000000001" customHeight="1">
      <c r="A42" s="355"/>
      <c r="B42" s="1330"/>
      <c r="C42" s="1326"/>
      <c r="D42" s="405" t="s">
        <v>34</v>
      </c>
      <c r="E42" s="405"/>
      <c r="F42" s="407" t="s">
        <v>4250</v>
      </c>
      <c r="G42" s="457" t="s">
        <v>22</v>
      </c>
      <c r="H42" s="535">
        <f>'2.入力_使用量(工場等)'!M50</f>
        <v>0</v>
      </c>
      <c r="I42" s="535">
        <f>'2.入力_使用量(工場等)'!Q50</f>
        <v>0</v>
      </c>
      <c r="J42" s="535">
        <f t="shared" si="0"/>
        <v>0</v>
      </c>
      <c r="K42" s="535">
        <f t="shared" si="1"/>
        <v>0</v>
      </c>
      <c r="L42" s="536"/>
      <c r="M42" s="29"/>
      <c r="N42" s="5"/>
      <c r="O42" s="536"/>
      <c r="P42" s="1227"/>
      <c r="Q42" s="1216"/>
      <c r="R42" s="539"/>
      <c r="S42" s="1227"/>
      <c r="T42" s="1216"/>
      <c r="U42" s="539"/>
      <c r="V42" s="29"/>
      <c r="W42" s="29"/>
      <c r="X42" s="536"/>
      <c r="Y42" s="537"/>
      <c r="Z42" s="538"/>
      <c r="AA42" s="539"/>
      <c r="AB42" s="537"/>
      <c r="AC42" s="538"/>
      <c r="AD42" s="539"/>
      <c r="AE42" s="537"/>
      <c r="AF42" s="538"/>
      <c r="AG42" s="539"/>
      <c r="AH42" s="537"/>
      <c r="AI42" s="538"/>
      <c r="AJ42" s="539"/>
      <c r="AK42" s="537"/>
      <c r="AL42" s="538"/>
      <c r="AM42" s="539"/>
      <c r="AN42" s="537"/>
      <c r="AO42" s="538"/>
      <c r="AP42" s="539"/>
      <c r="AQ42" s="537"/>
      <c r="AR42" s="538"/>
      <c r="AS42" s="539"/>
      <c r="AT42" s="537"/>
      <c r="AU42" s="538"/>
      <c r="AV42" s="539"/>
      <c r="AW42" s="537"/>
      <c r="AX42" s="538"/>
      <c r="AY42" s="539"/>
      <c r="AZ42" s="537"/>
      <c r="BA42" s="538"/>
      <c r="BB42" s="539"/>
      <c r="BC42" s="537"/>
      <c r="BD42" s="538"/>
      <c r="BE42" s="539"/>
      <c r="BF42" s="537"/>
      <c r="BG42" s="538"/>
      <c r="BH42" s="539"/>
      <c r="BI42" s="537"/>
      <c r="BJ42" s="538"/>
      <c r="BK42" s="539"/>
      <c r="BL42" s="355"/>
      <c r="BM42" s="501"/>
      <c r="BN42" s="502"/>
      <c r="BO42" s="450"/>
    </row>
    <row r="43" spans="1:67" ht="20.100000000000001" customHeight="1">
      <c r="A43" s="355"/>
      <c r="B43" s="1330"/>
      <c r="C43" s="1326"/>
      <c r="D43" s="405" t="s">
        <v>35</v>
      </c>
      <c r="E43" s="405"/>
      <c r="F43" s="407" t="s">
        <v>4250</v>
      </c>
      <c r="G43" s="457" t="s">
        <v>22</v>
      </c>
      <c r="H43" s="535">
        <f>'2.入力_使用量(工場等)'!M51</f>
        <v>0</v>
      </c>
      <c r="I43" s="535">
        <f>'2.入力_使用量(工場等)'!Q51</f>
        <v>0</v>
      </c>
      <c r="J43" s="535">
        <f t="shared" si="0"/>
        <v>0</v>
      </c>
      <c r="K43" s="535">
        <f t="shared" si="1"/>
        <v>0</v>
      </c>
      <c r="L43" s="536"/>
      <c r="M43" s="29"/>
      <c r="N43" s="5"/>
      <c r="O43" s="536"/>
      <c r="P43" s="1227"/>
      <c r="Q43" s="1216"/>
      <c r="R43" s="539"/>
      <c r="S43" s="1227"/>
      <c r="T43" s="1216"/>
      <c r="U43" s="539"/>
      <c r="V43" s="29"/>
      <c r="W43" s="29"/>
      <c r="X43" s="536"/>
      <c r="Y43" s="537"/>
      <c r="Z43" s="538"/>
      <c r="AA43" s="539"/>
      <c r="AB43" s="537"/>
      <c r="AC43" s="538"/>
      <c r="AD43" s="539"/>
      <c r="AE43" s="537"/>
      <c r="AF43" s="538"/>
      <c r="AG43" s="539"/>
      <c r="AH43" s="537"/>
      <c r="AI43" s="538"/>
      <c r="AJ43" s="539"/>
      <c r="AK43" s="537"/>
      <c r="AL43" s="538"/>
      <c r="AM43" s="539"/>
      <c r="AN43" s="537"/>
      <c r="AO43" s="538"/>
      <c r="AP43" s="539"/>
      <c r="AQ43" s="537"/>
      <c r="AR43" s="538"/>
      <c r="AS43" s="539"/>
      <c r="AT43" s="537"/>
      <c r="AU43" s="538"/>
      <c r="AV43" s="539"/>
      <c r="AW43" s="537"/>
      <c r="AX43" s="538"/>
      <c r="AY43" s="539"/>
      <c r="AZ43" s="537"/>
      <c r="BA43" s="538"/>
      <c r="BB43" s="539"/>
      <c r="BC43" s="537"/>
      <c r="BD43" s="538"/>
      <c r="BE43" s="539"/>
      <c r="BF43" s="537"/>
      <c r="BG43" s="538"/>
      <c r="BH43" s="539"/>
      <c r="BI43" s="537"/>
      <c r="BJ43" s="538"/>
      <c r="BK43" s="539"/>
      <c r="BL43" s="355"/>
      <c r="BM43" s="501"/>
      <c r="BN43" s="541"/>
      <c r="BO43" s="450"/>
    </row>
    <row r="44" spans="1:67" ht="20.100000000000001" customHeight="1">
      <c r="A44" s="355"/>
      <c r="B44" s="1330"/>
      <c r="C44" s="1326"/>
      <c r="D44" s="405" t="s">
        <v>36</v>
      </c>
      <c r="E44" s="405"/>
      <c r="F44" s="407" t="s">
        <v>4250</v>
      </c>
      <c r="G44" s="457" t="s">
        <v>22</v>
      </c>
      <c r="H44" s="535">
        <f>'2.入力_使用量(工場等)'!M52</f>
        <v>0</v>
      </c>
      <c r="I44" s="535">
        <f>'2.入力_使用量(工場等)'!Q52</f>
        <v>0</v>
      </c>
      <c r="J44" s="535">
        <f t="shared" si="0"/>
        <v>0</v>
      </c>
      <c r="K44" s="535">
        <f t="shared" si="1"/>
        <v>0</v>
      </c>
      <c r="L44" s="536"/>
      <c r="M44" s="29"/>
      <c r="N44" s="5"/>
      <c r="O44" s="536"/>
      <c r="P44" s="1227"/>
      <c r="Q44" s="1216"/>
      <c r="R44" s="539"/>
      <c r="S44" s="1227"/>
      <c r="T44" s="1216"/>
      <c r="U44" s="539"/>
      <c r="V44" s="29"/>
      <c r="W44" s="29"/>
      <c r="X44" s="536"/>
      <c r="Y44" s="537"/>
      <c r="Z44" s="538"/>
      <c r="AA44" s="539"/>
      <c r="AB44" s="537"/>
      <c r="AC44" s="538"/>
      <c r="AD44" s="539"/>
      <c r="AE44" s="537"/>
      <c r="AF44" s="538"/>
      <c r="AG44" s="539"/>
      <c r="AH44" s="537"/>
      <c r="AI44" s="538"/>
      <c r="AJ44" s="539"/>
      <c r="AK44" s="537"/>
      <c r="AL44" s="538"/>
      <c r="AM44" s="539"/>
      <c r="AN44" s="537"/>
      <c r="AO44" s="538"/>
      <c r="AP44" s="539"/>
      <c r="AQ44" s="537"/>
      <c r="AR44" s="538"/>
      <c r="AS44" s="539"/>
      <c r="AT44" s="537"/>
      <c r="AU44" s="538"/>
      <c r="AV44" s="539"/>
      <c r="AW44" s="537"/>
      <c r="AX44" s="538"/>
      <c r="AY44" s="539"/>
      <c r="AZ44" s="537"/>
      <c r="BA44" s="538"/>
      <c r="BB44" s="539"/>
      <c r="BC44" s="537"/>
      <c r="BD44" s="538"/>
      <c r="BE44" s="539"/>
      <c r="BF44" s="537"/>
      <c r="BG44" s="538"/>
      <c r="BH44" s="539"/>
      <c r="BI44" s="537"/>
      <c r="BJ44" s="538"/>
      <c r="BK44" s="539"/>
      <c r="BL44" s="355"/>
      <c r="BM44" s="501"/>
      <c r="BN44" s="541"/>
      <c r="BO44" s="450"/>
    </row>
    <row r="45" spans="1:67" ht="20.100000000000001" customHeight="1">
      <c r="A45" s="355"/>
      <c r="B45" s="1331"/>
      <c r="C45" s="1326"/>
      <c r="D45" s="463" t="s">
        <v>167</v>
      </c>
      <c r="E45" s="464" t="str">
        <f>'2.入力_使用量(工場等)'!E53</f>
        <v>ガス事業者名を選択</v>
      </c>
      <c r="F45" s="471">
        <f>'2.入力_使用量(工場等)'!G53</f>
        <v>0</v>
      </c>
      <c r="G45" s="457" t="s">
        <v>22</v>
      </c>
      <c r="H45" s="535">
        <f>'2.入力_使用量(工場等)'!M53</f>
        <v>0</v>
      </c>
      <c r="I45" s="535">
        <f>'2.入力_使用量(工場等)'!Q53</f>
        <v>0</v>
      </c>
      <c r="J45" s="535">
        <f t="shared" si="0"/>
        <v>0</v>
      </c>
      <c r="K45" s="535">
        <f t="shared" si="1"/>
        <v>0</v>
      </c>
      <c r="L45" s="536"/>
      <c r="M45" s="29"/>
      <c r="N45" s="5"/>
      <c r="O45" s="536"/>
      <c r="P45" s="1227"/>
      <c r="Q45" s="1216"/>
      <c r="R45" s="539"/>
      <c r="S45" s="1227"/>
      <c r="T45" s="1216"/>
      <c r="U45" s="539"/>
      <c r="V45" s="29"/>
      <c r="W45" s="29"/>
      <c r="X45" s="536"/>
      <c r="Y45" s="537"/>
      <c r="Z45" s="538"/>
      <c r="AA45" s="539"/>
      <c r="AB45" s="537"/>
      <c r="AC45" s="538"/>
      <c r="AD45" s="539"/>
      <c r="AE45" s="537"/>
      <c r="AF45" s="538"/>
      <c r="AG45" s="539"/>
      <c r="AH45" s="537"/>
      <c r="AI45" s="538"/>
      <c r="AJ45" s="539"/>
      <c r="AK45" s="537"/>
      <c r="AL45" s="538"/>
      <c r="AM45" s="539"/>
      <c r="AN45" s="537"/>
      <c r="AO45" s="538"/>
      <c r="AP45" s="539"/>
      <c r="AQ45" s="537"/>
      <c r="AR45" s="538"/>
      <c r="AS45" s="539"/>
      <c r="AT45" s="537"/>
      <c r="AU45" s="538"/>
      <c r="AV45" s="539"/>
      <c r="AW45" s="537"/>
      <c r="AX45" s="538"/>
      <c r="AY45" s="539"/>
      <c r="AZ45" s="537"/>
      <c r="BA45" s="538"/>
      <c r="BB45" s="539"/>
      <c r="BC45" s="537"/>
      <c r="BD45" s="538"/>
      <c r="BE45" s="539"/>
      <c r="BF45" s="537"/>
      <c r="BG45" s="538"/>
      <c r="BH45" s="539"/>
      <c r="BI45" s="537"/>
      <c r="BJ45" s="538"/>
      <c r="BK45" s="539"/>
      <c r="BL45" s="355"/>
      <c r="BM45" s="501"/>
      <c r="BN45" s="541"/>
      <c r="BO45" s="450"/>
    </row>
    <row r="46" spans="1:67" ht="20.100000000000001" customHeight="1">
      <c r="A46" s="355"/>
      <c r="B46" s="1330"/>
      <c r="C46" s="1326"/>
      <c r="D46" s="463" t="s">
        <v>168</v>
      </c>
      <c r="E46" s="464" t="str">
        <f>'2.入力_使用量(工場等)'!E54</f>
        <v>ガス事業者名を選択</v>
      </c>
      <c r="F46" s="471">
        <f>'2.入力_使用量(工場等)'!G54</f>
        <v>0</v>
      </c>
      <c r="G46" s="457" t="s">
        <v>22</v>
      </c>
      <c r="H46" s="535">
        <f>'2.入力_使用量(工場等)'!M54</f>
        <v>0</v>
      </c>
      <c r="I46" s="535">
        <f>'2.入力_使用量(工場等)'!Q54</f>
        <v>0</v>
      </c>
      <c r="J46" s="535">
        <f t="shared" si="0"/>
        <v>0</v>
      </c>
      <c r="K46" s="535">
        <f t="shared" si="1"/>
        <v>0</v>
      </c>
      <c r="L46" s="536"/>
      <c r="M46" s="29"/>
      <c r="N46" s="5"/>
      <c r="O46" s="536"/>
      <c r="P46" s="1227"/>
      <c r="Q46" s="1216"/>
      <c r="R46" s="539"/>
      <c r="S46" s="1227"/>
      <c r="T46" s="1216"/>
      <c r="U46" s="539"/>
      <c r="V46" s="29"/>
      <c r="W46" s="29"/>
      <c r="X46" s="536"/>
      <c r="Y46" s="537"/>
      <c r="Z46" s="538"/>
      <c r="AA46" s="539"/>
      <c r="AB46" s="537"/>
      <c r="AC46" s="538"/>
      <c r="AD46" s="539"/>
      <c r="AE46" s="537"/>
      <c r="AF46" s="538"/>
      <c r="AG46" s="539"/>
      <c r="AH46" s="537"/>
      <c r="AI46" s="538"/>
      <c r="AJ46" s="539"/>
      <c r="AK46" s="537"/>
      <c r="AL46" s="538"/>
      <c r="AM46" s="539"/>
      <c r="AN46" s="537"/>
      <c r="AO46" s="538"/>
      <c r="AP46" s="539"/>
      <c r="AQ46" s="537"/>
      <c r="AR46" s="538"/>
      <c r="AS46" s="539"/>
      <c r="AT46" s="537"/>
      <c r="AU46" s="538"/>
      <c r="AV46" s="539"/>
      <c r="AW46" s="537"/>
      <c r="AX46" s="538"/>
      <c r="AY46" s="539"/>
      <c r="AZ46" s="537"/>
      <c r="BA46" s="538"/>
      <c r="BB46" s="539"/>
      <c r="BC46" s="537"/>
      <c r="BD46" s="538"/>
      <c r="BE46" s="539"/>
      <c r="BF46" s="537"/>
      <c r="BG46" s="538"/>
      <c r="BH46" s="539"/>
      <c r="BI46" s="537"/>
      <c r="BJ46" s="538"/>
      <c r="BK46" s="539"/>
      <c r="BL46" s="355"/>
      <c r="BM46" s="501"/>
      <c r="BN46" s="541"/>
      <c r="BO46" s="450"/>
    </row>
    <row r="47" spans="1:67" ht="20.100000000000001" customHeight="1">
      <c r="A47" s="355"/>
      <c r="B47" s="1330"/>
      <c r="C47" s="1326"/>
      <c r="D47" s="463" t="s">
        <v>169</v>
      </c>
      <c r="E47" s="464" t="str">
        <f>'2.入力_使用量(工場等)'!E55</f>
        <v>ガス事業者名を選択</v>
      </c>
      <c r="F47" s="471">
        <f>'2.入力_使用量(工場等)'!G55</f>
        <v>0</v>
      </c>
      <c r="G47" s="457" t="s">
        <v>22</v>
      </c>
      <c r="H47" s="535">
        <f>'2.入力_使用量(工場等)'!M55</f>
        <v>0</v>
      </c>
      <c r="I47" s="535">
        <f>'2.入力_使用量(工場等)'!Q55</f>
        <v>0</v>
      </c>
      <c r="J47" s="535">
        <f t="shared" si="0"/>
        <v>0</v>
      </c>
      <c r="K47" s="535">
        <f t="shared" si="1"/>
        <v>0</v>
      </c>
      <c r="L47" s="536"/>
      <c r="M47" s="29"/>
      <c r="N47" s="5"/>
      <c r="O47" s="536"/>
      <c r="P47" s="1227"/>
      <c r="Q47" s="1216"/>
      <c r="R47" s="539"/>
      <c r="S47" s="1227"/>
      <c r="T47" s="1216"/>
      <c r="U47" s="539"/>
      <c r="V47" s="29"/>
      <c r="W47" s="29"/>
      <c r="X47" s="536"/>
      <c r="Y47" s="537"/>
      <c r="Z47" s="538"/>
      <c r="AA47" s="539"/>
      <c r="AB47" s="537"/>
      <c r="AC47" s="538"/>
      <c r="AD47" s="539"/>
      <c r="AE47" s="537"/>
      <c r="AF47" s="538"/>
      <c r="AG47" s="539"/>
      <c r="AH47" s="537"/>
      <c r="AI47" s="538"/>
      <c r="AJ47" s="539"/>
      <c r="AK47" s="537"/>
      <c r="AL47" s="538"/>
      <c r="AM47" s="539"/>
      <c r="AN47" s="537"/>
      <c r="AO47" s="538"/>
      <c r="AP47" s="539"/>
      <c r="AQ47" s="537"/>
      <c r="AR47" s="538"/>
      <c r="AS47" s="539"/>
      <c r="AT47" s="537"/>
      <c r="AU47" s="538"/>
      <c r="AV47" s="539"/>
      <c r="AW47" s="537"/>
      <c r="AX47" s="538"/>
      <c r="AY47" s="539"/>
      <c r="AZ47" s="537"/>
      <c r="BA47" s="538"/>
      <c r="BB47" s="539"/>
      <c r="BC47" s="537"/>
      <c r="BD47" s="538"/>
      <c r="BE47" s="539"/>
      <c r="BF47" s="537"/>
      <c r="BG47" s="538"/>
      <c r="BH47" s="539"/>
      <c r="BI47" s="537"/>
      <c r="BJ47" s="538"/>
      <c r="BK47" s="539"/>
      <c r="BL47" s="355"/>
      <c r="BM47" s="501"/>
      <c r="BN47" s="541"/>
      <c r="BO47" s="450"/>
    </row>
    <row r="48" spans="1:67" ht="20.100000000000001" customHeight="1">
      <c r="A48" s="355"/>
      <c r="B48" s="1330"/>
      <c r="C48" s="1326"/>
      <c r="D48" s="463" t="s">
        <v>1460</v>
      </c>
      <c r="E48" s="464" t="str">
        <f>'2.入力_使用量(工場等)'!E56</f>
        <v>ガス事業者名を選択</v>
      </c>
      <c r="F48" s="471">
        <f>'2.入力_使用量(工場等)'!G56</f>
        <v>0</v>
      </c>
      <c r="G48" s="457" t="s">
        <v>22</v>
      </c>
      <c r="H48" s="535">
        <f>'2.入力_使用量(工場等)'!M56</f>
        <v>0</v>
      </c>
      <c r="I48" s="535">
        <f>'2.入力_使用量(工場等)'!Q56</f>
        <v>0</v>
      </c>
      <c r="J48" s="535">
        <f t="shared" ref="J48:J52" si="2">M48+P48+S48+V48</f>
        <v>0</v>
      </c>
      <c r="K48" s="535">
        <f t="shared" ref="K48:K52" si="3">N48+Q48+T48+W48</f>
        <v>0</v>
      </c>
      <c r="L48" s="536"/>
      <c r="M48" s="29"/>
      <c r="N48" s="5"/>
      <c r="O48" s="536"/>
      <c r="P48" s="1227"/>
      <c r="Q48" s="1216"/>
      <c r="R48" s="539"/>
      <c r="S48" s="1227"/>
      <c r="T48" s="1216"/>
      <c r="U48" s="539"/>
      <c r="V48" s="29"/>
      <c r="W48" s="29"/>
      <c r="X48" s="536"/>
      <c r="Y48" s="537"/>
      <c r="Z48" s="538"/>
      <c r="AA48" s="539"/>
      <c r="AB48" s="537"/>
      <c r="AC48" s="538"/>
      <c r="AD48" s="539"/>
      <c r="AE48" s="537"/>
      <c r="AF48" s="538"/>
      <c r="AG48" s="539"/>
      <c r="AH48" s="537"/>
      <c r="AI48" s="538"/>
      <c r="AJ48" s="539"/>
      <c r="AK48" s="537"/>
      <c r="AL48" s="538"/>
      <c r="AM48" s="539"/>
      <c r="AN48" s="537"/>
      <c r="AO48" s="538"/>
      <c r="AP48" s="539"/>
      <c r="AQ48" s="537"/>
      <c r="AR48" s="538"/>
      <c r="AS48" s="539"/>
      <c r="AT48" s="537"/>
      <c r="AU48" s="538"/>
      <c r="AV48" s="539"/>
      <c r="AW48" s="537"/>
      <c r="AX48" s="538"/>
      <c r="AY48" s="539"/>
      <c r="AZ48" s="537"/>
      <c r="BA48" s="538"/>
      <c r="BB48" s="539"/>
      <c r="BC48" s="537"/>
      <c r="BD48" s="538"/>
      <c r="BE48" s="539"/>
      <c r="BF48" s="537"/>
      <c r="BG48" s="538"/>
      <c r="BH48" s="539"/>
      <c r="BI48" s="537"/>
      <c r="BJ48" s="538"/>
      <c r="BK48" s="539"/>
      <c r="BL48" s="355"/>
      <c r="BM48" s="501"/>
      <c r="BN48" s="541"/>
      <c r="BO48" s="450"/>
    </row>
    <row r="49" spans="1:67" ht="20.100000000000001" customHeight="1">
      <c r="A49" s="355"/>
      <c r="B49" s="1330"/>
      <c r="C49" s="1326"/>
      <c r="D49" s="463" t="s">
        <v>1461</v>
      </c>
      <c r="E49" s="464" t="str">
        <f>'2.入力_使用量(工場等)'!E57</f>
        <v>ガス事業者名を選択</v>
      </c>
      <c r="F49" s="471">
        <f>'2.入力_使用量(工場等)'!G57</f>
        <v>0</v>
      </c>
      <c r="G49" s="457" t="s">
        <v>22</v>
      </c>
      <c r="H49" s="535">
        <f>'2.入力_使用量(工場等)'!M57</f>
        <v>0</v>
      </c>
      <c r="I49" s="535">
        <f>'2.入力_使用量(工場等)'!Q57</f>
        <v>0</v>
      </c>
      <c r="J49" s="535">
        <f t="shared" si="2"/>
        <v>0</v>
      </c>
      <c r="K49" s="535">
        <f t="shared" si="3"/>
        <v>0</v>
      </c>
      <c r="L49" s="536"/>
      <c r="M49" s="29"/>
      <c r="N49" s="5"/>
      <c r="O49" s="536"/>
      <c r="P49" s="1227"/>
      <c r="Q49" s="1216"/>
      <c r="R49" s="539"/>
      <c r="S49" s="1227"/>
      <c r="T49" s="1216"/>
      <c r="U49" s="539"/>
      <c r="V49" s="29"/>
      <c r="W49" s="29"/>
      <c r="X49" s="536"/>
      <c r="Y49" s="537"/>
      <c r="Z49" s="538"/>
      <c r="AA49" s="539"/>
      <c r="AB49" s="537"/>
      <c r="AC49" s="538"/>
      <c r="AD49" s="539"/>
      <c r="AE49" s="537"/>
      <c r="AF49" s="538"/>
      <c r="AG49" s="539"/>
      <c r="AH49" s="537"/>
      <c r="AI49" s="538"/>
      <c r="AJ49" s="539"/>
      <c r="AK49" s="537"/>
      <c r="AL49" s="538"/>
      <c r="AM49" s="539"/>
      <c r="AN49" s="537"/>
      <c r="AO49" s="538"/>
      <c r="AP49" s="539"/>
      <c r="AQ49" s="537"/>
      <c r="AR49" s="538"/>
      <c r="AS49" s="539"/>
      <c r="AT49" s="537"/>
      <c r="AU49" s="538"/>
      <c r="AV49" s="539"/>
      <c r="AW49" s="537"/>
      <c r="AX49" s="538"/>
      <c r="AY49" s="539"/>
      <c r="AZ49" s="537"/>
      <c r="BA49" s="538"/>
      <c r="BB49" s="539"/>
      <c r="BC49" s="537"/>
      <c r="BD49" s="538"/>
      <c r="BE49" s="539"/>
      <c r="BF49" s="537"/>
      <c r="BG49" s="538"/>
      <c r="BH49" s="539"/>
      <c r="BI49" s="537"/>
      <c r="BJ49" s="538"/>
      <c r="BK49" s="539"/>
      <c r="BL49" s="355"/>
      <c r="BM49" s="501"/>
      <c r="BN49" s="541"/>
      <c r="BO49" s="450"/>
    </row>
    <row r="50" spans="1:67" ht="20.100000000000001" customHeight="1">
      <c r="A50" s="355"/>
      <c r="B50" s="1330"/>
      <c r="C50" s="1326"/>
      <c r="D50" s="463" t="s">
        <v>1462</v>
      </c>
      <c r="E50" s="464" t="str">
        <f>'2.入力_使用量(工場等)'!E58</f>
        <v>ガス事業者名を選択</v>
      </c>
      <c r="F50" s="471">
        <f>'2.入力_使用量(工場等)'!G58</f>
        <v>0</v>
      </c>
      <c r="G50" s="457" t="s">
        <v>22</v>
      </c>
      <c r="H50" s="535">
        <f>'2.入力_使用量(工場等)'!M58</f>
        <v>0</v>
      </c>
      <c r="I50" s="535">
        <f>'2.入力_使用量(工場等)'!Q58</f>
        <v>0</v>
      </c>
      <c r="J50" s="535">
        <f t="shared" si="2"/>
        <v>0</v>
      </c>
      <c r="K50" s="535">
        <f t="shared" si="3"/>
        <v>0</v>
      </c>
      <c r="L50" s="536"/>
      <c r="M50" s="29"/>
      <c r="N50" s="5"/>
      <c r="O50" s="536"/>
      <c r="P50" s="1227"/>
      <c r="Q50" s="1216"/>
      <c r="R50" s="539"/>
      <c r="S50" s="1227"/>
      <c r="T50" s="1216"/>
      <c r="U50" s="539"/>
      <c r="V50" s="29"/>
      <c r="W50" s="29"/>
      <c r="X50" s="536"/>
      <c r="Y50" s="537"/>
      <c r="Z50" s="538"/>
      <c r="AA50" s="539"/>
      <c r="AB50" s="537"/>
      <c r="AC50" s="538"/>
      <c r="AD50" s="539"/>
      <c r="AE50" s="537"/>
      <c r="AF50" s="538"/>
      <c r="AG50" s="539"/>
      <c r="AH50" s="537"/>
      <c r="AI50" s="538"/>
      <c r="AJ50" s="539"/>
      <c r="AK50" s="537"/>
      <c r="AL50" s="538"/>
      <c r="AM50" s="539"/>
      <c r="AN50" s="537"/>
      <c r="AO50" s="538"/>
      <c r="AP50" s="539"/>
      <c r="AQ50" s="537"/>
      <c r="AR50" s="538"/>
      <c r="AS50" s="539"/>
      <c r="AT50" s="537"/>
      <c r="AU50" s="538"/>
      <c r="AV50" s="539"/>
      <c r="AW50" s="537"/>
      <c r="AX50" s="538"/>
      <c r="AY50" s="539"/>
      <c r="AZ50" s="537"/>
      <c r="BA50" s="538"/>
      <c r="BB50" s="539"/>
      <c r="BC50" s="537"/>
      <c r="BD50" s="538"/>
      <c r="BE50" s="539"/>
      <c r="BF50" s="537"/>
      <c r="BG50" s="538"/>
      <c r="BH50" s="539"/>
      <c r="BI50" s="537"/>
      <c r="BJ50" s="538"/>
      <c r="BK50" s="539"/>
      <c r="BL50" s="355"/>
      <c r="BM50" s="501"/>
      <c r="BN50" s="541"/>
      <c r="BO50" s="450"/>
    </row>
    <row r="51" spans="1:67" ht="20.100000000000001" customHeight="1">
      <c r="A51" s="355"/>
      <c r="B51" s="1330"/>
      <c r="C51" s="1326"/>
      <c r="D51" s="463" t="s">
        <v>1463</v>
      </c>
      <c r="E51" s="464" t="str">
        <f>'2.入力_使用量(工場等)'!E59</f>
        <v>ガス事業者名を選択</v>
      </c>
      <c r="F51" s="471">
        <f>'2.入力_使用量(工場等)'!G59</f>
        <v>0</v>
      </c>
      <c r="G51" s="457" t="s">
        <v>22</v>
      </c>
      <c r="H51" s="535">
        <f>'2.入力_使用量(工場等)'!M59</f>
        <v>0</v>
      </c>
      <c r="I51" s="535">
        <f>'2.入力_使用量(工場等)'!Q59</f>
        <v>0</v>
      </c>
      <c r="J51" s="535">
        <f t="shared" si="2"/>
        <v>0</v>
      </c>
      <c r="K51" s="535">
        <f t="shared" si="3"/>
        <v>0</v>
      </c>
      <c r="L51" s="536"/>
      <c r="M51" s="29"/>
      <c r="N51" s="5"/>
      <c r="O51" s="536"/>
      <c r="P51" s="1227"/>
      <c r="Q51" s="1216"/>
      <c r="R51" s="539"/>
      <c r="S51" s="1227"/>
      <c r="T51" s="1216"/>
      <c r="U51" s="539"/>
      <c r="V51" s="29"/>
      <c r="W51" s="29"/>
      <c r="X51" s="536"/>
      <c r="Y51" s="537"/>
      <c r="Z51" s="538"/>
      <c r="AA51" s="539"/>
      <c r="AB51" s="537"/>
      <c r="AC51" s="538"/>
      <c r="AD51" s="539"/>
      <c r="AE51" s="537"/>
      <c r="AF51" s="538"/>
      <c r="AG51" s="539"/>
      <c r="AH51" s="537"/>
      <c r="AI51" s="538"/>
      <c r="AJ51" s="539"/>
      <c r="AK51" s="537"/>
      <c r="AL51" s="538"/>
      <c r="AM51" s="539"/>
      <c r="AN51" s="537"/>
      <c r="AO51" s="538"/>
      <c r="AP51" s="539"/>
      <c r="AQ51" s="537"/>
      <c r="AR51" s="538"/>
      <c r="AS51" s="539"/>
      <c r="AT51" s="537"/>
      <c r="AU51" s="538"/>
      <c r="AV51" s="539"/>
      <c r="AW51" s="537"/>
      <c r="AX51" s="538"/>
      <c r="AY51" s="539"/>
      <c r="AZ51" s="537"/>
      <c r="BA51" s="538"/>
      <c r="BB51" s="539"/>
      <c r="BC51" s="537"/>
      <c r="BD51" s="538"/>
      <c r="BE51" s="539"/>
      <c r="BF51" s="537"/>
      <c r="BG51" s="538"/>
      <c r="BH51" s="539"/>
      <c r="BI51" s="537"/>
      <c r="BJ51" s="538"/>
      <c r="BK51" s="539"/>
      <c r="BL51" s="355"/>
      <c r="BM51" s="501"/>
      <c r="BN51" s="541"/>
      <c r="BO51" s="450"/>
    </row>
    <row r="52" spans="1:67" ht="20.100000000000001" customHeight="1">
      <c r="A52" s="355"/>
      <c r="B52" s="1330"/>
      <c r="C52" s="1326"/>
      <c r="D52" s="463" t="s">
        <v>1464</v>
      </c>
      <c r="E52" s="464" t="str">
        <f>'2.入力_使用量(工場等)'!E60</f>
        <v>ガス事業者名を選択</v>
      </c>
      <c r="F52" s="471">
        <f>'2.入力_使用量(工場等)'!G60</f>
        <v>0</v>
      </c>
      <c r="G52" s="457" t="s">
        <v>22</v>
      </c>
      <c r="H52" s="535">
        <f>'2.入力_使用量(工場等)'!M60</f>
        <v>0</v>
      </c>
      <c r="I52" s="535">
        <f>'2.入力_使用量(工場等)'!Q60</f>
        <v>0</v>
      </c>
      <c r="J52" s="535">
        <f t="shared" si="2"/>
        <v>0</v>
      </c>
      <c r="K52" s="535">
        <f t="shared" si="3"/>
        <v>0</v>
      </c>
      <c r="L52" s="536"/>
      <c r="M52" s="29"/>
      <c r="N52" s="5"/>
      <c r="O52" s="536"/>
      <c r="P52" s="1227"/>
      <c r="Q52" s="1216"/>
      <c r="R52" s="539"/>
      <c r="S52" s="1227"/>
      <c r="T52" s="1216"/>
      <c r="U52" s="539"/>
      <c r="V52" s="29"/>
      <c r="W52" s="29"/>
      <c r="X52" s="536"/>
      <c r="Y52" s="537"/>
      <c r="Z52" s="538"/>
      <c r="AA52" s="539"/>
      <c r="AB52" s="537"/>
      <c r="AC52" s="538"/>
      <c r="AD52" s="539"/>
      <c r="AE52" s="537"/>
      <c r="AF52" s="538"/>
      <c r="AG52" s="539"/>
      <c r="AH52" s="537"/>
      <c r="AI52" s="538"/>
      <c r="AJ52" s="539"/>
      <c r="AK52" s="537"/>
      <c r="AL52" s="538"/>
      <c r="AM52" s="539"/>
      <c r="AN52" s="537"/>
      <c r="AO52" s="538"/>
      <c r="AP52" s="539"/>
      <c r="AQ52" s="537"/>
      <c r="AR52" s="538"/>
      <c r="AS52" s="539"/>
      <c r="AT52" s="537"/>
      <c r="AU52" s="538"/>
      <c r="AV52" s="539"/>
      <c r="AW52" s="537"/>
      <c r="AX52" s="538"/>
      <c r="AY52" s="539"/>
      <c r="AZ52" s="537"/>
      <c r="BA52" s="538"/>
      <c r="BB52" s="539"/>
      <c r="BC52" s="537"/>
      <c r="BD52" s="538"/>
      <c r="BE52" s="539"/>
      <c r="BF52" s="537"/>
      <c r="BG52" s="538"/>
      <c r="BH52" s="539"/>
      <c r="BI52" s="537"/>
      <c r="BJ52" s="538"/>
      <c r="BK52" s="539"/>
      <c r="BL52" s="355"/>
      <c r="BM52" s="501"/>
      <c r="BN52" s="541"/>
      <c r="BO52" s="450"/>
    </row>
    <row r="53" spans="1:67" ht="20.100000000000001" customHeight="1">
      <c r="A53" s="355"/>
      <c r="B53" s="1330"/>
      <c r="C53" s="1326"/>
      <c r="D53" s="463" t="s">
        <v>1465</v>
      </c>
      <c r="E53" s="464" t="str">
        <f>'2.入力_使用量(工場等)'!E61</f>
        <v>ガス事業者名を選択</v>
      </c>
      <c r="F53" s="471">
        <f>'2.入力_使用量(工場等)'!G61</f>
        <v>0</v>
      </c>
      <c r="G53" s="457" t="s">
        <v>22</v>
      </c>
      <c r="H53" s="535">
        <f>'2.入力_使用量(工場等)'!M61</f>
        <v>0</v>
      </c>
      <c r="I53" s="535">
        <f>'2.入力_使用量(工場等)'!Q61</f>
        <v>0</v>
      </c>
      <c r="J53" s="535">
        <f t="shared" ref="J53:J54" si="4">M53+P53+S53+V53</f>
        <v>0</v>
      </c>
      <c r="K53" s="535">
        <f t="shared" ref="K53:K54" si="5">N53+Q53+T53+W53</f>
        <v>0</v>
      </c>
      <c r="L53" s="536"/>
      <c r="M53" s="29"/>
      <c r="N53" s="5"/>
      <c r="O53" s="536"/>
      <c r="P53" s="1227"/>
      <c r="Q53" s="1216"/>
      <c r="R53" s="539"/>
      <c r="S53" s="1227"/>
      <c r="T53" s="1216"/>
      <c r="U53" s="539"/>
      <c r="V53" s="29"/>
      <c r="W53" s="29"/>
      <c r="X53" s="536"/>
      <c r="Y53" s="537"/>
      <c r="Z53" s="538"/>
      <c r="AA53" s="539"/>
      <c r="AB53" s="537"/>
      <c r="AC53" s="538"/>
      <c r="AD53" s="539"/>
      <c r="AE53" s="537"/>
      <c r="AF53" s="538"/>
      <c r="AG53" s="539"/>
      <c r="AH53" s="537"/>
      <c r="AI53" s="538"/>
      <c r="AJ53" s="539"/>
      <c r="AK53" s="537"/>
      <c r="AL53" s="538"/>
      <c r="AM53" s="539"/>
      <c r="AN53" s="537"/>
      <c r="AO53" s="538"/>
      <c r="AP53" s="539"/>
      <c r="AQ53" s="537"/>
      <c r="AR53" s="538"/>
      <c r="AS53" s="539"/>
      <c r="AT53" s="537"/>
      <c r="AU53" s="538"/>
      <c r="AV53" s="539"/>
      <c r="AW53" s="537"/>
      <c r="AX53" s="538"/>
      <c r="AY53" s="539"/>
      <c r="AZ53" s="537"/>
      <c r="BA53" s="538"/>
      <c r="BB53" s="539"/>
      <c r="BC53" s="537"/>
      <c r="BD53" s="538"/>
      <c r="BE53" s="539"/>
      <c r="BF53" s="537"/>
      <c r="BG53" s="538"/>
      <c r="BH53" s="539"/>
      <c r="BI53" s="537"/>
      <c r="BJ53" s="538"/>
      <c r="BK53" s="539"/>
      <c r="BL53" s="355"/>
      <c r="BM53" s="501"/>
      <c r="BN53" s="541"/>
      <c r="BO53" s="450"/>
    </row>
    <row r="54" spans="1:67" ht="20.100000000000001" customHeight="1">
      <c r="A54" s="355"/>
      <c r="B54" s="1330"/>
      <c r="C54" s="1326"/>
      <c r="D54" s="463" t="s">
        <v>1466</v>
      </c>
      <c r="E54" s="464" t="str">
        <f>'2.入力_使用量(工場等)'!E62</f>
        <v>ガス事業者名を選択</v>
      </c>
      <c r="F54" s="471">
        <f>'2.入力_使用量(工場等)'!G62</f>
        <v>0</v>
      </c>
      <c r="G54" s="457" t="s">
        <v>22</v>
      </c>
      <c r="H54" s="535">
        <f>'2.入力_使用量(工場等)'!M62</f>
        <v>0</v>
      </c>
      <c r="I54" s="535">
        <f>'2.入力_使用量(工場等)'!Q62</f>
        <v>0</v>
      </c>
      <c r="J54" s="535">
        <f t="shared" si="4"/>
        <v>0</v>
      </c>
      <c r="K54" s="535">
        <f t="shared" si="5"/>
        <v>0</v>
      </c>
      <c r="L54" s="536"/>
      <c r="M54" s="29"/>
      <c r="N54" s="5"/>
      <c r="O54" s="536"/>
      <c r="P54" s="1227"/>
      <c r="Q54" s="1216"/>
      <c r="R54" s="539"/>
      <c r="S54" s="1227"/>
      <c r="T54" s="1216"/>
      <c r="U54" s="539"/>
      <c r="V54" s="29"/>
      <c r="W54" s="29"/>
      <c r="X54" s="536"/>
      <c r="Y54" s="537"/>
      <c r="Z54" s="538"/>
      <c r="AA54" s="539"/>
      <c r="AB54" s="537"/>
      <c r="AC54" s="538"/>
      <c r="AD54" s="539"/>
      <c r="AE54" s="537"/>
      <c r="AF54" s="538"/>
      <c r="AG54" s="539"/>
      <c r="AH54" s="537"/>
      <c r="AI54" s="538"/>
      <c r="AJ54" s="539"/>
      <c r="AK54" s="537"/>
      <c r="AL54" s="538"/>
      <c r="AM54" s="539"/>
      <c r="AN54" s="537"/>
      <c r="AO54" s="538"/>
      <c r="AP54" s="539"/>
      <c r="AQ54" s="537"/>
      <c r="AR54" s="538"/>
      <c r="AS54" s="539"/>
      <c r="AT54" s="537"/>
      <c r="AU54" s="538"/>
      <c r="AV54" s="539"/>
      <c r="AW54" s="537"/>
      <c r="AX54" s="538"/>
      <c r="AY54" s="539"/>
      <c r="AZ54" s="537"/>
      <c r="BA54" s="538"/>
      <c r="BB54" s="539"/>
      <c r="BC54" s="537"/>
      <c r="BD54" s="538"/>
      <c r="BE54" s="539"/>
      <c r="BF54" s="537"/>
      <c r="BG54" s="538"/>
      <c r="BH54" s="539"/>
      <c r="BI54" s="537"/>
      <c r="BJ54" s="538"/>
      <c r="BK54" s="539"/>
      <c r="BL54" s="355"/>
      <c r="BM54" s="501"/>
      <c r="BN54" s="541"/>
      <c r="BO54" s="450"/>
    </row>
    <row r="55" spans="1:67" ht="20.100000000000001" customHeight="1">
      <c r="A55" s="355"/>
      <c r="B55" s="1330"/>
      <c r="C55" s="1326"/>
      <c r="D55" s="405" t="s">
        <v>37</v>
      </c>
      <c r="E55" s="542">
        <f>'2.入力_使用量(工場等)'!E63</f>
        <v>0</v>
      </c>
      <c r="F55" s="407" t="s">
        <v>4250</v>
      </c>
      <c r="G55" s="457" t="str">
        <f>'2.入力_使用量(工場等)'!H63</f>
        <v>GJ</v>
      </c>
      <c r="H55" s="535">
        <f>'2.入力_使用量(工場等)'!M63</f>
        <v>0</v>
      </c>
      <c r="I55" s="535">
        <f>'2.入力_使用量(工場等)'!Q63</f>
        <v>0</v>
      </c>
      <c r="J55" s="535">
        <f t="shared" si="0"/>
        <v>0</v>
      </c>
      <c r="K55" s="535">
        <f t="shared" si="1"/>
        <v>0</v>
      </c>
      <c r="L55" s="536"/>
      <c r="M55" s="29"/>
      <c r="N55" s="5"/>
      <c r="O55" s="536"/>
      <c r="P55" s="1227"/>
      <c r="Q55" s="1216"/>
      <c r="R55" s="539"/>
      <c r="S55" s="1227"/>
      <c r="T55" s="1216"/>
      <c r="U55" s="539"/>
      <c r="V55" s="29"/>
      <c r="W55" s="29"/>
      <c r="X55" s="536"/>
      <c r="Y55" s="537"/>
      <c r="Z55" s="538"/>
      <c r="AA55" s="539"/>
      <c r="AB55" s="537"/>
      <c r="AC55" s="538"/>
      <c r="AD55" s="539"/>
      <c r="AE55" s="537"/>
      <c r="AF55" s="538"/>
      <c r="AG55" s="539"/>
      <c r="AH55" s="537"/>
      <c r="AI55" s="538"/>
      <c r="AJ55" s="539"/>
      <c r="AK55" s="537"/>
      <c r="AL55" s="538"/>
      <c r="AM55" s="539"/>
      <c r="AN55" s="537"/>
      <c r="AO55" s="538"/>
      <c r="AP55" s="539"/>
      <c r="AQ55" s="537"/>
      <c r="AR55" s="538"/>
      <c r="AS55" s="539"/>
      <c r="AT55" s="537"/>
      <c r="AU55" s="538"/>
      <c r="AV55" s="539"/>
      <c r="AW55" s="537"/>
      <c r="AX55" s="538"/>
      <c r="AY55" s="539"/>
      <c r="AZ55" s="537"/>
      <c r="BA55" s="538"/>
      <c r="BB55" s="539"/>
      <c r="BC55" s="537"/>
      <c r="BD55" s="538"/>
      <c r="BE55" s="539"/>
      <c r="BF55" s="537"/>
      <c r="BG55" s="538"/>
      <c r="BH55" s="539"/>
      <c r="BI55" s="537"/>
      <c r="BJ55" s="538"/>
      <c r="BK55" s="539"/>
      <c r="BL55" s="355"/>
      <c r="BM55" s="501"/>
      <c r="BN55" s="541"/>
      <c r="BO55" s="450"/>
    </row>
    <row r="56" spans="1:67" ht="20.100000000000001" customHeight="1">
      <c r="A56" s="355"/>
      <c r="B56" s="1330"/>
      <c r="C56" s="1326" t="s">
        <v>39</v>
      </c>
      <c r="D56" s="543" t="s">
        <v>40</v>
      </c>
      <c r="E56" s="405"/>
      <c r="F56" s="435"/>
      <c r="G56" s="457" t="s">
        <v>41</v>
      </c>
      <c r="H56" s="535">
        <f>'2.入力_使用量(工場等)'!M64</f>
        <v>0</v>
      </c>
      <c r="I56" s="535">
        <f>'2.入力_使用量(工場等)'!Q64</f>
        <v>0</v>
      </c>
      <c r="J56" s="535">
        <f t="shared" si="0"/>
        <v>0</v>
      </c>
      <c r="K56" s="535">
        <f t="shared" si="1"/>
        <v>0</v>
      </c>
      <c r="L56" s="536"/>
      <c r="M56" s="29"/>
      <c r="N56" s="5"/>
      <c r="O56" s="536"/>
      <c r="P56" s="1227"/>
      <c r="Q56" s="1216"/>
      <c r="R56" s="539"/>
      <c r="S56" s="1227"/>
      <c r="T56" s="1216"/>
      <c r="U56" s="539"/>
      <c r="V56" s="29"/>
      <c r="W56" s="29"/>
      <c r="X56" s="536"/>
      <c r="Y56" s="537"/>
      <c r="Z56" s="538"/>
      <c r="AA56" s="539"/>
      <c r="AB56" s="537"/>
      <c r="AC56" s="538"/>
      <c r="AD56" s="539"/>
      <c r="AE56" s="537"/>
      <c r="AF56" s="538"/>
      <c r="AG56" s="539"/>
      <c r="AH56" s="537"/>
      <c r="AI56" s="538"/>
      <c r="AJ56" s="539"/>
      <c r="AK56" s="537"/>
      <c r="AL56" s="538"/>
      <c r="AM56" s="539"/>
      <c r="AN56" s="537"/>
      <c r="AO56" s="538"/>
      <c r="AP56" s="539"/>
      <c r="AQ56" s="537"/>
      <c r="AR56" s="538"/>
      <c r="AS56" s="539"/>
      <c r="AT56" s="537"/>
      <c r="AU56" s="538"/>
      <c r="AV56" s="539"/>
      <c r="AW56" s="537"/>
      <c r="AX56" s="538"/>
      <c r="AY56" s="539"/>
      <c r="AZ56" s="537"/>
      <c r="BA56" s="538"/>
      <c r="BB56" s="539"/>
      <c r="BC56" s="537"/>
      <c r="BD56" s="538"/>
      <c r="BE56" s="539"/>
      <c r="BF56" s="537"/>
      <c r="BG56" s="538"/>
      <c r="BH56" s="539"/>
      <c r="BI56" s="537"/>
      <c r="BJ56" s="538"/>
      <c r="BK56" s="539"/>
      <c r="BL56" s="355"/>
      <c r="BM56" s="501"/>
      <c r="BN56" s="541"/>
      <c r="BO56" s="450"/>
    </row>
    <row r="57" spans="1:67" ht="20.100000000000001" customHeight="1">
      <c r="A57" s="355"/>
      <c r="B57" s="1330"/>
      <c r="C57" s="1326"/>
      <c r="D57" s="543" t="s">
        <v>42</v>
      </c>
      <c r="E57" s="405"/>
      <c r="F57" s="435"/>
      <c r="G57" s="457" t="s">
        <v>41</v>
      </c>
      <c r="H57" s="535">
        <f>'2.入力_使用量(工場等)'!M65</f>
        <v>0</v>
      </c>
      <c r="I57" s="535">
        <f>'2.入力_使用量(工場等)'!Q65</f>
        <v>0</v>
      </c>
      <c r="J57" s="535">
        <f t="shared" si="0"/>
        <v>0</v>
      </c>
      <c r="K57" s="535">
        <f t="shared" si="1"/>
        <v>0</v>
      </c>
      <c r="L57" s="536"/>
      <c r="M57" s="29"/>
      <c r="N57" s="5"/>
      <c r="O57" s="536"/>
      <c r="P57" s="1227"/>
      <c r="Q57" s="1216"/>
      <c r="R57" s="539"/>
      <c r="S57" s="1227"/>
      <c r="T57" s="1216"/>
      <c r="U57" s="539"/>
      <c r="V57" s="29"/>
      <c r="W57" s="29"/>
      <c r="X57" s="536"/>
      <c r="Y57" s="537"/>
      <c r="Z57" s="538"/>
      <c r="AA57" s="539"/>
      <c r="AB57" s="537"/>
      <c r="AC57" s="538"/>
      <c r="AD57" s="539"/>
      <c r="AE57" s="537"/>
      <c r="AF57" s="538"/>
      <c r="AG57" s="539"/>
      <c r="AH57" s="537"/>
      <c r="AI57" s="538"/>
      <c r="AJ57" s="539"/>
      <c r="AK57" s="537"/>
      <c r="AL57" s="538"/>
      <c r="AM57" s="539"/>
      <c r="AN57" s="537"/>
      <c r="AO57" s="538"/>
      <c r="AP57" s="539"/>
      <c r="AQ57" s="537"/>
      <c r="AR57" s="538"/>
      <c r="AS57" s="539"/>
      <c r="AT57" s="537"/>
      <c r="AU57" s="538"/>
      <c r="AV57" s="539"/>
      <c r="AW57" s="537"/>
      <c r="AX57" s="538"/>
      <c r="AY57" s="539"/>
      <c r="AZ57" s="537"/>
      <c r="BA57" s="538"/>
      <c r="BB57" s="539"/>
      <c r="BC57" s="537"/>
      <c r="BD57" s="538"/>
      <c r="BE57" s="539"/>
      <c r="BF57" s="537"/>
      <c r="BG57" s="538"/>
      <c r="BH57" s="539"/>
      <c r="BI57" s="537"/>
      <c r="BJ57" s="538"/>
      <c r="BK57" s="539"/>
      <c r="BL57" s="355"/>
      <c r="BM57" s="501"/>
      <c r="BN57" s="541"/>
      <c r="BO57" s="450"/>
    </row>
    <row r="58" spans="1:67" ht="20.100000000000001" customHeight="1">
      <c r="A58" s="355"/>
      <c r="B58" s="1330"/>
      <c r="C58" s="1326"/>
      <c r="D58" s="543" t="s">
        <v>43</v>
      </c>
      <c r="E58" s="453"/>
      <c r="F58" s="435"/>
      <c r="G58" s="457" t="s">
        <v>41</v>
      </c>
      <c r="H58" s="535">
        <f>'2.入力_使用量(工場等)'!M66</f>
        <v>0</v>
      </c>
      <c r="I58" s="535">
        <f>'2.入力_使用量(工場等)'!Q66</f>
        <v>0</v>
      </c>
      <c r="J58" s="535">
        <f t="shared" si="0"/>
        <v>0</v>
      </c>
      <c r="K58" s="535">
        <f t="shared" si="1"/>
        <v>0</v>
      </c>
      <c r="L58" s="536"/>
      <c r="M58" s="29"/>
      <c r="N58" s="5"/>
      <c r="O58" s="536"/>
      <c r="P58" s="1227"/>
      <c r="Q58" s="1216"/>
      <c r="R58" s="539"/>
      <c r="S58" s="1227"/>
      <c r="T58" s="1216"/>
      <c r="U58" s="539"/>
      <c r="V58" s="29"/>
      <c r="W58" s="29"/>
      <c r="X58" s="536"/>
      <c r="Y58" s="537"/>
      <c r="Z58" s="538"/>
      <c r="AA58" s="539"/>
      <c r="AB58" s="537"/>
      <c r="AC58" s="538"/>
      <c r="AD58" s="539"/>
      <c r="AE58" s="537"/>
      <c r="AF58" s="538"/>
      <c r="AG58" s="539"/>
      <c r="AH58" s="537"/>
      <c r="AI58" s="538"/>
      <c r="AJ58" s="539"/>
      <c r="AK58" s="537"/>
      <c r="AL58" s="538"/>
      <c r="AM58" s="539"/>
      <c r="AN58" s="537"/>
      <c r="AO58" s="538"/>
      <c r="AP58" s="539"/>
      <c r="AQ58" s="537"/>
      <c r="AR58" s="538"/>
      <c r="AS58" s="539"/>
      <c r="AT58" s="537"/>
      <c r="AU58" s="538"/>
      <c r="AV58" s="539"/>
      <c r="AW58" s="537"/>
      <c r="AX58" s="538"/>
      <c r="AY58" s="539"/>
      <c r="AZ58" s="537"/>
      <c r="BA58" s="538"/>
      <c r="BB58" s="539"/>
      <c r="BC58" s="537"/>
      <c r="BD58" s="538"/>
      <c r="BE58" s="539"/>
      <c r="BF58" s="537"/>
      <c r="BG58" s="538"/>
      <c r="BH58" s="539"/>
      <c r="BI58" s="537"/>
      <c r="BJ58" s="538"/>
      <c r="BK58" s="539"/>
      <c r="BL58" s="355"/>
      <c r="BM58" s="501"/>
      <c r="BN58" s="541"/>
      <c r="BO58" s="450"/>
    </row>
    <row r="59" spans="1:67" ht="20.100000000000001" customHeight="1">
      <c r="A59" s="355"/>
      <c r="B59" s="1330"/>
      <c r="C59" s="1326"/>
      <c r="D59" s="405" t="s">
        <v>44</v>
      </c>
      <c r="E59" s="405"/>
      <c r="F59" s="435"/>
      <c r="G59" s="457" t="s">
        <v>5284</v>
      </c>
      <c r="H59" s="535">
        <f>'2.入力_使用量(工場等)'!M67</f>
        <v>0</v>
      </c>
      <c r="I59" s="535">
        <f>'2.入力_使用量(工場等)'!Q67</f>
        <v>0</v>
      </c>
      <c r="J59" s="535">
        <f t="shared" si="0"/>
        <v>0</v>
      </c>
      <c r="K59" s="535">
        <f t="shared" si="1"/>
        <v>0</v>
      </c>
      <c r="L59" s="536"/>
      <c r="M59" s="29"/>
      <c r="N59" s="5"/>
      <c r="O59" s="536"/>
      <c r="P59" s="1227"/>
      <c r="Q59" s="1216"/>
      <c r="R59" s="539"/>
      <c r="S59" s="1227"/>
      <c r="T59" s="1216"/>
      <c r="U59" s="539"/>
      <c r="V59" s="29"/>
      <c r="W59" s="29"/>
      <c r="X59" s="536"/>
      <c r="Y59" s="537"/>
      <c r="Z59" s="538"/>
      <c r="AA59" s="539"/>
      <c r="AB59" s="537"/>
      <c r="AC59" s="538"/>
      <c r="AD59" s="539"/>
      <c r="AE59" s="537"/>
      <c r="AF59" s="538"/>
      <c r="AG59" s="539"/>
      <c r="AH59" s="537"/>
      <c r="AI59" s="538"/>
      <c r="AJ59" s="539"/>
      <c r="AK59" s="537"/>
      <c r="AL59" s="538"/>
      <c r="AM59" s="539"/>
      <c r="AN59" s="537"/>
      <c r="AO59" s="538"/>
      <c r="AP59" s="539"/>
      <c r="AQ59" s="537"/>
      <c r="AR59" s="538"/>
      <c r="AS59" s="539"/>
      <c r="AT59" s="537"/>
      <c r="AU59" s="538"/>
      <c r="AV59" s="539"/>
      <c r="AW59" s="537"/>
      <c r="AX59" s="538"/>
      <c r="AY59" s="539"/>
      <c r="AZ59" s="537"/>
      <c r="BA59" s="538"/>
      <c r="BB59" s="539"/>
      <c r="BC59" s="537"/>
      <c r="BD59" s="538"/>
      <c r="BE59" s="539"/>
      <c r="BF59" s="537"/>
      <c r="BG59" s="538"/>
      <c r="BH59" s="539"/>
      <c r="BI59" s="537"/>
      <c r="BJ59" s="538"/>
      <c r="BK59" s="539"/>
      <c r="BL59" s="355"/>
      <c r="BM59" s="501"/>
      <c r="BN59" s="502"/>
      <c r="BO59" s="450"/>
    </row>
    <row r="60" spans="1:67" ht="20.100000000000001" customHeight="1">
      <c r="A60" s="355"/>
      <c r="B60" s="1330"/>
      <c r="C60" s="1326"/>
      <c r="D60" s="405" t="s">
        <v>45</v>
      </c>
      <c r="E60" s="405"/>
      <c r="F60" s="435"/>
      <c r="G60" s="457" t="s">
        <v>5284</v>
      </c>
      <c r="H60" s="535">
        <f>'2.入力_使用量(工場等)'!M68</f>
        <v>0</v>
      </c>
      <c r="I60" s="535">
        <f>'2.入力_使用量(工場等)'!Q68</f>
        <v>0</v>
      </c>
      <c r="J60" s="535">
        <f t="shared" si="0"/>
        <v>0</v>
      </c>
      <c r="K60" s="535">
        <f t="shared" si="1"/>
        <v>0</v>
      </c>
      <c r="L60" s="536"/>
      <c r="M60" s="29"/>
      <c r="N60" s="5"/>
      <c r="O60" s="536"/>
      <c r="P60" s="1227"/>
      <c r="Q60" s="1216"/>
      <c r="R60" s="539"/>
      <c r="S60" s="1227"/>
      <c r="T60" s="1216"/>
      <c r="U60" s="539"/>
      <c r="V60" s="29"/>
      <c r="W60" s="29"/>
      <c r="X60" s="536"/>
      <c r="Y60" s="537"/>
      <c r="Z60" s="538"/>
      <c r="AA60" s="539"/>
      <c r="AB60" s="537"/>
      <c r="AC60" s="538"/>
      <c r="AD60" s="539"/>
      <c r="AE60" s="537"/>
      <c r="AF60" s="538"/>
      <c r="AG60" s="539"/>
      <c r="AH60" s="537"/>
      <c r="AI60" s="538"/>
      <c r="AJ60" s="539"/>
      <c r="AK60" s="537"/>
      <c r="AL60" s="538"/>
      <c r="AM60" s="539"/>
      <c r="AN60" s="537"/>
      <c r="AO60" s="538"/>
      <c r="AP60" s="539"/>
      <c r="AQ60" s="537"/>
      <c r="AR60" s="538"/>
      <c r="AS60" s="539"/>
      <c r="AT60" s="537"/>
      <c r="AU60" s="538"/>
      <c r="AV60" s="539"/>
      <c r="AW60" s="537"/>
      <c r="AX60" s="538"/>
      <c r="AY60" s="539"/>
      <c r="AZ60" s="537"/>
      <c r="BA60" s="538"/>
      <c r="BB60" s="539"/>
      <c r="BC60" s="537"/>
      <c r="BD60" s="538"/>
      <c r="BE60" s="539"/>
      <c r="BF60" s="537"/>
      <c r="BG60" s="538"/>
      <c r="BH60" s="539"/>
      <c r="BI60" s="537"/>
      <c r="BJ60" s="538"/>
      <c r="BK60" s="539"/>
      <c r="BL60" s="355"/>
      <c r="BM60" s="501"/>
      <c r="BN60" s="502"/>
      <c r="BO60" s="450"/>
    </row>
    <row r="61" spans="1:67" ht="20.100000000000001" customHeight="1">
      <c r="A61" s="355"/>
      <c r="B61" s="1330"/>
      <c r="C61" s="1326"/>
      <c r="D61" s="405" t="s">
        <v>46</v>
      </c>
      <c r="E61" s="405"/>
      <c r="F61" s="407" t="s">
        <v>4250</v>
      </c>
      <c r="G61" s="457" t="s">
        <v>22</v>
      </c>
      <c r="H61" s="535">
        <f>'2.入力_使用量(工場等)'!M69</f>
        <v>0</v>
      </c>
      <c r="I61" s="535">
        <f>'2.入力_使用量(工場等)'!Q69</f>
        <v>0</v>
      </c>
      <c r="J61" s="535">
        <f t="shared" si="0"/>
        <v>0</v>
      </c>
      <c r="K61" s="535">
        <f t="shared" si="1"/>
        <v>0</v>
      </c>
      <c r="L61" s="536"/>
      <c r="M61" s="29"/>
      <c r="N61" s="5"/>
      <c r="O61" s="536"/>
      <c r="P61" s="1227"/>
      <c r="Q61" s="1216"/>
      <c r="R61" s="539"/>
      <c r="S61" s="1227"/>
      <c r="T61" s="1216"/>
      <c r="U61" s="539"/>
      <c r="V61" s="29"/>
      <c r="W61" s="29"/>
      <c r="X61" s="536"/>
      <c r="Y61" s="537"/>
      <c r="Z61" s="538"/>
      <c r="AA61" s="539"/>
      <c r="AB61" s="537"/>
      <c r="AC61" s="538"/>
      <c r="AD61" s="539"/>
      <c r="AE61" s="537"/>
      <c r="AF61" s="538"/>
      <c r="AG61" s="539"/>
      <c r="AH61" s="537"/>
      <c r="AI61" s="538"/>
      <c r="AJ61" s="539"/>
      <c r="AK61" s="537"/>
      <c r="AL61" s="538"/>
      <c r="AM61" s="539"/>
      <c r="AN61" s="537"/>
      <c r="AO61" s="538"/>
      <c r="AP61" s="539"/>
      <c r="AQ61" s="537"/>
      <c r="AR61" s="538"/>
      <c r="AS61" s="539"/>
      <c r="AT61" s="537"/>
      <c r="AU61" s="538"/>
      <c r="AV61" s="539"/>
      <c r="AW61" s="537"/>
      <c r="AX61" s="538"/>
      <c r="AY61" s="539"/>
      <c r="AZ61" s="537"/>
      <c r="BA61" s="538"/>
      <c r="BB61" s="539"/>
      <c r="BC61" s="537"/>
      <c r="BD61" s="538"/>
      <c r="BE61" s="539"/>
      <c r="BF61" s="537"/>
      <c r="BG61" s="538"/>
      <c r="BH61" s="539"/>
      <c r="BI61" s="537"/>
      <c r="BJ61" s="538"/>
      <c r="BK61" s="539"/>
      <c r="BL61" s="355"/>
      <c r="BM61" s="501"/>
      <c r="BN61" s="502"/>
      <c r="BO61" s="450"/>
    </row>
    <row r="62" spans="1:67" ht="20.100000000000001" customHeight="1">
      <c r="A62" s="355"/>
      <c r="B62" s="1330"/>
      <c r="C62" s="1326"/>
      <c r="D62" s="405" t="s">
        <v>47</v>
      </c>
      <c r="E62" s="542">
        <f>'2.入力_使用量(工場等)'!E70</f>
        <v>0</v>
      </c>
      <c r="F62" s="469"/>
      <c r="G62" s="457" t="s">
        <v>17</v>
      </c>
      <c r="H62" s="535">
        <f>'2.入力_使用量(工場等)'!M70</f>
        <v>0</v>
      </c>
      <c r="I62" s="535">
        <f>'2.入力_使用量(工場等)'!Q70</f>
        <v>0</v>
      </c>
      <c r="J62" s="535">
        <f t="shared" si="0"/>
        <v>0</v>
      </c>
      <c r="K62" s="535">
        <f t="shared" si="1"/>
        <v>0</v>
      </c>
      <c r="L62" s="536"/>
      <c r="M62" s="29"/>
      <c r="N62" s="5"/>
      <c r="O62" s="536"/>
      <c r="P62" s="1227"/>
      <c r="Q62" s="1216"/>
      <c r="R62" s="539"/>
      <c r="S62" s="1227"/>
      <c r="T62" s="1216"/>
      <c r="U62" s="539"/>
      <c r="V62" s="29"/>
      <c r="W62" s="29"/>
      <c r="X62" s="536"/>
      <c r="Y62" s="537"/>
      <c r="Z62" s="538"/>
      <c r="AA62" s="539"/>
      <c r="AB62" s="537"/>
      <c r="AC62" s="538"/>
      <c r="AD62" s="539"/>
      <c r="AE62" s="537"/>
      <c r="AF62" s="538"/>
      <c r="AG62" s="539"/>
      <c r="AH62" s="537"/>
      <c r="AI62" s="538"/>
      <c r="AJ62" s="539"/>
      <c r="AK62" s="537"/>
      <c r="AL62" s="538"/>
      <c r="AM62" s="539"/>
      <c r="AN62" s="537"/>
      <c r="AO62" s="538"/>
      <c r="AP62" s="539"/>
      <c r="AQ62" s="537"/>
      <c r="AR62" s="538"/>
      <c r="AS62" s="539"/>
      <c r="AT62" s="537"/>
      <c r="AU62" s="538"/>
      <c r="AV62" s="539"/>
      <c r="AW62" s="537"/>
      <c r="AX62" s="538"/>
      <c r="AY62" s="539"/>
      <c r="AZ62" s="537"/>
      <c r="BA62" s="538"/>
      <c r="BB62" s="539"/>
      <c r="BC62" s="537"/>
      <c r="BD62" s="538"/>
      <c r="BE62" s="539"/>
      <c r="BF62" s="537"/>
      <c r="BG62" s="538"/>
      <c r="BH62" s="539"/>
      <c r="BI62" s="537"/>
      <c r="BJ62" s="538"/>
      <c r="BK62" s="539"/>
      <c r="BL62" s="355"/>
      <c r="BM62" s="501"/>
      <c r="BN62" s="502"/>
      <c r="BO62" s="450"/>
    </row>
    <row r="63" spans="1:67" ht="20.100000000000001" customHeight="1">
      <c r="A63" s="355"/>
      <c r="B63" s="1330"/>
      <c r="C63" s="1326"/>
      <c r="D63" s="405" t="s">
        <v>48</v>
      </c>
      <c r="E63" s="405"/>
      <c r="F63" s="435"/>
      <c r="G63" s="457" t="s">
        <v>17</v>
      </c>
      <c r="H63" s="535">
        <f>'2.入力_使用量(工場等)'!M71</f>
        <v>0</v>
      </c>
      <c r="I63" s="535">
        <f>'2.入力_使用量(工場等)'!Q71</f>
        <v>0</v>
      </c>
      <c r="J63" s="535">
        <f t="shared" si="0"/>
        <v>0</v>
      </c>
      <c r="K63" s="535">
        <f t="shared" si="1"/>
        <v>0</v>
      </c>
      <c r="L63" s="536"/>
      <c r="M63" s="29"/>
      <c r="N63" s="5"/>
      <c r="O63" s="536"/>
      <c r="P63" s="1227"/>
      <c r="Q63" s="1216"/>
      <c r="R63" s="539"/>
      <c r="S63" s="1227"/>
      <c r="T63" s="1216"/>
      <c r="U63" s="539"/>
      <c r="V63" s="29"/>
      <c r="W63" s="29"/>
      <c r="X63" s="536"/>
      <c r="Y63" s="537"/>
      <c r="Z63" s="538"/>
      <c r="AA63" s="539"/>
      <c r="AB63" s="537"/>
      <c r="AC63" s="538"/>
      <c r="AD63" s="539"/>
      <c r="AE63" s="537"/>
      <c r="AF63" s="538"/>
      <c r="AG63" s="539"/>
      <c r="AH63" s="537"/>
      <c r="AI63" s="538"/>
      <c r="AJ63" s="539"/>
      <c r="AK63" s="537"/>
      <c r="AL63" s="538"/>
      <c r="AM63" s="539"/>
      <c r="AN63" s="537"/>
      <c r="AO63" s="538"/>
      <c r="AP63" s="539"/>
      <c r="AQ63" s="537"/>
      <c r="AR63" s="538"/>
      <c r="AS63" s="539"/>
      <c r="AT63" s="537"/>
      <c r="AU63" s="538"/>
      <c r="AV63" s="539"/>
      <c r="AW63" s="537"/>
      <c r="AX63" s="538"/>
      <c r="AY63" s="539"/>
      <c r="AZ63" s="537"/>
      <c r="BA63" s="538"/>
      <c r="BB63" s="539"/>
      <c r="BC63" s="537"/>
      <c r="BD63" s="538"/>
      <c r="BE63" s="539"/>
      <c r="BF63" s="537"/>
      <c r="BG63" s="538"/>
      <c r="BH63" s="539"/>
      <c r="BI63" s="537"/>
      <c r="BJ63" s="538"/>
      <c r="BK63" s="539"/>
      <c r="BL63" s="355"/>
      <c r="BM63" s="501"/>
      <c r="BN63" s="502"/>
      <c r="BO63" s="450"/>
    </row>
    <row r="64" spans="1:67" ht="20.100000000000001" customHeight="1">
      <c r="A64" s="355"/>
      <c r="B64" s="1330"/>
      <c r="C64" s="1326"/>
      <c r="D64" s="405" t="s">
        <v>49</v>
      </c>
      <c r="E64" s="544"/>
      <c r="F64" s="435"/>
      <c r="G64" s="457" t="s">
        <v>17</v>
      </c>
      <c r="H64" s="535">
        <f>'2.入力_使用量(工場等)'!M72</f>
        <v>0</v>
      </c>
      <c r="I64" s="535">
        <f>'2.入力_使用量(工場等)'!Q72</f>
        <v>0</v>
      </c>
      <c r="J64" s="535">
        <f t="shared" si="0"/>
        <v>0</v>
      </c>
      <c r="K64" s="535">
        <f t="shared" si="1"/>
        <v>0</v>
      </c>
      <c r="L64" s="536"/>
      <c r="M64" s="29"/>
      <c r="N64" s="5"/>
      <c r="O64" s="536"/>
      <c r="P64" s="1227"/>
      <c r="Q64" s="1216"/>
      <c r="R64" s="539"/>
      <c r="S64" s="1227"/>
      <c r="T64" s="1216"/>
      <c r="U64" s="539"/>
      <c r="V64" s="29"/>
      <c r="W64" s="29"/>
      <c r="X64" s="536"/>
      <c r="Y64" s="537"/>
      <c r="Z64" s="538"/>
      <c r="AA64" s="539"/>
      <c r="AB64" s="537"/>
      <c r="AC64" s="538"/>
      <c r="AD64" s="539"/>
      <c r="AE64" s="537"/>
      <c r="AF64" s="538"/>
      <c r="AG64" s="539"/>
      <c r="AH64" s="537"/>
      <c r="AI64" s="538"/>
      <c r="AJ64" s="539"/>
      <c r="AK64" s="537"/>
      <c r="AL64" s="538"/>
      <c r="AM64" s="539"/>
      <c r="AN64" s="537"/>
      <c r="AO64" s="538"/>
      <c r="AP64" s="539"/>
      <c r="AQ64" s="537"/>
      <c r="AR64" s="538"/>
      <c r="AS64" s="539"/>
      <c r="AT64" s="537"/>
      <c r="AU64" s="538"/>
      <c r="AV64" s="539"/>
      <c r="AW64" s="537"/>
      <c r="AX64" s="538"/>
      <c r="AY64" s="539"/>
      <c r="AZ64" s="537"/>
      <c r="BA64" s="538"/>
      <c r="BB64" s="539"/>
      <c r="BC64" s="537"/>
      <c r="BD64" s="538"/>
      <c r="BE64" s="539"/>
      <c r="BF64" s="537"/>
      <c r="BG64" s="538"/>
      <c r="BH64" s="539"/>
      <c r="BI64" s="537"/>
      <c r="BJ64" s="538"/>
      <c r="BK64" s="539"/>
      <c r="BL64" s="355"/>
      <c r="BM64" s="501"/>
      <c r="BN64" s="502"/>
      <c r="BO64" s="450"/>
    </row>
    <row r="65" spans="1:67" ht="20.100000000000001" customHeight="1">
      <c r="A65" s="355"/>
      <c r="B65" s="1330"/>
      <c r="C65" s="1326"/>
      <c r="D65" s="405" t="s">
        <v>50</v>
      </c>
      <c r="E65" s="453"/>
      <c r="F65" s="435"/>
      <c r="G65" s="457" t="s">
        <v>17</v>
      </c>
      <c r="H65" s="535">
        <f>'2.入力_使用量(工場等)'!M73</f>
        <v>0</v>
      </c>
      <c r="I65" s="535">
        <f>'2.入力_使用量(工場等)'!Q73</f>
        <v>0</v>
      </c>
      <c r="J65" s="535">
        <f t="shared" si="0"/>
        <v>0</v>
      </c>
      <c r="K65" s="535">
        <f t="shared" si="1"/>
        <v>0</v>
      </c>
      <c r="L65" s="536"/>
      <c r="M65" s="29"/>
      <c r="N65" s="5"/>
      <c r="O65" s="536"/>
      <c r="P65" s="1227"/>
      <c r="Q65" s="1216"/>
      <c r="R65" s="539"/>
      <c r="S65" s="1227"/>
      <c r="T65" s="1216"/>
      <c r="U65" s="539"/>
      <c r="V65" s="29"/>
      <c r="W65" s="29"/>
      <c r="X65" s="536"/>
      <c r="Y65" s="537"/>
      <c r="Z65" s="538"/>
      <c r="AA65" s="539"/>
      <c r="AB65" s="537"/>
      <c r="AC65" s="538"/>
      <c r="AD65" s="539"/>
      <c r="AE65" s="537"/>
      <c r="AF65" s="538"/>
      <c r="AG65" s="539"/>
      <c r="AH65" s="537"/>
      <c r="AI65" s="538"/>
      <c r="AJ65" s="539"/>
      <c r="AK65" s="537"/>
      <c r="AL65" s="538"/>
      <c r="AM65" s="539"/>
      <c r="AN65" s="537"/>
      <c r="AO65" s="538"/>
      <c r="AP65" s="539"/>
      <c r="AQ65" s="537"/>
      <c r="AR65" s="538"/>
      <c r="AS65" s="539"/>
      <c r="AT65" s="537"/>
      <c r="AU65" s="538"/>
      <c r="AV65" s="539"/>
      <c r="AW65" s="537"/>
      <c r="AX65" s="538"/>
      <c r="AY65" s="539"/>
      <c r="AZ65" s="537"/>
      <c r="BA65" s="538"/>
      <c r="BB65" s="539"/>
      <c r="BC65" s="537"/>
      <c r="BD65" s="538"/>
      <c r="BE65" s="539"/>
      <c r="BF65" s="537"/>
      <c r="BG65" s="538"/>
      <c r="BH65" s="539"/>
      <c r="BI65" s="537"/>
      <c r="BJ65" s="538"/>
      <c r="BK65" s="539"/>
      <c r="BL65" s="355"/>
      <c r="BM65" s="501"/>
      <c r="BN65" s="502"/>
      <c r="BO65" s="450"/>
    </row>
    <row r="66" spans="1:67" ht="20.100000000000001" customHeight="1">
      <c r="A66" s="355"/>
      <c r="B66" s="1331"/>
      <c r="C66" s="1326"/>
      <c r="D66" s="405" t="s">
        <v>51</v>
      </c>
      <c r="E66" s="405"/>
      <c r="F66" s="435"/>
      <c r="G66" s="457" t="s">
        <v>17</v>
      </c>
      <c r="H66" s="535">
        <f>'2.入力_使用量(工場等)'!M74</f>
        <v>0</v>
      </c>
      <c r="I66" s="535">
        <f>'2.入力_使用量(工場等)'!Q74</f>
        <v>0</v>
      </c>
      <c r="J66" s="535">
        <f t="shared" si="0"/>
        <v>0</v>
      </c>
      <c r="K66" s="535">
        <f t="shared" si="1"/>
        <v>0</v>
      </c>
      <c r="L66" s="536"/>
      <c r="M66" s="29"/>
      <c r="N66" s="5"/>
      <c r="O66" s="536"/>
      <c r="P66" s="1227"/>
      <c r="Q66" s="1216"/>
      <c r="R66" s="539"/>
      <c r="S66" s="1227"/>
      <c r="T66" s="1216"/>
      <c r="U66" s="539"/>
      <c r="V66" s="29"/>
      <c r="W66" s="29"/>
      <c r="X66" s="536"/>
      <c r="Y66" s="537"/>
      <c r="Z66" s="538"/>
      <c r="AA66" s="539"/>
      <c r="AB66" s="537"/>
      <c r="AC66" s="538"/>
      <c r="AD66" s="539"/>
      <c r="AE66" s="537"/>
      <c r="AF66" s="538"/>
      <c r="AG66" s="539"/>
      <c r="AH66" s="537"/>
      <c r="AI66" s="538"/>
      <c r="AJ66" s="539"/>
      <c r="AK66" s="537"/>
      <c r="AL66" s="538"/>
      <c r="AM66" s="539"/>
      <c r="AN66" s="537"/>
      <c r="AO66" s="538"/>
      <c r="AP66" s="539"/>
      <c r="AQ66" s="537"/>
      <c r="AR66" s="538"/>
      <c r="AS66" s="539"/>
      <c r="AT66" s="537"/>
      <c r="AU66" s="538"/>
      <c r="AV66" s="539"/>
      <c r="AW66" s="537"/>
      <c r="AX66" s="538"/>
      <c r="AY66" s="539"/>
      <c r="AZ66" s="537"/>
      <c r="BA66" s="538"/>
      <c r="BB66" s="539"/>
      <c r="BC66" s="537"/>
      <c r="BD66" s="538"/>
      <c r="BE66" s="539"/>
      <c r="BF66" s="537"/>
      <c r="BG66" s="538"/>
      <c r="BH66" s="539"/>
      <c r="BI66" s="537"/>
      <c r="BJ66" s="538"/>
      <c r="BK66" s="539"/>
      <c r="BL66" s="355"/>
      <c r="BM66" s="501"/>
      <c r="BN66" s="502"/>
      <c r="BO66" s="450"/>
    </row>
    <row r="67" spans="1:67" ht="20.100000000000001" customHeight="1">
      <c r="A67" s="355"/>
      <c r="B67" s="1331"/>
      <c r="C67" s="1326"/>
      <c r="D67" s="405" t="s">
        <v>52</v>
      </c>
      <c r="E67" s="405"/>
      <c r="F67" s="435"/>
      <c r="G67" s="457" t="s">
        <v>17</v>
      </c>
      <c r="H67" s="535">
        <f>'2.入力_使用量(工場等)'!M75</f>
        <v>0</v>
      </c>
      <c r="I67" s="535">
        <f>'2.入力_使用量(工場等)'!Q75</f>
        <v>0</v>
      </c>
      <c r="J67" s="535">
        <f t="shared" si="0"/>
        <v>0</v>
      </c>
      <c r="K67" s="535">
        <f t="shared" si="1"/>
        <v>0</v>
      </c>
      <c r="L67" s="536"/>
      <c r="M67" s="29"/>
      <c r="N67" s="5"/>
      <c r="O67" s="536"/>
      <c r="P67" s="1227"/>
      <c r="Q67" s="1216"/>
      <c r="R67" s="539"/>
      <c r="S67" s="1227"/>
      <c r="T67" s="1216"/>
      <c r="U67" s="539"/>
      <c r="V67" s="29"/>
      <c r="W67" s="29"/>
      <c r="X67" s="536"/>
      <c r="Y67" s="537"/>
      <c r="Z67" s="538"/>
      <c r="AA67" s="539"/>
      <c r="AB67" s="537"/>
      <c r="AC67" s="538"/>
      <c r="AD67" s="539"/>
      <c r="AE67" s="537"/>
      <c r="AF67" s="538"/>
      <c r="AG67" s="539"/>
      <c r="AH67" s="537"/>
      <c r="AI67" s="538"/>
      <c r="AJ67" s="539"/>
      <c r="AK67" s="537"/>
      <c r="AL67" s="538"/>
      <c r="AM67" s="539"/>
      <c r="AN67" s="537"/>
      <c r="AO67" s="538"/>
      <c r="AP67" s="539"/>
      <c r="AQ67" s="537"/>
      <c r="AR67" s="538"/>
      <c r="AS67" s="539"/>
      <c r="AT67" s="537"/>
      <c r="AU67" s="538"/>
      <c r="AV67" s="539"/>
      <c r="AW67" s="537"/>
      <c r="AX67" s="538"/>
      <c r="AY67" s="539"/>
      <c r="AZ67" s="537"/>
      <c r="BA67" s="538"/>
      <c r="BB67" s="539"/>
      <c r="BC67" s="537"/>
      <c r="BD67" s="538"/>
      <c r="BE67" s="539"/>
      <c r="BF67" s="537"/>
      <c r="BG67" s="538"/>
      <c r="BH67" s="539"/>
      <c r="BI67" s="537"/>
      <c r="BJ67" s="538"/>
      <c r="BK67" s="539"/>
      <c r="BL67" s="355"/>
      <c r="BM67" s="501"/>
      <c r="BN67" s="502"/>
      <c r="BO67" s="450"/>
    </row>
    <row r="68" spans="1:67" ht="20.100000000000001" customHeight="1">
      <c r="A68" s="355"/>
      <c r="B68" s="1331"/>
      <c r="C68" s="1326"/>
      <c r="D68" s="405" t="s">
        <v>53</v>
      </c>
      <c r="E68" s="405"/>
      <c r="F68" s="435"/>
      <c r="G68" s="457" t="s">
        <v>5284</v>
      </c>
      <c r="H68" s="535">
        <f>'2.入力_使用量(工場等)'!M76</f>
        <v>0</v>
      </c>
      <c r="I68" s="535">
        <f>'2.入力_使用量(工場等)'!Q76</f>
        <v>0</v>
      </c>
      <c r="J68" s="535">
        <f t="shared" si="0"/>
        <v>0</v>
      </c>
      <c r="K68" s="535">
        <f t="shared" si="1"/>
        <v>0</v>
      </c>
      <c r="L68" s="536"/>
      <c r="M68" s="29"/>
      <c r="N68" s="5"/>
      <c r="O68" s="536"/>
      <c r="P68" s="1227"/>
      <c r="Q68" s="1216"/>
      <c r="R68" s="539"/>
      <c r="S68" s="1227"/>
      <c r="T68" s="1216"/>
      <c r="U68" s="539"/>
      <c r="V68" s="29"/>
      <c r="W68" s="29"/>
      <c r="X68" s="536"/>
      <c r="Y68" s="537"/>
      <c r="Z68" s="538"/>
      <c r="AA68" s="539"/>
      <c r="AB68" s="537"/>
      <c r="AC68" s="538"/>
      <c r="AD68" s="539"/>
      <c r="AE68" s="537"/>
      <c r="AF68" s="538"/>
      <c r="AG68" s="539"/>
      <c r="AH68" s="537"/>
      <c r="AI68" s="538"/>
      <c r="AJ68" s="539"/>
      <c r="AK68" s="537"/>
      <c r="AL68" s="538"/>
      <c r="AM68" s="539"/>
      <c r="AN68" s="537"/>
      <c r="AO68" s="538"/>
      <c r="AP68" s="539"/>
      <c r="AQ68" s="537"/>
      <c r="AR68" s="538"/>
      <c r="AS68" s="539"/>
      <c r="AT68" s="537"/>
      <c r="AU68" s="538"/>
      <c r="AV68" s="539"/>
      <c r="AW68" s="537"/>
      <c r="AX68" s="538"/>
      <c r="AY68" s="539"/>
      <c r="AZ68" s="537"/>
      <c r="BA68" s="538"/>
      <c r="BB68" s="539"/>
      <c r="BC68" s="537"/>
      <c r="BD68" s="538"/>
      <c r="BE68" s="539"/>
      <c r="BF68" s="537"/>
      <c r="BG68" s="538"/>
      <c r="BH68" s="539"/>
      <c r="BI68" s="537"/>
      <c r="BJ68" s="538"/>
      <c r="BK68" s="539"/>
      <c r="BL68" s="355"/>
      <c r="BM68" s="501"/>
      <c r="BN68" s="502"/>
      <c r="BO68" s="450"/>
    </row>
    <row r="69" spans="1:67" ht="20.100000000000001" customHeight="1">
      <c r="A69" s="355"/>
      <c r="B69" s="1330"/>
      <c r="C69" s="1326"/>
      <c r="D69" s="405" t="s">
        <v>54</v>
      </c>
      <c r="E69" s="405"/>
      <c r="F69" s="407" t="s">
        <v>4250</v>
      </c>
      <c r="G69" s="457" t="s">
        <v>22</v>
      </c>
      <c r="H69" s="535">
        <f>'2.入力_使用量(工場等)'!M77</f>
        <v>0</v>
      </c>
      <c r="I69" s="535">
        <f>'2.入力_使用量(工場等)'!Q77</f>
        <v>0</v>
      </c>
      <c r="J69" s="535">
        <f t="shared" si="0"/>
        <v>0</v>
      </c>
      <c r="K69" s="535">
        <f t="shared" si="1"/>
        <v>0</v>
      </c>
      <c r="L69" s="536"/>
      <c r="M69" s="29"/>
      <c r="N69" s="5"/>
      <c r="O69" s="536"/>
      <c r="P69" s="1227"/>
      <c r="Q69" s="1216"/>
      <c r="R69" s="539"/>
      <c r="S69" s="1227"/>
      <c r="T69" s="1216"/>
      <c r="U69" s="539"/>
      <c r="V69" s="29"/>
      <c r="W69" s="29"/>
      <c r="X69" s="536"/>
      <c r="Y69" s="537"/>
      <c r="Z69" s="538"/>
      <c r="AA69" s="539"/>
      <c r="AB69" s="537"/>
      <c r="AC69" s="538"/>
      <c r="AD69" s="539"/>
      <c r="AE69" s="537"/>
      <c r="AF69" s="538"/>
      <c r="AG69" s="539"/>
      <c r="AH69" s="537"/>
      <c r="AI69" s="538"/>
      <c r="AJ69" s="539"/>
      <c r="AK69" s="537"/>
      <c r="AL69" s="538"/>
      <c r="AM69" s="539"/>
      <c r="AN69" s="537"/>
      <c r="AO69" s="538"/>
      <c r="AP69" s="539"/>
      <c r="AQ69" s="537"/>
      <c r="AR69" s="538"/>
      <c r="AS69" s="539"/>
      <c r="AT69" s="537"/>
      <c r="AU69" s="538"/>
      <c r="AV69" s="539"/>
      <c r="AW69" s="537"/>
      <c r="AX69" s="538"/>
      <c r="AY69" s="539"/>
      <c r="AZ69" s="537"/>
      <c r="BA69" s="538"/>
      <c r="BB69" s="539"/>
      <c r="BC69" s="537"/>
      <c r="BD69" s="538"/>
      <c r="BE69" s="539"/>
      <c r="BF69" s="537"/>
      <c r="BG69" s="538"/>
      <c r="BH69" s="539"/>
      <c r="BI69" s="537"/>
      <c r="BJ69" s="538"/>
      <c r="BK69" s="539"/>
      <c r="BL69" s="355"/>
      <c r="BM69" s="501"/>
      <c r="BN69" s="502"/>
      <c r="BO69" s="450"/>
    </row>
    <row r="70" spans="1:67" ht="20.100000000000001" customHeight="1">
      <c r="A70" s="355"/>
      <c r="B70" s="1330"/>
      <c r="C70" s="1326"/>
      <c r="D70" s="405" t="s">
        <v>55</v>
      </c>
      <c r="E70" s="405"/>
      <c r="F70" s="435"/>
      <c r="G70" s="457" t="s">
        <v>17</v>
      </c>
      <c r="H70" s="535">
        <f>'2.入力_使用量(工場等)'!M78</f>
        <v>0</v>
      </c>
      <c r="I70" s="535">
        <f>'2.入力_使用量(工場等)'!Q78</f>
        <v>0</v>
      </c>
      <c r="J70" s="535">
        <f t="shared" si="0"/>
        <v>0</v>
      </c>
      <c r="K70" s="535">
        <f t="shared" si="1"/>
        <v>0</v>
      </c>
      <c r="L70" s="536"/>
      <c r="M70" s="29"/>
      <c r="N70" s="5"/>
      <c r="O70" s="536"/>
      <c r="P70" s="1227"/>
      <c r="Q70" s="1216"/>
      <c r="R70" s="539"/>
      <c r="S70" s="1227"/>
      <c r="T70" s="1216"/>
      <c r="U70" s="539"/>
      <c r="V70" s="29"/>
      <c r="W70" s="29"/>
      <c r="X70" s="536"/>
      <c r="Y70" s="537"/>
      <c r="Z70" s="538"/>
      <c r="AA70" s="539"/>
      <c r="AB70" s="537"/>
      <c r="AC70" s="538"/>
      <c r="AD70" s="539"/>
      <c r="AE70" s="537"/>
      <c r="AF70" s="538"/>
      <c r="AG70" s="539"/>
      <c r="AH70" s="537"/>
      <c r="AI70" s="538"/>
      <c r="AJ70" s="539"/>
      <c r="AK70" s="537"/>
      <c r="AL70" s="538"/>
      <c r="AM70" s="539"/>
      <c r="AN70" s="537"/>
      <c r="AO70" s="538"/>
      <c r="AP70" s="539"/>
      <c r="AQ70" s="537"/>
      <c r="AR70" s="538"/>
      <c r="AS70" s="539"/>
      <c r="AT70" s="537"/>
      <c r="AU70" s="538"/>
      <c r="AV70" s="539"/>
      <c r="AW70" s="537"/>
      <c r="AX70" s="538"/>
      <c r="AY70" s="539"/>
      <c r="AZ70" s="537"/>
      <c r="BA70" s="538"/>
      <c r="BB70" s="539"/>
      <c r="BC70" s="537"/>
      <c r="BD70" s="538"/>
      <c r="BE70" s="539"/>
      <c r="BF70" s="537"/>
      <c r="BG70" s="538"/>
      <c r="BH70" s="539"/>
      <c r="BI70" s="537"/>
      <c r="BJ70" s="538"/>
      <c r="BK70" s="539"/>
      <c r="BL70" s="355"/>
      <c r="BM70" s="501"/>
      <c r="BN70" s="502"/>
      <c r="BO70" s="450"/>
    </row>
    <row r="71" spans="1:67" ht="20.100000000000001" customHeight="1">
      <c r="A71" s="355"/>
      <c r="B71" s="1330"/>
      <c r="C71" s="1326"/>
      <c r="D71" s="405" t="s">
        <v>56</v>
      </c>
      <c r="E71" s="405"/>
      <c r="F71" s="435"/>
      <c r="G71" s="457" t="s">
        <v>17</v>
      </c>
      <c r="H71" s="535">
        <f>'2.入力_使用量(工場等)'!M79</f>
        <v>0</v>
      </c>
      <c r="I71" s="535">
        <f>'2.入力_使用量(工場等)'!Q79</f>
        <v>0</v>
      </c>
      <c r="J71" s="535">
        <f t="shared" si="0"/>
        <v>0</v>
      </c>
      <c r="K71" s="535">
        <f t="shared" si="1"/>
        <v>0</v>
      </c>
      <c r="L71" s="536"/>
      <c r="M71" s="29"/>
      <c r="N71" s="5"/>
      <c r="O71" s="536"/>
      <c r="P71" s="1227"/>
      <c r="Q71" s="1216"/>
      <c r="R71" s="539"/>
      <c r="S71" s="1227"/>
      <c r="T71" s="1216"/>
      <c r="U71" s="539"/>
      <c r="V71" s="29"/>
      <c r="W71" s="29"/>
      <c r="X71" s="536"/>
      <c r="Y71" s="537"/>
      <c r="Z71" s="538"/>
      <c r="AA71" s="539"/>
      <c r="AB71" s="537"/>
      <c r="AC71" s="538"/>
      <c r="AD71" s="539"/>
      <c r="AE71" s="537"/>
      <c r="AF71" s="538"/>
      <c r="AG71" s="539"/>
      <c r="AH71" s="537"/>
      <c r="AI71" s="538"/>
      <c r="AJ71" s="539"/>
      <c r="AK71" s="537"/>
      <c r="AL71" s="538"/>
      <c r="AM71" s="539"/>
      <c r="AN71" s="537"/>
      <c r="AO71" s="538"/>
      <c r="AP71" s="539"/>
      <c r="AQ71" s="537"/>
      <c r="AR71" s="538"/>
      <c r="AS71" s="539"/>
      <c r="AT71" s="537"/>
      <c r="AU71" s="538"/>
      <c r="AV71" s="539"/>
      <c r="AW71" s="537"/>
      <c r="AX71" s="538"/>
      <c r="AY71" s="539"/>
      <c r="AZ71" s="537"/>
      <c r="BA71" s="538"/>
      <c r="BB71" s="539"/>
      <c r="BC71" s="537"/>
      <c r="BD71" s="538"/>
      <c r="BE71" s="539"/>
      <c r="BF71" s="537"/>
      <c r="BG71" s="538"/>
      <c r="BH71" s="539"/>
      <c r="BI71" s="537"/>
      <c r="BJ71" s="538"/>
      <c r="BK71" s="539"/>
      <c r="BL71" s="355"/>
      <c r="BM71" s="501"/>
      <c r="BN71" s="502"/>
      <c r="BO71" s="450"/>
    </row>
    <row r="72" spans="1:67" ht="20.100000000000001" customHeight="1">
      <c r="A72" s="355"/>
      <c r="B72" s="1330"/>
      <c r="C72" s="1326"/>
      <c r="D72" s="405" t="s">
        <v>57</v>
      </c>
      <c r="E72" s="405"/>
      <c r="F72" s="435"/>
      <c r="G72" s="457" t="s">
        <v>17</v>
      </c>
      <c r="H72" s="535">
        <f>'2.入力_使用量(工場等)'!M80</f>
        <v>0</v>
      </c>
      <c r="I72" s="535">
        <f>'2.入力_使用量(工場等)'!Q80</f>
        <v>0</v>
      </c>
      <c r="J72" s="535">
        <f t="shared" si="0"/>
        <v>0</v>
      </c>
      <c r="K72" s="535">
        <f t="shared" si="1"/>
        <v>0</v>
      </c>
      <c r="L72" s="536"/>
      <c r="M72" s="29"/>
      <c r="N72" s="5"/>
      <c r="O72" s="536"/>
      <c r="P72" s="1227"/>
      <c r="Q72" s="1216"/>
      <c r="R72" s="539"/>
      <c r="S72" s="1227"/>
      <c r="T72" s="1216"/>
      <c r="U72" s="539"/>
      <c r="V72" s="29"/>
      <c r="W72" s="29"/>
      <c r="X72" s="536"/>
      <c r="Y72" s="537"/>
      <c r="Z72" s="538"/>
      <c r="AA72" s="539"/>
      <c r="AB72" s="537"/>
      <c r="AC72" s="538"/>
      <c r="AD72" s="539"/>
      <c r="AE72" s="537"/>
      <c r="AF72" s="538"/>
      <c r="AG72" s="539"/>
      <c r="AH72" s="537"/>
      <c r="AI72" s="538"/>
      <c r="AJ72" s="539"/>
      <c r="AK72" s="537"/>
      <c r="AL72" s="538"/>
      <c r="AM72" s="539"/>
      <c r="AN72" s="537"/>
      <c r="AO72" s="538"/>
      <c r="AP72" s="539"/>
      <c r="AQ72" s="537"/>
      <c r="AR72" s="538"/>
      <c r="AS72" s="539"/>
      <c r="AT72" s="537"/>
      <c r="AU72" s="538"/>
      <c r="AV72" s="539"/>
      <c r="AW72" s="537"/>
      <c r="AX72" s="538"/>
      <c r="AY72" s="539"/>
      <c r="AZ72" s="537"/>
      <c r="BA72" s="538"/>
      <c r="BB72" s="539"/>
      <c r="BC72" s="537"/>
      <c r="BD72" s="538"/>
      <c r="BE72" s="539"/>
      <c r="BF72" s="537"/>
      <c r="BG72" s="538"/>
      <c r="BH72" s="539"/>
      <c r="BI72" s="537"/>
      <c r="BJ72" s="538"/>
      <c r="BK72" s="539"/>
      <c r="BL72" s="355"/>
      <c r="BM72" s="501"/>
      <c r="BN72" s="502"/>
      <c r="BO72" s="450"/>
    </row>
    <row r="73" spans="1:67" ht="20.100000000000001" customHeight="1">
      <c r="A73" s="355"/>
      <c r="B73" s="1330"/>
      <c r="C73" s="1326"/>
      <c r="D73" s="405" t="s">
        <v>163</v>
      </c>
      <c r="E73" s="542">
        <f>'2.入力_使用量(工場等)'!E81</f>
        <v>0</v>
      </c>
      <c r="F73" s="469"/>
      <c r="G73" s="545" t="str">
        <f>'2.入力_使用量(工場等)'!H81</f>
        <v>GJ</v>
      </c>
      <c r="H73" s="535">
        <f>'2.入力_使用量(工場等)'!M81</f>
        <v>0</v>
      </c>
      <c r="I73" s="535">
        <f>'2.入力_使用量(工場等)'!Q81</f>
        <v>0</v>
      </c>
      <c r="J73" s="535">
        <f t="shared" si="0"/>
        <v>0</v>
      </c>
      <c r="K73" s="535">
        <f t="shared" si="1"/>
        <v>0</v>
      </c>
      <c r="L73" s="536"/>
      <c r="M73" s="29"/>
      <c r="N73" s="5"/>
      <c r="O73" s="536"/>
      <c r="P73" s="1227"/>
      <c r="Q73" s="1216"/>
      <c r="R73" s="539"/>
      <c r="S73" s="1227"/>
      <c r="T73" s="1216"/>
      <c r="U73" s="539"/>
      <c r="V73" s="29"/>
      <c r="W73" s="29"/>
      <c r="X73" s="536"/>
      <c r="Y73" s="537"/>
      <c r="Z73" s="538"/>
      <c r="AA73" s="539"/>
      <c r="AB73" s="537"/>
      <c r="AC73" s="538"/>
      <c r="AD73" s="539"/>
      <c r="AE73" s="537"/>
      <c r="AF73" s="538"/>
      <c r="AG73" s="539"/>
      <c r="AH73" s="537"/>
      <c r="AI73" s="538"/>
      <c r="AJ73" s="539"/>
      <c r="AK73" s="537"/>
      <c r="AL73" s="538"/>
      <c r="AM73" s="539"/>
      <c r="AN73" s="537"/>
      <c r="AO73" s="538"/>
      <c r="AP73" s="539"/>
      <c r="AQ73" s="537"/>
      <c r="AR73" s="538"/>
      <c r="AS73" s="539"/>
      <c r="AT73" s="537"/>
      <c r="AU73" s="538"/>
      <c r="AV73" s="539"/>
      <c r="AW73" s="537"/>
      <c r="AX73" s="538"/>
      <c r="AY73" s="539"/>
      <c r="AZ73" s="537"/>
      <c r="BA73" s="538"/>
      <c r="BB73" s="539"/>
      <c r="BC73" s="537"/>
      <c r="BD73" s="538"/>
      <c r="BE73" s="539"/>
      <c r="BF73" s="537"/>
      <c r="BG73" s="538"/>
      <c r="BH73" s="539"/>
      <c r="BI73" s="537"/>
      <c r="BJ73" s="538"/>
      <c r="BK73" s="539"/>
      <c r="BL73" s="355"/>
      <c r="BM73" s="501"/>
      <c r="BN73" s="502"/>
      <c r="BO73" s="450"/>
    </row>
    <row r="74" spans="1:67" ht="20.100000000000001" customHeight="1">
      <c r="A74" s="355"/>
      <c r="B74" s="1330"/>
      <c r="C74" s="1326"/>
      <c r="D74" s="405" t="s">
        <v>164</v>
      </c>
      <c r="E74" s="542">
        <f>'2.入力_使用量(工場等)'!E82</f>
        <v>0</v>
      </c>
      <c r="F74" s="469"/>
      <c r="G74" s="545" t="str">
        <f>'2.入力_使用量(工場等)'!H82</f>
        <v>GJ</v>
      </c>
      <c r="H74" s="535">
        <f>'2.入力_使用量(工場等)'!M82</f>
        <v>0</v>
      </c>
      <c r="I74" s="535">
        <f>'2.入力_使用量(工場等)'!Q82</f>
        <v>0</v>
      </c>
      <c r="J74" s="535">
        <f t="shared" si="0"/>
        <v>0</v>
      </c>
      <c r="K74" s="535">
        <f t="shared" si="1"/>
        <v>0</v>
      </c>
      <c r="L74" s="536"/>
      <c r="M74" s="29"/>
      <c r="N74" s="5"/>
      <c r="O74" s="536"/>
      <c r="P74" s="1227"/>
      <c r="Q74" s="1216"/>
      <c r="R74" s="539"/>
      <c r="S74" s="1227"/>
      <c r="T74" s="1216"/>
      <c r="U74" s="539"/>
      <c r="V74" s="29"/>
      <c r="W74" s="29"/>
      <c r="X74" s="536"/>
      <c r="Y74" s="537"/>
      <c r="Z74" s="538"/>
      <c r="AA74" s="539"/>
      <c r="AB74" s="537"/>
      <c r="AC74" s="538"/>
      <c r="AD74" s="539"/>
      <c r="AE74" s="537"/>
      <c r="AF74" s="538"/>
      <c r="AG74" s="539"/>
      <c r="AH74" s="537"/>
      <c r="AI74" s="538"/>
      <c r="AJ74" s="539"/>
      <c r="AK74" s="537"/>
      <c r="AL74" s="538"/>
      <c r="AM74" s="539"/>
      <c r="AN74" s="537"/>
      <c r="AO74" s="538"/>
      <c r="AP74" s="539"/>
      <c r="AQ74" s="537"/>
      <c r="AR74" s="538"/>
      <c r="AS74" s="539"/>
      <c r="AT74" s="537"/>
      <c r="AU74" s="538"/>
      <c r="AV74" s="539"/>
      <c r="AW74" s="537"/>
      <c r="AX74" s="538"/>
      <c r="AY74" s="539"/>
      <c r="AZ74" s="537"/>
      <c r="BA74" s="538"/>
      <c r="BB74" s="539"/>
      <c r="BC74" s="537"/>
      <c r="BD74" s="538"/>
      <c r="BE74" s="539"/>
      <c r="BF74" s="537"/>
      <c r="BG74" s="538"/>
      <c r="BH74" s="539"/>
      <c r="BI74" s="537"/>
      <c r="BJ74" s="538"/>
      <c r="BK74" s="539"/>
      <c r="BL74" s="355"/>
      <c r="BM74" s="501"/>
      <c r="BN74" s="502"/>
      <c r="BO74" s="450"/>
    </row>
    <row r="75" spans="1:67" ht="20.100000000000001" customHeight="1">
      <c r="A75" s="355"/>
      <c r="B75" s="1331" t="s">
        <v>58</v>
      </c>
      <c r="C75" s="1326" t="s">
        <v>59</v>
      </c>
      <c r="D75" s="405" t="s">
        <v>60</v>
      </c>
      <c r="E75" s="546"/>
      <c r="F75" s="433"/>
      <c r="G75" s="457" t="s">
        <v>732</v>
      </c>
      <c r="H75" s="535">
        <f>'2.入力_使用量(工場等)'!M83</f>
        <v>0</v>
      </c>
      <c r="I75" s="535">
        <f>'2.入力_使用量(工場等)'!Q83</f>
        <v>0</v>
      </c>
      <c r="J75" s="536"/>
      <c r="K75" s="535">
        <f t="shared" si="0"/>
        <v>0</v>
      </c>
      <c r="L75" s="535">
        <f>O75+R75+U75+X75</f>
        <v>0</v>
      </c>
      <c r="M75" s="536"/>
      <c r="N75" s="5"/>
      <c r="O75" s="5"/>
      <c r="P75" s="539"/>
      <c r="Q75" s="1216"/>
      <c r="R75" s="1216"/>
      <c r="S75" s="539"/>
      <c r="T75" s="1216"/>
      <c r="U75" s="1216"/>
      <c r="V75" s="536"/>
      <c r="W75" s="29"/>
      <c r="X75" s="29"/>
      <c r="Y75" s="539"/>
      <c r="Z75" s="538"/>
      <c r="AA75" s="538"/>
      <c r="AB75" s="539"/>
      <c r="AC75" s="538"/>
      <c r="AD75" s="538"/>
      <c r="AE75" s="539"/>
      <c r="AF75" s="538"/>
      <c r="AG75" s="538"/>
      <c r="AH75" s="539"/>
      <c r="AI75" s="538"/>
      <c r="AJ75" s="538"/>
      <c r="AK75" s="539"/>
      <c r="AL75" s="538"/>
      <c r="AM75" s="538"/>
      <c r="AN75" s="539"/>
      <c r="AO75" s="538"/>
      <c r="AP75" s="538"/>
      <c r="AQ75" s="539"/>
      <c r="AR75" s="538"/>
      <c r="AS75" s="538"/>
      <c r="AT75" s="539"/>
      <c r="AU75" s="538"/>
      <c r="AV75" s="538"/>
      <c r="AW75" s="539"/>
      <c r="AX75" s="538"/>
      <c r="AY75" s="538"/>
      <c r="AZ75" s="539"/>
      <c r="BA75" s="538"/>
      <c r="BB75" s="538"/>
      <c r="BC75" s="539"/>
      <c r="BD75" s="538"/>
      <c r="BE75" s="538"/>
      <c r="BF75" s="539"/>
      <c r="BG75" s="538"/>
      <c r="BH75" s="538"/>
      <c r="BI75" s="539"/>
      <c r="BJ75" s="538"/>
      <c r="BK75" s="538"/>
      <c r="BL75" s="355"/>
      <c r="BM75" s="501"/>
      <c r="BN75" s="502"/>
      <c r="BO75" s="450"/>
    </row>
    <row r="76" spans="1:67" ht="20.100000000000001" customHeight="1">
      <c r="A76" s="355"/>
      <c r="B76" s="1331"/>
      <c r="C76" s="1326"/>
      <c r="D76" s="405" t="s">
        <v>154</v>
      </c>
      <c r="E76" s="464" t="str">
        <f>'2.入力_使用量(工場等)'!E84</f>
        <v>熱供給事業者名を選択</v>
      </c>
      <c r="F76" s="471">
        <f>'2.入力_使用量(工場等)'!G84</f>
        <v>0</v>
      </c>
      <c r="G76" s="457" t="s">
        <v>732</v>
      </c>
      <c r="H76" s="535">
        <f>'2.入力_使用量(工場等)'!M84</f>
        <v>0</v>
      </c>
      <c r="I76" s="535">
        <f>'2.入力_使用量(工場等)'!Q84</f>
        <v>0</v>
      </c>
      <c r="J76" s="536"/>
      <c r="K76" s="535">
        <f t="shared" ref="K76:K91" si="6">N76+Q76+T76+W76</f>
        <v>0</v>
      </c>
      <c r="L76" s="535">
        <f t="shared" ref="L76:L91" si="7">O76+R76+U76+X76</f>
        <v>0</v>
      </c>
      <c r="M76" s="536"/>
      <c r="N76" s="5"/>
      <c r="O76" s="5"/>
      <c r="P76" s="539"/>
      <c r="Q76" s="1216"/>
      <c r="R76" s="1216"/>
      <c r="S76" s="539"/>
      <c r="T76" s="1216"/>
      <c r="U76" s="1216"/>
      <c r="V76" s="536"/>
      <c r="W76" s="29"/>
      <c r="X76" s="29"/>
      <c r="Y76" s="539"/>
      <c r="Z76" s="538"/>
      <c r="AA76" s="538"/>
      <c r="AB76" s="539"/>
      <c r="AC76" s="538"/>
      <c r="AD76" s="538"/>
      <c r="AE76" s="539"/>
      <c r="AF76" s="538"/>
      <c r="AG76" s="538"/>
      <c r="AH76" s="539"/>
      <c r="AI76" s="538"/>
      <c r="AJ76" s="538"/>
      <c r="AK76" s="539"/>
      <c r="AL76" s="538"/>
      <c r="AM76" s="538"/>
      <c r="AN76" s="539"/>
      <c r="AO76" s="538"/>
      <c r="AP76" s="538"/>
      <c r="AQ76" s="539"/>
      <c r="AR76" s="538"/>
      <c r="AS76" s="538"/>
      <c r="AT76" s="539"/>
      <c r="AU76" s="538"/>
      <c r="AV76" s="538"/>
      <c r="AW76" s="539"/>
      <c r="AX76" s="538"/>
      <c r="AY76" s="538"/>
      <c r="AZ76" s="539"/>
      <c r="BA76" s="538"/>
      <c r="BB76" s="538"/>
      <c r="BC76" s="539"/>
      <c r="BD76" s="538"/>
      <c r="BE76" s="538"/>
      <c r="BF76" s="539"/>
      <c r="BG76" s="538"/>
      <c r="BH76" s="538"/>
      <c r="BI76" s="539"/>
      <c r="BJ76" s="538"/>
      <c r="BK76" s="538"/>
      <c r="BL76" s="355"/>
      <c r="BM76" s="501"/>
      <c r="BN76" s="502"/>
      <c r="BO76" s="450"/>
    </row>
    <row r="77" spans="1:67" ht="20.100000000000001" customHeight="1">
      <c r="A77" s="355"/>
      <c r="B77" s="1331"/>
      <c r="C77" s="1326"/>
      <c r="D77" s="405" t="s">
        <v>155</v>
      </c>
      <c r="E77" s="464" t="str">
        <f>'2.入力_使用量(工場等)'!E85</f>
        <v>熱供給事業者名を選択</v>
      </c>
      <c r="F77" s="471">
        <f>'2.入力_使用量(工場等)'!G85</f>
        <v>0</v>
      </c>
      <c r="G77" s="457" t="s">
        <v>732</v>
      </c>
      <c r="H77" s="535">
        <f>'2.入力_使用量(工場等)'!M85</f>
        <v>0</v>
      </c>
      <c r="I77" s="535">
        <f>'2.入力_使用量(工場等)'!Q85</f>
        <v>0</v>
      </c>
      <c r="J77" s="536"/>
      <c r="K77" s="535">
        <f t="shared" si="6"/>
        <v>0</v>
      </c>
      <c r="L77" s="535">
        <f t="shared" si="7"/>
        <v>0</v>
      </c>
      <c r="M77" s="536"/>
      <c r="N77" s="5"/>
      <c r="O77" s="5"/>
      <c r="P77" s="539"/>
      <c r="Q77" s="1216"/>
      <c r="R77" s="1216"/>
      <c r="S77" s="539"/>
      <c r="T77" s="1216"/>
      <c r="U77" s="1216"/>
      <c r="V77" s="536"/>
      <c r="W77" s="29"/>
      <c r="X77" s="29"/>
      <c r="Y77" s="539"/>
      <c r="Z77" s="538"/>
      <c r="AA77" s="538"/>
      <c r="AB77" s="539"/>
      <c r="AC77" s="538"/>
      <c r="AD77" s="538"/>
      <c r="AE77" s="539"/>
      <c r="AF77" s="538"/>
      <c r="AG77" s="538"/>
      <c r="AH77" s="539"/>
      <c r="AI77" s="538"/>
      <c r="AJ77" s="538"/>
      <c r="AK77" s="539"/>
      <c r="AL77" s="538"/>
      <c r="AM77" s="538"/>
      <c r="AN77" s="539"/>
      <c r="AO77" s="538"/>
      <c r="AP77" s="538"/>
      <c r="AQ77" s="539"/>
      <c r="AR77" s="538"/>
      <c r="AS77" s="538"/>
      <c r="AT77" s="539"/>
      <c r="AU77" s="538"/>
      <c r="AV77" s="538"/>
      <c r="AW77" s="539"/>
      <c r="AX77" s="538"/>
      <c r="AY77" s="538"/>
      <c r="AZ77" s="539"/>
      <c r="BA77" s="538"/>
      <c r="BB77" s="538"/>
      <c r="BC77" s="539"/>
      <c r="BD77" s="538"/>
      <c r="BE77" s="538"/>
      <c r="BF77" s="539"/>
      <c r="BG77" s="538"/>
      <c r="BH77" s="538"/>
      <c r="BI77" s="539"/>
      <c r="BJ77" s="538"/>
      <c r="BK77" s="538"/>
      <c r="BL77" s="355"/>
      <c r="BM77" s="501"/>
      <c r="BN77" s="502"/>
      <c r="BO77" s="450"/>
    </row>
    <row r="78" spans="1:67" ht="20.100000000000001" customHeight="1">
      <c r="A78" s="355"/>
      <c r="B78" s="1331"/>
      <c r="C78" s="1326"/>
      <c r="D78" s="405" t="s">
        <v>156</v>
      </c>
      <c r="E78" s="464" t="str">
        <f>'2.入力_使用量(工場等)'!E86</f>
        <v>熱供給事業者名を選択</v>
      </c>
      <c r="F78" s="471">
        <f>'2.入力_使用量(工場等)'!G86</f>
        <v>0</v>
      </c>
      <c r="G78" s="457" t="s">
        <v>732</v>
      </c>
      <c r="H78" s="535">
        <f>'2.入力_使用量(工場等)'!M86</f>
        <v>0</v>
      </c>
      <c r="I78" s="535">
        <f>'2.入力_使用量(工場等)'!Q86</f>
        <v>0</v>
      </c>
      <c r="J78" s="536"/>
      <c r="K78" s="535">
        <f t="shared" si="6"/>
        <v>0</v>
      </c>
      <c r="L78" s="535">
        <f t="shared" si="7"/>
        <v>0</v>
      </c>
      <c r="M78" s="536"/>
      <c r="N78" s="5"/>
      <c r="O78" s="5"/>
      <c r="P78" s="539"/>
      <c r="Q78" s="1216"/>
      <c r="R78" s="1216"/>
      <c r="S78" s="539"/>
      <c r="T78" s="1216"/>
      <c r="U78" s="1216"/>
      <c r="V78" s="536"/>
      <c r="W78" s="29"/>
      <c r="X78" s="29"/>
      <c r="Y78" s="539"/>
      <c r="Z78" s="538"/>
      <c r="AA78" s="538"/>
      <c r="AB78" s="539"/>
      <c r="AC78" s="538"/>
      <c r="AD78" s="538"/>
      <c r="AE78" s="539"/>
      <c r="AF78" s="538"/>
      <c r="AG78" s="538"/>
      <c r="AH78" s="539"/>
      <c r="AI78" s="538"/>
      <c r="AJ78" s="538"/>
      <c r="AK78" s="539"/>
      <c r="AL78" s="538"/>
      <c r="AM78" s="538"/>
      <c r="AN78" s="539"/>
      <c r="AO78" s="538"/>
      <c r="AP78" s="538"/>
      <c r="AQ78" s="539"/>
      <c r="AR78" s="538"/>
      <c r="AS78" s="538"/>
      <c r="AT78" s="539"/>
      <c r="AU78" s="538"/>
      <c r="AV78" s="538"/>
      <c r="AW78" s="539"/>
      <c r="AX78" s="538"/>
      <c r="AY78" s="538"/>
      <c r="AZ78" s="539"/>
      <c r="BA78" s="538"/>
      <c r="BB78" s="538"/>
      <c r="BC78" s="539"/>
      <c r="BD78" s="538"/>
      <c r="BE78" s="538"/>
      <c r="BF78" s="539"/>
      <c r="BG78" s="538"/>
      <c r="BH78" s="538"/>
      <c r="BI78" s="539"/>
      <c r="BJ78" s="538"/>
      <c r="BK78" s="538"/>
      <c r="BL78" s="355"/>
      <c r="BM78" s="501"/>
      <c r="BN78" s="502"/>
      <c r="BO78" s="450"/>
    </row>
    <row r="79" spans="1:67" ht="20.100000000000001" customHeight="1">
      <c r="A79" s="355"/>
      <c r="B79" s="1331"/>
      <c r="C79" s="1326"/>
      <c r="D79" s="405" t="s">
        <v>158</v>
      </c>
      <c r="E79" s="464" t="str">
        <f>'2.入力_使用量(工場等)'!E87</f>
        <v>熱供給事業者名を選択</v>
      </c>
      <c r="F79" s="471">
        <f>'2.入力_使用量(工場等)'!G87</f>
        <v>0</v>
      </c>
      <c r="G79" s="457" t="s">
        <v>732</v>
      </c>
      <c r="H79" s="535">
        <f>'2.入力_使用量(工場等)'!M87</f>
        <v>0</v>
      </c>
      <c r="I79" s="535">
        <f>'2.入力_使用量(工場等)'!Q87</f>
        <v>0</v>
      </c>
      <c r="J79" s="536"/>
      <c r="K79" s="535">
        <f t="shared" si="6"/>
        <v>0</v>
      </c>
      <c r="L79" s="535">
        <f t="shared" si="7"/>
        <v>0</v>
      </c>
      <c r="M79" s="536"/>
      <c r="N79" s="5"/>
      <c r="O79" s="5"/>
      <c r="P79" s="539"/>
      <c r="Q79" s="1216"/>
      <c r="R79" s="1216"/>
      <c r="S79" s="539"/>
      <c r="T79" s="1216"/>
      <c r="U79" s="1216"/>
      <c r="V79" s="536"/>
      <c r="W79" s="29"/>
      <c r="X79" s="29"/>
      <c r="Y79" s="539"/>
      <c r="Z79" s="538"/>
      <c r="AA79" s="538"/>
      <c r="AB79" s="539"/>
      <c r="AC79" s="538"/>
      <c r="AD79" s="538"/>
      <c r="AE79" s="539"/>
      <c r="AF79" s="538"/>
      <c r="AG79" s="538"/>
      <c r="AH79" s="539"/>
      <c r="AI79" s="538"/>
      <c r="AJ79" s="538"/>
      <c r="AK79" s="539"/>
      <c r="AL79" s="538"/>
      <c r="AM79" s="538"/>
      <c r="AN79" s="539"/>
      <c r="AO79" s="538"/>
      <c r="AP79" s="538"/>
      <c r="AQ79" s="539"/>
      <c r="AR79" s="538"/>
      <c r="AS79" s="538"/>
      <c r="AT79" s="539"/>
      <c r="AU79" s="538"/>
      <c r="AV79" s="538"/>
      <c r="AW79" s="539"/>
      <c r="AX79" s="538"/>
      <c r="AY79" s="538"/>
      <c r="AZ79" s="539"/>
      <c r="BA79" s="538"/>
      <c r="BB79" s="538"/>
      <c r="BC79" s="539"/>
      <c r="BD79" s="538"/>
      <c r="BE79" s="538"/>
      <c r="BF79" s="539"/>
      <c r="BG79" s="538"/>
      <c r="BH79" s="538"/>
      <c r="BI79" s="539"/>
      <c r="BJ79" s="538"/>
      <c r="BK79" s="538"/>
      <c r="BL79" s="355"/>
      <c r="BM79" s="501"/>
      <c r="BN79" s="502"/>
      <c r="BO79" s="450"/>
    </row>
    <row r="80" spans="1:67" ht="20.100000000000001" customHeight="1">
      <c r="A80" s="355"/>
      <c r="B80" s="1331"/>
      <c r="C80" s="1326"/>
      <c r="D80" s="405" t="s">
        <v>157</v>
      </c>
      <c r="E80" s="464" t="str">
        <f>'2.入力_使用量(工場等)'!E88</f>
        <v>熱供給事業者名を選択</v>
      </c>
      <c r="F80" s="471">
        <f>'2.入力_使用量(工場等)'!G88</f>
        <v>0</v>
      </c>
      <c r="G80" s="457" t="s">
        <v>732</v>
      </c>
      <c r="H80" s="535">
        <f>'2.入力_使用量(工場等)'!M88</f>
        <v>0</v>
      </c>
      <c r="I80" s="535">
        <f>'2.入力_使用量(工場等)'!Q88</f>
        <v>0</v>
      </c>
      <c r="J80" s="536"/>
      <c r="K80" s="535">
        <f t="shared" si="6"/>
        <v>0</v>
      </c>
      <c r="L80" s="535">
        <f t="shared" si="7"/>
        <v>0</v>
      </c>
      <c r="M80" s="536"/>
      <c r="N80" s="5"/>
      <c r="O80" s="5"/>
      <c r="P80" s="539"/>
      <c r="Q80" s="1216"/>
      <c r="R80" s="1216"/>
      <c r="S80" s="539"/>
      <c r="T80" s="1216"/>
      <c r="U80" s="1216"/>
      <c r="V80" s="536"/>
      <c r="W80" s="29"/>
      <c r="X80" s="29"/>
      <c r="Y80" s="539"/>
      <c r="Z80" s="538"/>
      <c r="AA80" s="538"/>
      <c r="AB80" s="539"/>
      <c r="AC80" s="538"/>
      <c r="AD80" s="538"/>
      <c r="AE80" s="539"/>
      <c r="AF80" s="538"/>
      <c r="AG80" s="538"/>
      <c r="AH80" s="539"/>
      <c r="AI80" s="538"/>
      <c r="AJ80" s="538"/>
      <c r="AK80" s="539"/>
      <c r="AL80" s="538"/>
      <c r="AM80" s="538"/>
      <c r="AN80" s="539"/>
      <c r="AO80" s="538"/>
      <c r="AP80" s="538"/>
      <c r="AQ80" s="539"/>
      <c r="AR80" s="538"/>
      <c r="AS80" s="538"/>
      <c r="AT80" s="539"/>
      <c r="AU80" s="538"/>
      <c r="AV80" s="538"/>
      <c r="AW80" s="539"/>
      <c r="AX80" s="538"/>
      <c r="AY80" s="538"/>
      <c r="AZ80" s="539"/>
      <c r="BA80" s="538"/>
      <c r="BB80" s="538"/>
      <c r="BC80" s="539"/>
      <c r="BD80" s="538"/>
      <c r="BE80" s="538"/>
      <c r="BF80" s="539"/>
      <c r="BG80" s="538"/>
      <c r="BH80" s="538"/>
      <c r="BI80" s="539"/>
      <c r="BJ80" s="538"/>
      <c r="BK80" s="538"/>
      <c r="BL80" s="355"/>
      <c r="BM80" s="501"/>
      <c r="BN80" s="502"/>
      <c r="BO80" s="450"/>
    </row>
    <row r="81" spans="1:67" ht="20.100000000000001" customHeight="1">
      <c r="A81" s="355"/>
      <c r="B81" s="1331"/>
      <c r="C81" s="1326"/>
      <c r="D81" s="405" t="s">
        <v>159</v>
      </c>
      <c r="E81" s="464" t="str">
        <f>'2.入力_使用量(工場等)'!E89</f>
        <v>熱供給事業者名を選択</v>
      </c>
      <c r="F81" s="471">
        <f>'2.入力_使用量(工場等)'!G89</f>
        <v>0</v>
      </c>
      <c r="G81" s="457" t="s">
        <v>732</v>
      </c>
      <c r="H81" s="535">
        <f>'2.入力_使用量(工場等)'!M89</f>
        <v>0</v>
      </c>
      <c r="I81" s="535">
        <f>'2.入力_使用量(工場等)'!Q89</f>
        <v>0</v>
      </c>
      <c r="J81" s="536"/>
      <c r="K81" s="535">
        <f t="shared" si="6"/>
        <v>0</v>
      </c>
      <c r="L81" s="535">
        <f t="shared" si="7"/>
        <v>0</v>
      </c>
      <c r="M81" s="536"/>
      <c r="N81" s="5"/>
      <c r="O81" s="5"/>
      <c r="P81" s="539"/>
      <c r="Q81" s="1216"/>
      <c r="R81" s="1216"/>
      <c r="S81" s="539"/>
      <c r="T81" s="1216"/>
      <c r="U81" s="1216"/>
      <c r="V81" s="536"/>
      <c r="W81" s="29"/>
      <c r="X81" s="29"/>
      <c r="Y81" s="539"/>
      <c r="Z81" s="538"/>
      <c r="AA81" s="538"/>
      <c r="AB81" s="539"/>
      <c r="AC81" s="538"/>
      <c r="AD81" s="538"/>
      <c r="AE81" s="539"/>
      <c r="AF81" s="538"/>
      <c r="AG81" s="538"/>
      <c r="AH81" s="539"/>
      <c r="AI81" s="538"/>
      <c r="AJ81" s="538"/>
      <c r="AK81" s="539"/>
      <c r="AL81" s="538"/>
      <c r="AM81" s="538"/>
      <c r="AN81" s="539"/>
      <c r="AO81" s="538"/>
      <c r="AP81" s="538"/>
      <c r="AQ81" s="539"/>
      <c r="AR81" s="538"/>
      <c r="AS81" s="538"/>
      <c r="AT81" s="539"/>
      <c r="AU81" s="538"/>
      <c r="AV81" s="538"/>
      <c r="AW81" s="539"/>
      <c r="AX81" s="538"/>
      <c r="AY81" s="538"/>
      <c r="AZ81" s="539"/>
      <c r="BA81" s="538"/>
      <c r="BB81" s="538"/>
      <c r="BC81" s="539"/>
      <c r="BD81" s="538"/>
      <c r="BE81" s="538"/>
      <c r="BF81" s="539"/>
      <c r="BG81" s="538"/>
      <c r="BH81" s="538"/>
      <c r="BI81" s="539"/>
      <c r="BJ81" s="538"/>
      <c r="BK81" s="538"/>
      <c r="BL81" s="355"/>
      <c r="BM81" s="501"/>
      <c r="BN81" s="502"/>
      <c r="BO81" s="450"/>
    </row>
    <row r="82" spans="1:67" ht="20.100000000000001" customHeight="1">
      <c r="A82" s="355"/>
      <c r="B82" s="1331"/>
      <c r="C82" s="1326"/>
      <c r="D82" s="405" t="s">
        <v>160</v>
      </c>
      <c r="E82" s="464" t="str">
        <f>'2.入力_使用量(工場等)'!E90</f>
        <v>熱供給事業者名を選択</v>
      </c>
      <c r="F82" s="471">
        <f>'2.入力_使用量(工場等)'!G90</f>
        <v>0</v>
      </c>
      <c r="G82" s="457" t="s">
        <v>732</v>
      </c>
      <c r="H82" s="535">
        <f>'2.入力_使用量(工場等)'!M90</f>
        <v>0</v>
      </c>
      <c r="I82" s="535">
        <f>'2.入力_使用量(工場等)'!Q90</f>
        <v>0</v>
      </c>
      <c r="J82" s="536"/>
      <c r="K82" s="535">
        <f t="shared" si="6"/>
        <v>0</v>
      </c>
      <c r="L82" s="535">
        <f t="shared" si="7"/>
        <v>0</v>
      </c>
      <c r="M82" s="536"/>
      <c r="N82" s="5"/>
      <c r="O82" s="5"/>
      <c r="P82" s="539"/>
      <c r="Q82" s="1216"/>
      <c r="R82" s="1216"/>
      <c r="S82" s="539"/>
      <c r="T82" s="1216"/>
      <c r="U82" s="1216"/>
      <c r="V82" s="536"/>
      <c r="W82" s="29"/>
      <c r="X82" s="29"/>
      <c r="Y82" s="539"/>
      <c r="Z82" s="538"/>
      <c r="AA82" s="538"/>
      <c r="AB82" s="539"/>
      <c r="AC82" s="538"/>
      <c r="AD82" s="538"/>
      <c r="AE82" s="539"/>
      <c r="AF82" s="538"/>
      <c r="AG82" s="538"/>
      <c r="AH82" s="539"/>
      <c r="AI82" s="538"/>
      <c r="AJ82" s="538"/>
      <c r="AK82" s="539"/>
      <c r="AL82" s="538"/>
      <c r="AM82" s="538"/>
      <c r="AN82" s="539"/>
      <c r="AO82" s="538"/>
      <c r="AP82" s="538"/>
      <c r="AQ82" s="539"/>
      <c r="AR82" s="538"/>
      <c r="AS82" s="538"/>
      <c r="AT82" s="539"/>
      <c r="AU82" s="538"/>
      <c r="AV82" s="538"/>
      <c r="AW82" s="539"/>
      <c r="AX82" s="538"/>
      <c r="AY82" s="538"/>
      <c r="AZ82" s="539"/>
      <c r="BA82" s="538"/>
      <c r="BB82" s="538"/>
      <c r="BC82" s="539"/>
      <c r="BD82" s="538"/>
      <c r="BE82" s="538"/>
      <c r="BF82" s="539"/>
      <c r="BG82" s="538"/>
      <c r="BH82" s="538"/>
      <c r="BI82" s="539"/>
      <c r="BJ82" s="538"/>
      <c r="BK82" s="538"/>
      <c r="BL82" s="355"/>
      <c r="BM82" s="501"/>
      <c r="BN82" s="502"/>
      <c r="BO82" s="450"/>
    </row>
    <row r="83" spans="1:67" ht="20.100000000000001" customHeight="1">
      <c r="A83" s="355"/>
      <c r="B83" s="1331"/>
      <c r="C83" s="1326"/>
      <c r="D83" s="405" t="s">
        <v>161</v>
      </c>
      <c r="E83" s="464" t="str">
        <f>'2.入力_使用量(工場等)'!E91</f>
        <v>熱供給事業者名を選択</v>
      </c>
      <c r="F83" s="471">
        <f>'2.入力_使用量(工場等)'!G91</f>
        <v>0</v>
      </c>
      <c r="G83" s="457" t="s">
        <v>732</v>
      </c>
      <c r="H83" s="535">
        <f>'2.入力_使用量(工場等)'!M91</f>
        <v>0</v>
      </c>
      <c r="I83" s="535">
        <f>'2.入力_使用量(工場等)'!Q91</f>
        <v>0</v>
      </c>
      <c r="J83" s="536"/>
      <c r="K83" s="535">
        <f t="shared" si="6"/>
        <v>0</v>
      </c>
      <c r="L83" s="535">
        <f t="shared" si="7"/>
        <v>0</v>
      </c>
      <c r="M83" s="536"/>
      <c r="N83" s="5"/>
      <c r="O83" s="5"/>
      <c r="P83" s="539"/>
      <c r="Q83" s="1216"/>
      <c r="R83" s="1216"/>
      <c r="S83" s="539"/>
      <c r="T83" s="1216"/>
      <c r="U83" s="1216"/>
      <c r="V83" s="536"/>
      <c r="W83" s="29"/>
      <c r="X83" s="29"/>
      <c r="Y83" s="539"/>
      <c r="Z83" s="538"/>
      <c r="AA83" s="538"/>
      <c r="AB83" s="539"/>
      <c r="AC83" s="538"/>
      <c r="AD83" s="538"/>
      <c r="AE83" s="539"/>
      <c r="AF83" s="538"/>
      <c r="AG83" s="538"/>
      <c r="AH83" s="539"/>
      <c r="AI83" s="538"/>
      <c r="AJ83" s="538"/>
      <c r="AK83" s="539"/>
      <c r="AL83" s="538"/>
      <c r="AM83" s="538"/>
      <c r="AN83" s="539"/>
      <c r="AO83" s="538"/>
      <c r="AP83" s="538"/>
      <c r="AQ83" s="539"/>
      <c r="AR83" s="538"/>
      <c r="AS83" s="538"/>
      <c r="AT83" s="539"/>
      <c r="AU83" s="538"/>
      <c r="AV83" s="538"/>
      <c r="AW83" s="539"/>
      <c r="AX83" s="538"/>
      <c r="AY83" s="538"/>
      <c r="AZ83" s="539"/>
      <c r="BA83" s="538"/>
      <c r="BB83" s="538"/>
      <c r="BC83" s="539"/>
      <c r="BD83" s="538"/>
      <c r="BE83" s="538"/>
      <c r="BF83" s="539"/>
      <c r="BG83" s="538"/>
      <c r="BH83" s="538"/>
      <c r="BI83" s="539"/>
      <c r="BJ83" s="538"/>
      <c r="BK83" s="538"/>
      <c r="BL83" s="355"/>
      <c r="BM83" s="501"/>
      <c r="BN83" s="502"/>
      <c r="BO83" s="450"/>
    </row>
    <row r="84" spans="1:67" ht="20.100000000000001" customHeight="1">
      <c r="A84" s="355"/>
      <c r="B84" s="1331"/>
      <c r="C84" s="1326"/>
      <c r="D84" s="405" t="s">
        <v>162</v>
      </c>
      <c r="E84" s="464" t="str">
        <f>'2.入力_使用量(工場等)'!E92</f>
        <v>熱供給事業者名を選択</v>
      </c>
      <c r="F84" s="471">
        <f>'2.入力_使用量(工場等)'!G92</f>
        <v>0</v>
      </c>
      <c r="G84" s="457" t="s">
        <v>732</v>
      </c>
      <c r="H84" s="535">
        <f>'2.入力_使用量(工場等)'!M92</f>
        <v>0</v>
      </c>
      <c r="I84" s="535">
        <f>'2.入力_使用量(工場等)'!Q92</f>
        <v>0</v>
      </c>
      <c r="J84" s="536"/>
      <c r="K84" s="535">
        <f t="shared" si="6"/>
        <v>0</v>
      </c>
      <c r="L84" s="535">
        <f t="shared" si="7"/>
        <v>0</v>
      </c>
      <c r="M84" s="536"/>
      <c r="N84" s="5"/>
      <c r="O84" s="5"/>
      <c r="P84" s="539"/>
      <c r="Q84" s="1216"/>
      <c r="R84" s="1216"/>
      <c r="S84" s="539"/>
      <c r="T84" s="1216"/>
      <c r="U84" s="1216"/>
      <c r="V84" s="536"/>
      <c r="W84" s="29"/>
      <c r="X84" s="29"/>
      <c r="Y84" s="539"/>
      <c r="Z84" s="538"/>
      <c r="AA84" s="538"/>
      <c r="AB84" s="539"/>
      <c r="AC84" s="538"/>
      <c r="AD84" s="538"/>
      <c r="AE84" s="539"/>
      <c r="AF84" s="538"/>
      <c r="AG84" s="538"/>
      <c r="AH84" s="539"/>
      <c r="AI84" s="538"/>
      <c r="AJ84" s="538"/>
      <c r="AK84" s="539"/>
      <c r="AL84" s="538"/>
      <c r="AM84" s="538"/>
      <c r="AN84" s="539"/>
      <c r="AO84" s="538"/>
      <c r="AP84" s="538"/>
      <c r="AQ84" s="539"/>
      <c r="AR84" s="538"/>
      <c r="AS84" s="538"/>
      <c r="AT84" s="539"/>
      <c r="AU84" s="538"/>
      <c r="AV84" s="538"/>
      <c r="AW84" s="539"/>
      <c r="AX84" s="538"/>
      <c r="AY84" s="538"/>
      <c r="AZ84" s="539"/>
      <c r="BA84" s="538"/>
      <c r="BB84" s="538"/>
      <c r="BC84" s="539"/>
      <c r="BD84" s="538"/>
      <c r="BE84" s="538"/>
      <c r="BF84" s="539"/>
      <c r="BG84" s="538"/>
      <c r="BH84" s="538"/>
      <c r="BI84" s="539"/>
      <c r="BJ84" s="538"/>
      <c r="BK84" s="538"/>
      <c r="BL84" s="355"/>
      <c r="BM84" s="501"/>
      <c r="BN84" s="502"/>
      <c r="BO84" s="450"/>
    </row>
    <row r="85" spans="1:67" ht="20.100000000000001" customHeight="1">
      <c r="A85" s="355"/>
      <c r="B85" s="1331"/>
      <c r="C85" s="1326"/>
      <c r="D85" s="441" t="s">
        <v>61</v>
      </c>
      <c r="E85" s="542">
        <f>'2.入力_使用量(工場等)'!E93</f>
        <v>0</v>
      </c>
      <c r="F85" s="469"/>
      <c r="G85" s="457" t="s">
        <v>732</v>
      </c>
      <c r="H85" s="535">
        <f>'2.入力_使用量(工場等)'!M93</f>
        <v>0</v>
      </c>
      <c r="I85" s="535">
        <f>'2.入力_使用量(工場等)'!Q93</f>
        <v>0</v>
      </c>
      <c r="J85" s="536"/>
      <c r="K85" s="535">
        <f t="shared" si="6"/>
        <v>0</v>
      </c>
      <c r="L85" s="535">
        <f t="shared" si="7"/>
        <v>0</v>
      </c>
      <c r="M85" s="536"/>
      <c r="N85" s="5"/>
      <c r="O85" s="5"/>
      <c r="P85" s="539"/>
      <c r="Q85" s="1216"/>
      <c r="R85" s="1216"/>
      <c r="S85" s="539"/>
      <c r="T85" s="1216"/>
      <c r="U85" s="1216"/>
      <c r="V85" s="536"/>
      <c r="W85" s="29"/>
      <c r="X85" s="29"/>
      <c r="Y85" s="539"/>
      <c r="Z85" s="538"/>
      <c r="AA85" s="538"/>
      <c r="AB85" s="539"/>
      <c r="AC85" s="538"/>
      <c r="AD85" s="538"/>
      <c r="AE85" s="539"/>
      <c r="AF85" s="538"/>
      <c r="AG85" s="538"/>
      <c r="AH85" s="539"/>
      <c r="AI85" s="538"/>
      <c r="AJ85" s="538"/>
      <c r="AK85" s="539"/>
      <c r="AL85" s="538"/>
      <c r="AM85" s="538"/>
      <c r="AN85" s="539"/>
      <c r="AO85" s="538"/>
      <c r="AP85" s="538"/>
      <c r="AQ85" s="539"/>
      <c r="AR85" s="538"/>
      <c r="AS85" s="538"/>
      <c r="AT85" s="539"/>
      <c r="AU85" s="538"/>
      <c r="AV85" s="538"/>
      <c r="AW85" s="539"/>
      <c r="AX85" s="538"/>
      <c r="AY85" s="538"/>
      <c r="AZ85" s="539"/>
      <c r="BA85" s="538"/>
      <c r="BB85" s="538"/>
      <c r="BC85" s="539"/>
      <c r="BD85" s="538"/>
      <c r="BE85" s="538"/>
      <c r="BF85" s="539"/>
      <c r="BG85" s="538"/>
      <c r="BH85" s="538"/>
      <c r="BI85" s="539"/>
      <c r="BJ85" s="538"/>
      <c r="BK85" s="538"/>
      <c r="BL85" s="355"/>
      <c r="BM85" s="501"/>
      <c r="BN85" s="502"/>
      <c r="BO85" s="450"/>
    </row>
    <row r="86" spans="1:67" ht="20.100000000000001" customHeight="1">
      <c r="A86" s="355"/>
      <c r="B86" s="1331"/>
      <c r="C86" s="1326" t="s">
        <v>63</v>
      </c>
      <c r="D86" s="547" t="s">
        <v>64</v>
      </c>
      <c r="E86" s="477"/>
      <c r="F86" s="433"/>
      <c r="G86" s="457" t="s">
        <v>732</v>
      </c>
      <c r="H86" s="535">
        <f>'2.入力_使用量(工場等)'!M94</f>
        <v>0</v>
      </c>
      <c r="I86" s="535">
        <f>'2.入力_使用量(工場等)'!Q94</f>
        <v>0</v>
      </c>
      <c r="J86" s="536"/>
      <c r="K86" s="535">
        <f t="shared" si="6"/>
        <v>0</v>
      </c>
      <c r="L86" s="535">
        <f t="shared" si="7"/>
        <v>0</v>
      </c>
      <c r="M86" s="536"/>
      <c r="N86" s="5"/>
      <c r="O86" s="5"/>
      <c r="P86" s="539"/>
      <c r="Q86" s="1216"/>
      <c r="R86" s="1216"/>
      <c r="S86" s="539"/>
      <c r="T86" s="1216"/>
      <c r="U86" s="1216"/>
      <c r="V86" s="536"/>
      <c r="W86" s="29"/>
      <c r="X86" s="29"/>
      <c r="Y86" s="539"/>
      <c r="Z86" s="538"/>
      <c r="AA86" s="538"/>
      <c r="AB86" s="539"/>
      <c r="AC86" s="538"/>
      <c r="AD86" s="538"/>
      <c r="AE86" s="539"/>
      <c r="AF86" s="538"/>
      <c r="AG86" s="538"/>
      <c r="AH86" s="539"/>
      <c r="AI86" s="538"/>
      <c r="AJ86" s="538"/>
      <c r="AK86" s="539"/>
      <c r="AL86" s="538"/>
      <c r="AM86" s="538"/>
      <c r="AN86" s="539"/>
      <c r="AO86" s="538"/>
      <c r="AP86" s="538"/>
      <c r="AQ86" s="539"/>
      <c r="AR86" s="538"/>
      <c r="AS86" s="538"/>
      <c r="AT86" s="539"/>
      <c r="AU86" s="538"/>
      <c r="AV86" s="538"/>
      <c r="AW86" s="539"/>
      <c r="AX86" s="538"/>
      <c r="AY86" s="538"/>
      <c r="AZ86" s="539"/>
      <c r="BA86" s="538"/>
      <c r="BB86" s="538"/>
      <c r="BC86" s="539"/>
      <c r="BD86" s="538"/>
      <c r="BE86" s="538"/>
      <c r="BF86" s="539"/>
      <c r="BG86" s="538"/>
      <c r="BH86" s="538"/>
      <c r="BI86" s="539"/>
      <c r="BJ86" s="538"/>
      <c r="BK86" s="538"/>
      <c r="BL86" s="355"/>
      <c r="BM86" s="501"/>
      <c r="BN86" s="502"/>
      <c r="BO86" s="450"/>
    </row>
    <row r="87" spans="1:67" ht="20.100000000000001" customHeight="1">
      <c r="A87" s="355"/>
      <c r="B87" s="1331"/>
      <c r="C87" s="1326"/>
      <c r="D87" s="547" t="s">
        <v>65</v>
      </c>
      <c r="E87" s="477"/>
      <c r="F87" s="433"/>
      <c r="G87" s="457" t="s">
        <v>732</v>
      </c>
      <c r="H87" s="535">
        <f>'2.入力_使用量(工場等)'!M95</f>
        <v>0</v>
      </c>
      <c r="I87" s="535">
        <f>'2.入力_使用量(工場等)'!Q95</f>
        <v>0</v>
      </c>
      <c r="J87" s="536"/>
      <c r="K87" s="535">
        <f t="shared" si="6"/>
        <v>0</v>
      </c>
      <c r="L87" s="535">
        <f t="shared" si="7"/>
        <v>0</v>
      </c>
      <c r="M87" s="536"/>
      <c r="N87" s="5"/>
      <c r="O87" s="5"/>
      <c r="P87" s="539"/>
      <c r="Q87" s="1216"/>
      <c r="R87" s="1216"/>
      <c r="S87" s="539"/>
      <c r="T87" s="1216"/>
      <c r="U87" s="1216"/>
      <c r="V87" s="536"/>
      <c r="W87" s="29"/>
      <c r="X87" s="29"/>
      <c r="Y87" s="539"/>
      <c r="Z87" s="538"/>
      <c r="AA87" s="538"/>
      <c r="AB87" s="539"/>
      <c r="AC87" s="538"/>
      <c r="AD87" s="538"/>
      <c r="AE87" s="539"/>
      <c r="AF87" s="538"/>
      <c r="AG87" s="538"/>
      <c r="AH87" s="539"/>
      <c r="AI87" s="538"/>
      <c r="AJ87" s="538"/>
      <c r="AK87" s="539"/>
      <c r="AL87" s="538"/>
      <c r="AM87" s="538"/>
      <c r="AN87" s="539"/>
      <c r="AO87" s="538"/>
      <c r="AP87" s="538"/>
      <c r="AQ87" s="539"/>
      <c r="AR87" s="538"/>
      <c r="AS87" s="538"/>
      <c r="AT87" s="539"/>
      <c r="AU87" s="538"/>
      <c r="AV87" s="538"/>
      <c r="AW87" s="539"/>
      <c r="AX87" s="538"/>
      <c r="AY87" s="538"/>
      <c r="AZ87" s="539"/>
      <c r="BA87" s="538"/>
      <c r="BB87" s="538"/>
      <c r="BC87" s="539"/>
      <c r="BD87" s="538"/>
      <c r="BE87" s="538"/>
      <c r="BF87" s="539"/>
      <c r="BG87" s="538"/>
      <c r="BH87" s="538"/>
      <c r="BI87" s="539"/>
      <c r="BJ87" s="538"/>
      <c r="BK87" s="538"/>
      <c r="BL87" s="355"/>
      <c r="BM87" s="501"/>
      <c r="BN87" s="502"/>
      <c r="BO87" s="450"/>
    </row>
    <row r="88" spans="1:67" ht="20.100000000000001" customHeight="1">
      <c r="A88" s="355"/>
      <c r="B88" s="1331"/>
      <c r="C88" s="1326"/>
      <c r="D88" s="547" t="s">
        <v>66</v>
      </c>
      <c r="E88" s="477"/>
      <c r="F88" s="433"/>
      <c r="G88" s="457" t="s">
        <v>732</v>
      </c>
      <c r="H88" s="535">
        <f>'2.入力_使用量(工場等)'!M96</f>
        <v>0</v>
      </c>
      <c r="I88" s="535">
        <f>'2.入力_使用量(工場等)'!Q96</f>
        <v>0</v>
      </c>
      <c r="J88" s="536"/>
      <c r="K88" s="535">
        <f t="shared" si="6"/>
        <v>0</v>
      </c>
      <c r="L88" s="535">
        <f t="shared" si="7"/>
        <v>0</v>
      </c>
      <c r="M88" s="536"/>
      <c r="N88" s="5"/>
      <c r="O88" s="5"/>
      <c r="P88" s="539"/>
      <c r="Q88" s="1216"/>
      <c r="R88" s="1216"/>
      <c r="S88" s="539"/>
      <c r="T88" s="1216"/>
      <c r="U88" s="1216"/>
      <c r="V88" s="536"/>
      <c r="W88" s="29"/>
      <c r="X88" s="29"/>
      <c r="Y88" s="539"/>
      <c r="Z88" s="538"/>
      <c r="AA88" s="538"/>
      <c r="AB88" s="539"/>
      <c r="AC88" s="538"/>
      <c r="AD88" s="538"/>
      <c r="AE88" s="539"/>
      <c r="AF88" s="538"/>
      <c r="AG88" s="538"/>
      <c r="AH88" s="539"/>
      <c r="AI88" s="538"/>
      <c r="AJ88" s="538"/>
      <c r="AK88" s="539"/>
      <c r="AL88" s="538"/>
      <c r="AM88" s="538"/>
      <c r="AN88" s="539"/>
      <c r="AO88" s="538"/>
      <c r="AP88" s="538"/>
      <c r="AQ88" s="539"/>
      <c r="AR88" s="538"/>
      <c r="AS88" s="538"/>
      <c r="AT88" s="539"/>
      <c r="AU88" s="538"/>
      <c r="AV88" s="538"/>
      <c r="AW88" s="539"/>
      <c r="AX88" s="538"/>
      <c r="AY88" s="538"/>
      <c r="AZ88" s="539"/>
      <c r="BA88" s="538"/>
      <c r="BB88" s="538"/>
      <c r="BC88" s="539"/>
      <c r="BD88" s="538"/>
      <c r="BE88" s="538"/>
      <c r="BF88" s="539"/>
      <c r="BG88" s="538"/>
      <c r="BH88" s="538"/>
      <c r="BI88" s="539"/>
      <c r="BJ88" s="538"/>
      <c r="BK88" s="538"/>
      <c r="BL88" s="355"/>
      <c r="BM88" s="501"/>
      <c r="BN88" s="502"/>
      <c r="BO88" s="450"/>
    </row>
    <row r="89" spans="1:67" ht="20.100000000000001" customHeight="1">
      <c r="A89" s="355"/>
      <c r="B89" s="1331"/>
      <c r="C89" s="1326"/>
      <c r="D89" s="547" t="s">
        <v>67</v>
      </c>
      <c r="E89" s="477"/>
      <c r="F89" s="433"/>
      <c r="G89" s="457" t="s">
        <v>732</v>
      </c>
      <c r="H89" s="535">
        <f>'2.入力_使用量(工場等)'!M97</f>
        <v>0</v>
      </c>
      <c r="I89" s="535">
        <f>'2.入力_使用量(工場等)'!Q97</f>
        <v>0</v>
      </c>
      <c r="J89" s="536"/>
      <c r="K89" s="535">
        <f t="shared" si="6"/>
        <v>0</v>
      </c>
      <c r="L89" s="535">
        <f t="shared" si="7"/>
        <v>0</v>
      </c>
      <c r="M89" s="536"/>
      <c r="N89" s="5"/>
      <c r="O89" s="5"/>
      <c r="P89" s="539"/>
      <c r="Q89" s="1216"/>
      <c r="R89" s="1216"/>
      <c r="S89" s="539"/>
      <c r="T89" s="1216"/>
      <c r="U89" s="1216"/>
      <c r="V89" s="536"/>
      <c r="W89" s="29"/>
      <c r="X89" s="29"/>
      <c r="Y89" s="539"/>
      <c r="Z89" s="538"/>
      <c r="AA89" s="538"/>
      <c r="AB89" s="539"/>
      <c r="AC89" s="538"/>
      <c r="AD89" s="538"/>
      <c r="AE89" s="539"/>
      <c r="AF89" s="538"/>
      <c r="AG89" s="538"/>
      <c r="AH89" s="539"/>
      <c r="AI89" s="538"/>
      <c r="AJ89" s="538"/>
      <c r="AK89" s="539"/>
      <c r="AL89" s="538"/>
      <c r="AM89" s="538"/>
      <c r="AN89" s="539"/>
      <c r="AO89" s="538"/>
      <c r="AP89" s="538"/>
      <c r="AQ89" s="539"/>
      <c r="AR89" s="538"/>
      <c r="AS89" s="538"/>
      <c r="AT89" s="539"/>
      <c r="AU89" s="538"/>
      <c r="AV89" s="538"/>
      <c r="AW89" s="539"/>
      <c r="AX89" s="538"/>
      <c r="AY89" s="538"/>
      <c r="AZ89" s="539"/>
      <c r="BA89" s="538"/>
      <c r="BB89" s="538"/>
      <c r="BC89" s="539"/>
      <c r="BD89" s="538"/>
      <c r="BE89" s="538"/>
      <c r="BF89" s="539"/>
      <c r="BG89" s="538"/>
      <c r="BH89" s="538"/>
      <c r="BI89" s="539"/>
      <c r="BJ89" s="538"/>
      <c r="BK89" s="538"/>
      <c r="BL89" s="355"/>
      <c r="BM89" s="501"/>
      <c r="BN89" s="502"/>
      <c r="BO89" s="450"/>
    </row>
    <row r="90" spans="1:67" ht="20.100000000000001" customHeight="1">
      <c r="A90" s="355"/>
      <c r="B90" s="1331"/>
      <c r="C90" s="1326"/>
      <c r="D90" s="478" t="s">
        <v>152</v>
      </c>
      <c r="E90" s="542">
        <f>'2.入力_使用量(工場等)'!E98</f>
        <v>0</v>
      </c>
      <c r="F90" s="469"/>
      <c r="G90" s="457" t="s">
        <v>732</v>
      </c>
      <c r="H90" s="535">
        <f>'2.入力_使用量(工場等)'!M98</f>
        <v>0</v>
      </c>
      <c r="I90" s="535">
        <f>'2.入力_使用量(工場等)'!Q98</f>
        <v>0</v>
      </c>
      <c r="J90" s="536"/>
      <c r="K90" s="535">
        <f t="shared" si="6"/>
        <v>0</v>
      </c>
      <c r="L90" s="535">
        <f t="shared" si="7"/>
        <v>0</v>
      </c>
      <c r="M90" s="536"/>
      <c r="N90" s="5"/>
      <c r="O90" s="5"/>
      <c r="P90" s="539"/>
      <c r="Q90" s="1216"/>
      <c r="R90" s="1216"/>
      <c r="S90" s="539"/>
      <c r="T90" s="1216"/>
      <c r="U90" s="1216"/>
      <c r="V90" s="536"/>
      <c r="W90" s="29"/>
      <c r="X90" s="29"/>
      <c r="Y90" s="539"/>
      <c r="Z90" s="538"/>
      <c r="AA90" s="538"/>
      <c r="AB90" s="539"/>
      <c r="AC90" s="538"/>
      <c r="AD90" s="538"/>
      <c r="AE90" s="539"/>
      <c r="AF90" s="538"/>
      <c r="AG90" s="538"/>
      <c r="AH90" s="539"/>
      <c r="AI90" s="538"/>
      <c r="AJ90" s="538"/>
      <c r="AK90" s="539"/>
      <c r="AL90" s="538"/>
      <c r="AM90" s="538"/>
      <c r="AN90" s="539"/>
      <c r="AO90" s="538"/>
      <c r="AP90" s="538"/>
      <c r="AQ90" s="539"/>
      <c r="AR90" s="538"/>
      <c r="AS90" s="538"/>
      <c r="AT90" s="539"/>
      <c r="AU90" s="538"/>
      <c r="AV90" s="538"/>
      <c r="AW90" s="539"/>
      <c r="AX90" s="538"/>
      <c r="AY90" s="538"/>
      <c r="AZ90" s="539"/>
      <c r="BA90" s="538"/>
      <c r="BB90" s="538"/>
      <c r="BC90" s="539"/>
      <c r="BD90" s="538"/>
      <c r="BE90" s="538"/>
      <c r="BF90" s="539"/>
      <c r="BG90" s="538"/>
      <c r="BH90" s="538"/>
      <c r="BI90" s="539"/>
      <c r="BJ90" s="538"/>
      <c r="BK90" s="538"/>
      <c r="BL90" s="355"/>
      <c r="BM90" s="501"/>
      <c r="BN90" s="502"/>
      <c r="BO90" s="450"/>
    </row>
    <row r="91" spans="1:67" ht="20.100000000000001" customHeight="1">
      <c r="A91" s="355"/>
      <c r="B91" s="1331"/>
      <c r="C91" s="1326"/>
      <c r="D91" s="478" t="s">
        <v>153</v>
      </c>
      <c r="E91" s="542">
        <f>'2.入力_使用量(工場等)'!E99</f>
        <v>0</v>
      </c>
      <c r="F91" s="469"/>
      <c r="G91" s="457" t="s">
        <v>732</v>
      </c>
      <c r="H91" s="535">
        <f>'2.入力_使用量(工場等)'!M99</f>
        <v>0</v>
      </c>
      <c r="I91" s="535">
        <f>'2.入力_使用量(工場等)'!Q99</f>
        <v>0</v>
      </c>
      <c r="J91" s="536"/>
      <c r="K91" s="535">
        <f t="shared" si="6"/>
        <v>0</v>
      </c>
      <c r="L91" s="535">
        <f t="shared" si="7"/>
        <v>0</v>
      </c>
      <c r="M91" s="536"/>
      <c r="N91" s="5"/>
      <c r="O91" s="5"/>
      <c r="P91" s="539"/>
      <c r="Q91" s="1216"/>
      <c r="R91" s="1216"/>
      <c r="S91" s="539"/>
      <c r="T91" s="1216"/>
      <c r="U91" s="1216"/>
      <c r="V91" s="536"/>
      <c r="W91" s="29"/>
      <c r="X91" s="29"/>
      <c r="Y91" s="539"/>
      <c r="Z91" s="538"/>
      <c r="AA91" s="538"/>
      <c r="AB91" s="539"/>
      <c r="AC91" s="538"/>
      <c r="AD91" s="538"/>
      <c r="AE91" s="539"/>
      <c r="AF91" s="538"/>
      <c r="AG91" s="538"/>
      <c r="AH91" s="539"/>
      <c r="AI91" s="538"/>
      <c r="AJ91" s="538"/>
      <c r="AK91" s="539"/>
      <c r="AL91" s="538"/>
      <c r="AM91" s="538"/>
      <c r="AN91" s="539"/>
      <c r="AO91" s="538"/>
      <c r="AP91" s="538"/>
      <c r="AQ91" s="539"/>
      <c r="AR91" s="538"/>
      <c r="AS91" s="538"/>
      <c r="AT91" s="539"/>
      <c r="AU91" s="538"/>
      <c r="AV91" s="538"/>
      <c r="AW91" s="539"/>
      <c r="AX91" s="538"/>
      <c r="AY91" s="538"/>
      <c r="AZ91" s="539"/>
      <c r="BA91" s="538"/>
      <c r="BB91" s="538"/>
      <c r="BC91" s="539"/>
      <c r="BD91" s="538"/>
      <c r="BE91" s="538"/>
      <c r="BF91" s="539"/>
      <c r="BG91" s="538"/>
      <c r="BH91" s="538"/>
      <c r="BI91" s="539"/>
      <c r="BJ91" s="538"/>
      <c r="BK91" s="538"/>
      <c r="BL91" s="355"/>
      <c r="BM91" s="501"/>
      <c r="BN91" s="502"/>
      <c r="BO91" s="450"/>
    </row>
    <row r="92" spans="1:67" ht="20.100000000000001" hidden="1" customHeight="1" outlineLevel="1">
      <c r="A92" s="355"/>
      <c r="B92" s="1331" t="s">
        <v>68</v>
      </c>
      <c r="C92" s="1326" t="s">
        <v>69</v>
      </c>
      <c r="D92" s="470" t="s">
        <v>137</v>
      </c>
      <c r="E92" s="464" t="str">
        <f>'2.入力_使用量(工場等)'!E100</f>
        <v>電気事業者名を選択</v>
      </c>
      <c r="F92" s="471">
        <f>'2.入力_使用量(工場等)'!G100</f>
        <v>0</v>
      </c>
      <c r="G92" s="447" t="s">
        <v>70</v>
      </c>
      <c r="H92" s="548">
        <f>'2.入力_使用量(工場等)'!M100</f>
        <v>0</v>
      </c>
      <c r="I92" s="535">
        <f>'2.入力_使用量(工場等)'!Q100</f>
        <v>0</v>
      </c>
      <c r="J92" s="536"/>
      <c r="K92" s="536"/>
      <c r="L92" s="536"/>
      <c r="M92" s="536"/>
      <c r="N92" s="536"/>
      <c r="O92" s="536"/>
      <c r="P92" s="539"/>
      <c r="Q92" s="539"/>
      <c r="R92" s="539"/>
      <c r="S92" s="539"/>
      <c r="T92" s="539"/>
      <c r="U92" s="539"/>
      <c r="V92" s="536"/>
      <c r="W92" s="536"/>
      <c r="X92" s="536"/>
      <c r="Y92" s="539"/>
      <c r="Z92" s="539"/>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39"/>
      <c r="BL92" s="355"/>
      <c r="BM92" s="501"/>
      <c r="BN92" s="502"/>
      <c r="BO92" s="450"/>
    </row>
    <row r="93" spans="1:67" ht="20.100000000000001" hidden="1" customHeight="1" outlineLevel="1">
      <c r="A93" s="355"/>
      <c r="B93" s="1331"/>
      <c r="C93" s="1326"/>
      <c r="D93" s="470" t="s">
        <v>138</v>
      </c>
      <c r="E93" s="464" t="str">
        <f>'2.入力_使用量(工場等)'!E101</f>
        <v>電気事業者名を選択</v>
      </c>
      <c r="F93" s="471">
        <f>'2.入力_使用量(工場等)'!G101</f>
        <v>0</v>
      </c>
      <c r="G93" s="447" t="s">
        <v>70</v>
      </c>
      <c r="H93" s="548">
        <f>'2.入力_使用量(工場等)'!M101</f>
        <v>0</v>
      </c>
      <c r="I93" s="535">
        <f>'2.入力_使用量(工場等)'!Q101</f>
        <v>0</v>
      </c>
      <c r="J93" s="536"/>
      <c r="K93" s="536"/>
      <c r="L93" s="536"/>
      <c r="M93" s="536"/>
      <c r="N93" s="536"/>
      <c r="O93" s="536"/>
      <c r="P93" s="539"/>
      <c r="Q93" s="539"/>
      <c r="R93" s="539"/>
      <c r="S93" s="539"/>
      <c r="T93" s="539"/>
      <c r="U93" s="539"/>
      <c r="V93" s="536"/>
      <c r="W93" s="536"/>
      <c r="X93" s="536"/>
      <c r="Y93" s="539"/>
      <c r="Z93" s="539"/>
      <c r="AA93" s="539"/>
      <c r="AB93" s="539"/>
      <c r="AC93" s="539"/>
      <c r="AD93" s="539"/>
      <c r="AE93" s="539"/>
      <c r="AF93" s="539"/>
      <c r="AG93" s="539"/>
      <c r="AH93" s="539"/>
      <c r="AI93" s="539"/>
      <c r="AJ93" s="539"/>
      <c r="AK93" s="539"/>
      <c r="AL93" s="539"/>
      <c r="AM93" s="539"/>
      <c r="AN93" s="539"/>
      <c r="AO93" s="539"/>
      <c r="AP93" s="539"/>
      <c r="AQ93" s="539"/>
      <c r="AR93" s="539"/>
      <c r="AS93" s="539"/>
      <c r="AT93" s="539"/>
      <c r="AU93" s="539"/>
      <c r="AV93" s="539"/>
      <c r="AW93" s="539"/>
      <c r="AX93" s="539"/>
      <c r="AY93" s="539"/>
      <c r="AZ93" s="539"/>
      <c r="BA93" s="539"/>
      <c r="BB93" s="539"/>
      <c r="BC93" s="539"/>
      <c r="BD93" s="539"/>
      <c r="BE93" s="539"/>
      <c r="BF93" s="539"/>
      <c r="BG93" s="539"/>
      <c r="BH93" s="539"/>
      <c r="BI93" s="539"/>
      <c r="BJ93" s="539"/>
      <c r="BK93" s="539"/>
      <c r="BL93" s="355"/>
      <c r="BM93" s="501"/>
      <c r="BN93" s="502"/>
      <c r="BO93" s="450"/>
    </row>
    <row r="94" spans="1:67" ht="20.100000000000001" hidden="1" customHeight="1" outlineLevel="1">
      <c r="A94" s="355"/>
      <c r="B94" s="1331"/>
      <c r="C94" s="1326"/>
      <c r="D94" s="470" t="s">
        <v>139</v>
      </c>
      <c r="E94" s="464" t="str">
        <f>'2.入力_使用量(工場等)'!E102</f>
        <v>電気事業者名を選択</v>
      </c>
      <c r="F94" s="471">
        <f>'2.入力_使用量(工場等)'!G102</f>
        <v>0</v>
      </c>
      <c r="G94" s="447" t="s">
        <v>70</v>
      </c>
      <c r="H94" s="548">
        <f>'2.入力_使用量(工場等)'!M102</f>
        <v>0</v>
      </c>
      <c r="I94" s="535">
        <f>'2.入力_使用量(工場等)'!Q102</f>
        <v>0</v>
      </c>
      <c r="J94" s="536"/>
      <c r="K94" s="536"/>
      <c r="L94" s="536"/>
      <c r="M94" s="536"/>
      <c r="N94" s="536"/>
      <c r="O94" s="536"/>
      <c r="P94" s="539"/>
      <c r="Q94" s="539"/>
      <c r="R94" s="539"/>
      <c r="S94" s="539"/>
      <c r="T94" s="539"/>
      <c r="U94" s="539"/>
      <c r="V94" s="536"/>
      <c r="W94" s="536"/>
      <c r="X94" s="536"/>
      <c r="Y94" s="539"/>
      <c r="Z94" s="539"/>
      <c r="AA94" s="539"/>
      <c r="AB94" s="539"/>
      <c r="AC94" s="539"/>
      <c r="AD94" s="539"/>
      <c r="AE94" s="539"/>
      <c r="AF94" s="539"/>
      <c r="AG94" s="539"/>
      <c r="AH94" s="539"/>
      <c r="AI94" s="539"/>
      <c r="AJ94" s="539"/>
      <c r="AK94" s="539"/>
      <c r="AL94" s="539"/>
      <c r="AM94" s="539"/>
      <c r="AN94" s="539"/>
      <c r="AO94" s="539"/>
      <c r="AP94" s="539"/>
      <c r="AQ94" s="539"/>
      <c r="AR94" s="539"/>
      <c r="AS94" s="539"/>
      <c r="AT94" s="539"/>
      <c r="AU94" s="539"/>
      <c r="AV94" s="539"/>
      <c r="AW94" s="539"/>
      <c r="AX94" s="539"/>
      <c r="AY94" s="539"/>
      <c r="AZ94" s="539"/>
      <c r="BA94" s="539"/>
      <c r="BB94" s="539"/>
      <c r="BC94" s="539"/>
      <c r="BD94" s="539"/>
      <c r="BE94" s="539"/>
      <c r="BF94" s="539"/>
      <c r="BG94" s="539"/>
      <c r="BH94" s="539"/>
      <c r="BI94" s="539"/>
      <c r="BJ94" s="539"/>
      <c r="BK94" s="539"/>
      <c r="BL94" s="355"/>
      <c r="BM94" s="501"/>
      <c r="BN94" s="502"/>
      <c r="BO94" s="450"/>
    </row>
    <row r="95" spans="1:67" ht="20.100000000000001" hidden="1" customHeight="1" outlineLevel="1">
      <c r="A95" s="355"/>
      <c r="B95" s="1331"/>
      <c r="C95" s="1326"/>
      <c r="D95" s="470" t="s">
        <v>140</v>
      </c>
      <c r="E95" s="464" t="str">
        <f>'2.入力_使用量(工場等)'!E103</f>
        <v>電気事業者名を選択</v>
      </c>
      <c r="F95" s="471">
        <f>'2.入力_使用量(工場等)'!G103</f>
        <v>0</v>
      </c>
      <c r="G95" s="447" t="s">
        <v>70</v>
      </c>
      <c r="H95" s="548">
        <f>'2.入力_使用量(工場等)'!M103</f>
        <v>0</v>
      </c>
      <c r="I95" s="535">
        <f>'2.入力_使用量(工場等)'!Q103</f>
        <v>0</v>
      </c>
      <c r="J95" s="536"/>
      <c r="K95" s="536"/>
      <c r="L95" s="536"/>
      <c r="M95" s="536"/>
      <c r="N95" s="536"/>
      <c r="O95" s="536"/>
      <c r="P95" s="539"/>
      <c r="Q95" s="539"/>
      <c r="R95" s="539"/>
      <c r="S95" s="539"/>
      <c r="T95" s="539"/>
      <c r="U95" s="539"/>
      <c r="V95" s="536"/>
      <c r="W95" s="536"/>
      <c r="X95" s="536"/>
      <c r="Y95" s="539"/>
      <c r="Z95" s="539"/>
      <c r="AA95" s="539"/>
      <c r="AB95" s="539"/>
      <c r="AC95" s="539"/>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539"/>
      <c r="BL95" s="355"/>
      <c r="BM95" s="501"/>
      <c r="BN95" s="502"/>
      <c r="BO95" s="450"/>
    </row>
    <row r="96" spans="1:67" ht="20.100000000000001" hidden="1" customHeight="1" outlineLevel="1">
      <c r="A96" s="355"/>
      <c r="B96" s="1331"/>
      <c r="C96" s="1326"/>
      <c r="D96" s="470" t="s">
        <v>141</v>
      </c>
      <c r="E96" s="464" t="str">
        <f>'2.入力_使用量(工場等)'!E104</f>
        <v>電気事業者名を選択</v>
      </c>
      <c r="F96" s="471">
        <f>'2.入力_使用量(工場等)'!G104</f>
        <v>0</v>
      </c>
      <c r="G96" s="447" t="s">
        <v>70</v>
      </c>
      <c r="H96" s="548">
        <f>'2.入力_使用量(工場等)'!M104</f>
        <v>0</v>
      </c>
      <c r="I96" s="535">
        <f>'2.入力_使用量(工場等)'!Q104</f>
        <v>0</v>
      </c>
      <c r="J96" s="536"/>
      <c r="K96" s="536"/>
      <c r="L96" s="536"/>
      <c r="M96" s="536"/>
      <c r="N96" s="536"/>
      <c r="O96" s="536"/>
      <c r="P96" s="539"/>
      <c r="Q96" s="539"/>
      <c r="R96" s="539"/>
      <c r="S96" s="539"/>
      <c r="T96" s="539"/>
      <c r="U96" s="539"/>
      <c r="V96" s="536"/>
      <c r="W96" s="536"/>
      <c r="X96" s="536"/>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355"/>
      <c r="BM96" s="501"/>
      <c r="BN96" s="502"/>
      <c r="BO96" s="450"/>
    </row>
    <row r="97" spans="1:67" ht="20.100000000000001" hidden="1" customHeight="1" outlineLevel="1">
      <c r="A97" s="355"/>
      <c r="B97" s="1331"/>
      <c r="C97" s="1326"/>
      <c r="D97" s="470" t="s">
        <v>142</v>
      </c>
      <c r="E97" s="464" t="str">
        <f>'2.入力_使用量(工場等)'!E105</f>
        <v>電気事業者名を選択</v>
      </c>
      <c r="F97" s="471">
        <f>'2.入力_使用量(工場等)'!G105</f>
        <v>0</v>
      </c>
      <c r="G97" s="447" t="s">
        <v>70</v>
      </c>
      <c r="H97" s="548">
        <f>'2.入力_使用量(工場等)'!M105</f>
        <v>0</v>
      </c>
      <c r="I97" s="535">
        <f>'2.入力_使用量(工場等)'!Q105</f>
        <v>0</v>
      </c>
      <c r="J97" s="536"/>
      <c r="K97" s="536"/>
      <c r="L97" s="536"/>
      <c r="M97" s="536"/>
      <c r="N97" s="536"/>
      <c r="O97" s="536"/>
      <c r="P97" s="539"/>
      <c r="Q97" s="539"/>
      <c r="R97" s="539"/>
      <c r="S97" s="539"/>
      <c r="T97" s="539"/>
      <c r="U97" s="539"/>
      <c r="V97" s="536"/>
      <c r="W97" s="536"/>
      <c r="X97" s="536"/>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39"/>
      <c r="BJ97" s="539"/>
      <c r="BK97" s="539"/>
      <c r="BL97" s="355"/>
      <c r="BM97" s="501"/>
      <c r="BN97" s="502"/>
      <c r="BO97" s="450"/>
    </row>
    <row r="98" spans="1:67" ht="20.100000000000001" hidden="1" customHeight="1" outlineLevel="1">
      <c r="A98" s="355"/>
      <c r="B98" s="1331"/>
      <c r="C98" s="1326"/>
      <c r="D98" s="470" t="s">
        <v>143</v>
      </c>
      <c r="E98" s="464" t="str">
        <f>'2.入力_使用量(工場等)'!E106</f>
        <v>電気事業者名を選択</v>
      </c>
      <c r="F98" s="471">
        <f>'2.入力_使用量(工場等)'!G106</f>
        <v>0</v>
      </c>
      <c r="G98" s="447" t="s">
        <v>70</v>
      </c>
      <c r="H98" s="548">
        <f>'2.入力_使用量(工場等)'!M106</f>
        <v>0</v>
      </c>
      <c r="I98" s="535">
        <f>'2.入力_使用量(工場等)'!Q106</f>
        <v>0</v>
      </c>
      <c r="J98" s="536"/>
      <c r="K98" s="536"/>
      <c r="L98" s="536"/>
      <c r="M98" s="536"/>
      <c r="N98" s="536"/>
      <c r="O98" s="536"/>
      <c r="P98" s="539"/>
      <c r="Q98" s="539"/>
      <c r="R98" s="539"/>
      <c r="S98" s="539"/>
      <c r="T98" s="539"/>
      <c r="U98" s="539"/>
      <c r="V98" s="536"/>
      <c r="W98" s="536"/>
      <c r="X98" s="536"/>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c r="BC98" s="539"/>
      <c r="BD98" s="539"/>
      <c r="BE98" s="539"/>
      <c r="BF98" s="539"/>
      <c r="BG98" s="539"/>
      <c r="BH98" s="539"/>
      <c r="BI98" s="539"/>
      <c r="BJ98" s="539"/>
      <c r="BK98" s="539"/>
      <c r="BL98" s="355"/>
      <c r="BM98" s="501"/>
      <c r="BN98" s="502"/>
      <c r="BO98" s="450"/>
    </row>
    <row r="99" spans="1:67" ht="20.100000000000001" hidden="1" customHeight="1" outlineLevel="1">
      <c r="A99" s="355"/>
      <c r="B99" s="1331"/>
      <c r="C99" s="1326"/>
      <c r="D99" s="470" t="s">
        <v>144</v>
      </c>
      <c r="E99" s="464" t="str">
        <f>'2.入力_使用量(工場等)'!E107</f>
        <v>電気事業者名を選択</v>
      </c>
      <c r="F99" s="471">
        <f>'2.入力_使用量(工場等)'!G107</f>
        <v>0</v>
      </c>
      <c r="G99" s="447" t="s">
        <v>70</v>
      </c>
      <c r="H99" s="548">
        <f>'2.入力_使用量(工場等)'!M107</f>
        <v>0</v>
      </c>
      <c r="I99" s="535">
        <f>'2.入力_使用量(工場等)'!Q107</f>
        <v>0</v>
      </c>
      <c r="J99" s="536"/>
      <c r="K99" s="536"/>
      <c r="L99" s="536"/>
      <c r="M99" s="536"/>
      <c r="N99" s="536"/>
      <c r="O99" s="536"/>
      <c r="P99" s="539"/>
      <c r="Q99" s="539"/>
      <c r="R99" s="539"/>
      <c r="S99" s="539"/>
      <c r="T99" s="539"/>
      <c r="U99" s="539"/>
      <c r="V99" s="536"/>
      <c r="W99" s="536"/>
      <c r="X99" s="536"/>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c r="BC99" s="539"/>
      <c r="BD99" s="539"/>
      <c r="BE99" s="539"/>
      <c r="BF99" s="539"/>
      <c r="BG99" s="539"/>
      <c r="BH99" s="539"/>
      <c r="BI99" s="539"/>
      <c r="BJ99" s="539"/>
      <c r="BK99" s="539"/>
      <c r="BL99" s="355"/>
      <c r="BM99" s="501"/>
      <c r="BN99" s="502"/>
      <c r="BO99" s="450"/>
    </row>
    <row r="100" spans="1:67" ht="20.100000000000001" hidden="1" customHeight="1" outlineLevel="1">
      <c r="A100" s="355"/>
      <c r="B100" s="1331"/>
      <c r="C100" s="1326"/>
      <c r="D100" s="470" t="s">
        <v>145</v>
      </c>
      <c r="E100" s="464" t="str">
        <f>'2.入力_使用量(工場等)'!E108</f>
        <v>電気事業者名を選択</v>
      </c>
      <c r="F100" s="471">
        <f>'2.入力_使用量(工場等)'!G108</f>
        <v>0</v>
      </c>
      <c r="G100" s="447" t="s">
        <v>70</v>
      </c>
      <c r="H100" s="548">
        <f>'2.入力_使用量(工場等)'!M108</f>
        <v>0</v>
      </c>
      <c r="I100" s="535">
        <f>'2.入力_使用量(工場等)'!Q108</f>
        <v>0</v>
      </c>
      <c r="J100" s="536"/>
      <c r="K100" s="536"/>
      <c r="L100" s="536"/>
      <c r="M100" s="536"/>
      <c r="N100" s="536"/>
      <c r="O100" s="536"/>
      <c r="P100" s="539"/>
      <c r="Q100" s="539"/>
      <c r="R100" s="539"/>
      <c r="S100" s="539"/>
      <c r="T100" s="539"/>
      <c r="U100" s="539"/>
      <c r="V100" s="536"/>
      <c r="W100" s="536"/>
      <c r="X100" s="536"/>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39"/>
      <c r="BJ100" s="539"/>
      <c r="BK100" s="539"/>
      <c r="BL100" s="355"/>
      <c r="BM100" s="501"/>
      <c r="BN100" s="502"/>
      <c r="BO100" s="450"/>
    </row>
    <row r="101" spans="1:67" ht="20.100000000000001" hidden="1" customHeight="1" outlineLevel="1">
      <c r="A101" s="355"/>
      <c r="B101" s="1331"/>
      <c r="C101" s="1326"/>
      <c r="D101" s="470" t="s">
        <v>146</v>
      </c>
      <c r="E101" s="464" t="str">
        <f>'2.入力_使用量(工場等)'!E109</f>
        <v>電気事業者名を選択</v>
      </c>
      <c r="F101" s="471">
        <f>'2.入力_使用量(工場等)'!G109</f>
        <v>0</v>
      </c>
      <c r="G101" s="447" t="s">
        <v>70</v>
      </c>
      <c r="H101" s="548">
        <f>'2.入力_使用量(工場等)'!M109</f>
        <v>0</v>
      </c>
      <c r="I101" s="535">
        <f>'2.入力_使用量(工場等)'!Q109</f>
        <v>0</v>
      </c>
      <c r="J101" s="536"/>
      <c r="K101" s="536"/>
      <c r="L101" s="536"/>
      <c r="M101" s="536"/>
      <c r="N101" s="536"/>
      <c r="O101" s="536"/>
      <c r="P101" s="539"/>
      <c r="Q101" s="539"/>
      <c r="R101" s="539"/>
      <c r="S101" s="539"/>
      <c r="T101" s="539"/>
      <c r="U101" s="539"/>
      <c r="V101" s="536"/>
      <c r="W101" s="536"/>
      <c r="X101" s="536"/>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355"/>
      <c r="BM101" s="501"/>
      <c r="BN101" s="502"/>
      <c r="BO101" s="450"/>
    </row>
    <row r="102" spans="1:67" ht="20.100000000000001" hidden="1" customHeight="1" outlineLevel="1">
      <c r="A102" s="355"/>
      <c r="B102" s="1331"/>
      <c r="C102" s="1326"/>
      <c r="D102" s="470" t="s">
        <v>147</v>
      </c>
      <c r="E102" s="464" t="str">
        <f>'2.入力_使用量(工場等)'!E110</f>
        <v>電気事業者名を選択</v>
      </c>
      <c r="F102" s="471">
        <f>'2.入力_使用量(工場等)'!G110</f>
        <v>0</v>
      </c>
      <c r="G102" s="447" t="s">
        <v>70</v>
      </c>
      <c r="H102" s="548">
        <f>'2.入力_使用量(工場等)'!M110</f>
        <v>0</v>
      </c>
      <c r="I102" s="535">
        <f>'2.入力_使用量(工場等)'!Q110</f>
        <v>0</v>
      </c>
      <c r="J102" s="536"/>
      <c r="K102" s="536"/>
      <c r="L102" s="536"/>
      <c r="M102" s="536"/>
      <c r="N102" s="536"/>
      <c r="O102" s="536"/>
      <c r="P102" s="539"/>
      <c r="Q102" s="539"/>
      <c r="R102" s="539"/>
      <c r="S102" s="539"/>
      <c r="T102" s="539"/>
      <c r="U102" s="539"/>
      <c r="V102" s="536"/>
      <c r="W102" s="536"/>
      <c r="X102" s="536"/>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355"/>
      <c r="BM102" s="501"/>
      <c r="BN102" s="502"/>
      <c r="BO102" s="450"/>
    </row>
    <row r="103" spans="1:67" ht="20.100000000000001" hidden="1" customHeight="1" outlineLevel="1">
      <c r="A103" s="355"/>
      <c r="B103" s="1331"/>
      <c r="C103" s="1326"/>
      <c r="D103" s="470" t="s">
        <v>148</v>
      </c>
      <c r="E103" s="464" t="str">
        <f>'2.入力_使用量(工場等)'!E111</f>
        <v>電気事業者名を選択</v>
      </c>
      <c r="F103" s="471">
        <f>'2.入力_使用量(工場等)'!G111</f>
        <v>0</v>
      </c>
      <c r="G103" s="447" t="s">
        <v>70</v>
      </c>
      <c r="H103" s="548">
        <f>'2.入力_使用量(工場等)'!M111</f>
        <v>0</v>
      </c>
      <c r="I103" s="535">
        <f>'2.入力_使用量(工場等)'!Q111</f>
        <v>0</v>
      </c>
      <c r="J103" s="536"/>
      <c r="K103" s="536"/>
      <c r="L103" s="536"/>
      <c r="M103" s="536"/>
      <c r="N103" s="536"/>
      <c r="O103" s="536"/>
      <c r="P103" s="539"/>
      <c r="Q103" s="539"/>
      <c r="R103" s="539"/>
      <c r="S103" s="539"/>
      <c r="T103" s="539"/>
      <c r="U103" s="539"/>
      <c r="V103" s="536"/>
      <c r="W103" s="536"/>
      <c r="X103" s="536"/>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355"/>
      <c r="BM103" s="501"/>
      <c r="BN103" s="502"/>
      <c r="BO103" s="450"/>
    </row>
    <row r="104" spans="1:67" ht="20.100000000000001" hidden="1" customHeight="1" outlineLevel="1">
      <c r="A104" s="355"/>
      <c r="B104" s="1331"/>
      <c r="C104" s="1326"/>
      <c r="D104" s="470" t="s">
        <v>149</v>
      </c>
      <c r="E104" s="464" t="str">
        <f>'2.入力_使用量(工場等)'!E112</f>
        <v>電気事業者名を選択</v>
      </c>
      <c r="F104" s="471">
        <f>'2.入力_使用量(工場等)'!G112</f>
        <v>0</v>
      </c>
      <c r="G104" s="447" t="s">
        <v>70</v>
      </c>
      <c r="H104" s="548">
        <f>'2.入力_使用量(工場等)'!M112</f>
        <v>0</v>
      </c>
      <c r="I104" s="535">
        <f>'2.入力_使用量(工場等)'!Q112</f>
        <v>0</v>
      </c>
      <c r="J104" s="536"/>
      <c r="K104" s="536"/>
      <c r="L104" s="536"/>
      <c r="M104" s="536"/>
      <c r="N104" s="536"/>
      <c r="O104" s="536"/>
      <c r="P104" s="539"/>
      <c r="Q104" s="539"/>
      <c r="R104" s="539"/>
      <c r="S104" s="539"/>
      <c r="T104" s="539"/>
      <c r="U104" s="539"/>
      <c r="V104" s="536"/>
      <c r="W104" s="536"/>
      <c r="X104" s="536"/>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c r="BC104" s="539"/>
      <c r="BD104" s="539"/>
      <c r="BE104" s="539"/>
      <c r="BF104" s="539"/>
      <c r="BG104" s="539"/>
      <c r="BH104" s="539"/>
      <c r="BI104" s="539"/>
      <c r="BJ104" s="539"/>
      <c r="BK104" s="539"/>
      <c r="BL104" s="355"/>
      <c r="BM104" s="501"/>
      <c r="BN104" s="502"/>
      <c r="BO104" s="450"/>
    </row>
    <row r="105" spans="1:67" ht="20.100000000000001" hidden="1" customHeight="1" outlineLevel="1">
      <c r="A105" s="355"/>
      <c r="B105" s="1331"/>
      <c r="C105" s="1326"/>
      <c r="D105" s="470" t="s">
        <v>150</v>
      </c>
      <c r="E105" s="464" t="str">
        <f>'2.入力_使用量(工場等)'!E113</f>
        <v>電気事業者名を選択</v>
      </c>
      <c r="F105" s="471">
        <f>'2.入力_使用量(工場等)'!G113</f>
        <v>0</v>
      </c>
      <c r="G105" s="447" t="s">
        <v>70</v>
      </c>
      <c r="H105" s="548">
        <f>'2.入力_使用量(工場等)'!M113</f>
        <v>0</v>
      </c>
      <c r="I105" s="535">
        <f>'2.入力_使用量(工場等)'!Q113</f>
        <v>0</v>
      </c>
      <c r="J105" s="536"/>
      <c r="K105" s="536"/>
      <c r="L105" s="536"/>
      <c r="M105" s="536"/>
      <c r="N105" s="536"/>
      <c r="O105" s="536"/>
      <c r="P105" s="539"/>
      <c r="Q105" s="539"/>
      <c r="R105" s="539"/>
      <c r="S105" s="539"/>
      <c r="T105" s="539"/>
      <c r="U105" s="539"/>
      <c r="V105" s="536"/>
      <c r="W105" s="536"/>
      <c r="X105" s="536"/>
      <c r="Y105" s="539"/>
      <c r="Z105" s="539"/>
      <c r="AA105" s="539"/>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c r="BC105" s="539"/>
      <c r="BD105" s="539"/>
      <c r="BE105" s="539"/>
      <c r="BF105" s="539"/>
      <c r="BG105" s="539"/>
      <c r="BH105" s="539"/>
      <c r="BI105" s="539"/>
      <c r="BJ105" s="539"/>
      <c r="BK105" s="539"/>
      <c r="BL105" s="355"/>
      <c r="BM105" s="501"/>
      <c r="BN105" s="502"/>
      <c r="BO105" s="450"/>
    </row>
    <row r="106" spans="1:67" ht="20.100000000000001" hidden="1" customHeight="1" outlineLevel="1">
      <c r="A106" s="355"/>
      <c r="B106" s="1331"/>
      <c r="C106" s="1326"/>
      <c r="D106" s="470" t="s">
        <v>151</v>
      </c>
      <c r="E106" s="464" t="str">
        <f>'2.入力_使用量(工場等)'!E114</f>
        <v>電気事業者名を選択</v>
      </c>
      <c r="F106" s="471">
        <f>'2.入力_使用量(工場等)'!G114</f>
        <v>0</v>
      </c>
      <c r="G106" s="447" t="s">
        <v>70</v>
      </c>
      <c r="H106" s="548">
        <f>'2.入力_使用量(工場等)'!M114</f>
        <v>0</v>
      </c>
      <c r="I106" s="535">
        <f>'2.入力_使用量(工場等)'!Q114</f>
        <v>0</v>
      </c>
      <c r="J106" s="536"/>
      <c r="K106" s="536"/>
      <c r="L106" s="536"/>
      <c r="M106" s="536"/>
      <c r="N106" s="536"/>
      <c r="O106" s="536"/>
      <c r="P106" s="539"/>
      <c r="Q106" s="539"/>
      <c r="R106" s="539"/>
      <c r="S106" s="539"/>
      <c r="T106" s="539"/>
      <c r="U106" s="539"/>
      <c r="V106" s="536"/>
      <c r="W106" s="536"/>
      <c r="X106" s="536"/>
      <c r="Y106" s="539"/>
      <c r="Z106" s="539"/>
      <c r="AA106" s="539"/>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E106" s="539"/>
      <c r="BF106" s="539"/>
      <c r="BG106" s="539"/>
      <c r="BH106" s="539"/>
      <c r="BI106" s="539"/>
      <c r="BJ106" s="539"/>
      <c r="BK106" s="539"/>
      <c r="BL106" s="355"/>
      <c r="BM106" s="501"/>
      <c r="BN106" s="502"/>
      <c r="BO106" s="450"/>
    </row>
    <row r="107" spans="1:67" ht="20.100000000000001" hidden="1" customHeight="1" outlineLevel="1">
      <c r="A107" s="355"/>
      <c r="B107" s="1331"/>
      <c r="C107" s="1326"/>
      <c r="D107" s="470" t="s">
        <v>1445</v>
      </c>
      <c r="E107" s="464" t="str">
        <f>'2.入力_使用量(工場等)'!E115</f>
        <v>電気事業者名を選択</v>
      </c>
      <c r="F107" s="471">
        <f>'2.入力_使用量(工場等)'!G115</f>
        <v>0</v>
      </c>
      <c r="G107" s="447" t="s">
        <v>70</v>
      </c>
      <c r="H107" s="548">
        <f>'2.入力_使用量(工場等)'!M115</f>
        <v>0</v>
      </c>
      <c r="I107" s="535">
        <f>'2.入力_使用量(工場等)'!Q115</f>
        <v>0</v>
      </c>
      <c r="J107" s="536"/>
      <c r="K107" s="536"/>
      <c r="L107" s="536"/>
      <c r="M107" s="536"/>
      <c r="N107" s="536"/>
      <c r="O107" s="536"/>
      <c r="P107" s="539"/>
      <c r="Q107" s="539"/>
      <c r="R107" s="539"/>
      <c r="S107" s="539"/>
      <c r="T107" s="539"/>
      <c r="U107" s="539"/>
      <c r="V107" s="536"/>
      <c r="W107" s="536"/>
      <c r="X107" s="536"/>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39"/>
      <c r="BJ107" s="539"/>
      <c r="BK107" s="539"/>
      <c r="BL107" s="355"/>
      <c r="BM107" s="501"/>
      <c r="BN107" s="502"/>
      <c r="BO107" s="450"/>
    </row>
    <row r="108" spans="1:67" ht="20.100000000000001" hidden="1" customHeight="1" outlineLevel="1">
      <c r="A108" s="355"/>
      <c r="B108" s="1331"/>
      <c r="C108" s="1326"/>
      <c r="D108" s="470" t="s">
        <v>1446</v>
      </c>
      <c r="E108" s="464" t="str">
        <f>'2.入力_使用量(工場等)'!E116</f>
        <v>電気事業者名を選択</v>
      </c>
      <c r="F108" s="471">
        <f>'2.入力_使用量(工場等)'!G116</f>
        <v>0</v>
      </c>
      <c r="G108" s="447" t="s">
        <v>70</v>
      </c>
      <c r="H108" s="548">
        <f>'2.入力_使用量(工場等)'!M116</f>
        <v>0</v>
      </c>
      <c r="I108" s="535">
        <f>'2.入力_使用量(工場等)'!Q116</f>
        <v>0</v>
      </c>
      <c r="J108" s="536"/>
      <c r="K108" s="536"/>
      <c r="L108" s="536"/>
      <c r="M108" s="536"/>
      <c r="N108" s="536"/>
      <c r="O108" s="536"/>
      <c r="P108" s="539"/>
      <c r="Q108" s="539"/>
      <c r="R108" s="539"/>
      <c r="S108" s="539"/>
      <c r="T108" s="539"/>
      <c r="U108" s="539"/>
      <c r="V108" s="536"/>
      <c r="W108" s="536"/>
      <c r="X108" s="536"/>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E108" s="539"/>
      <c r="BF108" s="539"/>
      <c r="BG108" s="539"/>
      <c r="BH108" s="539"/>
      <c r="BI108" s="539"/>
      <c r="BJ108" s="539"/>
      <c r="BK108" s="539"/>
      <c r="BL108" s="355"/>
      <c r="BM108" s="501"/>
      <c r="BN108" s="502"/>
      <c r="BO108" s="450"/>
    </row>
    <row r="109" spans="1:67" ht="20.100000000000001" hidden="1" customHeight="1" outlineLevel="1">
      <c r="A109" s="355"/>
      <c r="B109" s="1331"/>
      <c r="C109" s="1326"/>
      <c r="D109" s="470" t="s">
        <v>1447</v>
      </c>
      <c r="E109" s="464" t="str">
        <f>'2.入力_使用量(工場等)'!E117</f>
        <v>電気事業者名を選択</v>
      </c>
      <c r="F109" s="471">
        <f>'2.入力_使用量(工場等)'!G117</f>
        <v>0</v>
      </c>
      <c r="G109" s="447" t="s">
        <v>70</v>
      </c>
      <c r="H109" s="548">
        <f>'2.入力_使用量(工場等)'!M117</f>
        <v>0</v>
      </c>
      <c r="I109" s="535">
        <f>'2.入力_使用量(工場等)'!Q117</f>
        <v>0</v>
      </c>
      <c r="J109" s="536"/>
      <c r="K109" s="536"/>
      <c r="L109" s="536"/>
      <c r="M109" s="536"/>
      <c r="N109" s="536"/>
      <c r="O109" s="536"/>
      <c r="P109" s="539"/>
      <c r="Q109" s="539"/>
      <c r="R109" s="539"/>
      <c r="S109" s="539"/>
      <c r="T109" s="539"/>
      <c r="U109" s="539"/>
      <c r="V109" s="536"/>
      <c r="W109" s="536"/>
      <c r="X109" s="536"/>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E109" s="539"/>
      <c r="BF109" s="539"/>
      <c r="BG109" s="539"/>
      <c r="BH109" s="539"/>
      <c r="BI109" s="539"/>
      <c r="BJ109" s="539"/>
      <c r="BK109" s="539"/>
      <c r="BL109" s="355"/>
      <c r="BM109" s="501"/>
      <c r="BN109" s="502"/>
      <c r="BO109" s="450"/>
    </row>
    <row r="110" spans="1:67" ht="20.100000000000001" hidden="1" customHeight="1" outlineLevel="1">
      <c r="A110" s="355"/>
      <c r="B110" s="1331"/>
      <c r="C110" s="1326"/>
      <c r="D110" s="470" t="s">
        <v>1448</v>
      </c>
      <c r="E110" s="464" t="str">
        <f>'2.入力_使用量(工場等)'!E118</f>
        <v>電気事業者名を選択</v>
      </c>
      <c r="F110" s="471">
        <f>'2.入力_使用量(工場等)'!G118</f>
        <v>0</v>
      </c>
      <c r="G110" s="447" t="s">
        <v>70</v>
      </c>
      <c r="H110" s="548">
        <f>'2.入力_使用量(工場等)'!M118</f>
        <v>0</v>
      </c>
      <c r="I110" s="535">
        <f>'2.入力_使用量(工場等)'!Q118</f>
        <v>0</v>
      </c>
      <c r="J110" s="536"/>
      <c r="K110" s="536"/>
      <c r="L110" s="536"/>
      <c r="M110" s="536"/>
      <c r="N110" s="536"/>
      <c r="O110" s="536"/>
      <c r="P110" s="539"/>
      <c r="Q110" s="539"/>
      <c r="R110" s="539"/>
      <c r="S110" s="539"/>
      <c r="T110" s="539"/>
      <c r="U110" s="539"/>
      <c r="V110" s="536"/>
      <c r="W110" s="536"/>
      <c r="X110" s="536"/>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39"/>
      <c r="BC110" s="539"/>
      <c r="BD110" s="539"/>
      <c r="BE110" s="539"/>
      <c r="BF110" s="539"/>
      <c r="BG110" s="539"/>
      <c r="BH110" s="539"/>
      <c r="BI110" s="539"/>
      <c r="BJ110" s="539"/>
      <c r="BK110" s="539"/>
      <c r="BL110" s="355"/>
      <c r="BM110" s="501"/>
      <c r="BN110" s="502"/>
      <c r="BO110" s="450"/>
    </row>
    <row r="111" spans="1:67" ht="20.100000000000001" hidden="1" customHeight="1" outlineLevel="1">
      <c r="A111" s="355"/>
      <c r="B111" s="1331"/>
      <c r="C111" s="1326"/>
      <c r="D111" s="470" t="s">
        <v>1449</v>
      </c>
      <c r="E111" s="464" t="str">
        <f>'2.入力_使用量(工場等)'!E119</f>
        <v>電気事業者名を選択</v>
      </c>
      <c r="F111" s="471">
        <f>'2.入力_使用量(工場等)'!G119</f>
        <v>0</v>
      </c>
      <c r="G111" s="447" t="s">
        <v>70</v>
      </c>
      <c r="H111" s="548">
        <f>'2.入力_使用量(工場等)'!M119</f>
        <v>0</v>
      </c>
      <c r="I111" s="535">
        <f>'2.入力_使用量(工場等)'!Q119</f>
        <v>0</v>
      </c>
      <c r="J111" s="536"/>
      <c r="K111" s="536"/>
      <c r="L111" s="536"/>
      <c r="M111" s="536"/>
      <c r="N111" s="536"/>
      <c r="O111" s="536"/>
      <c r="P111" s="539"/>
      <c r="Q111" s="539"/>
      <c r="R111" s="539"/>
      <c r="S111" s="539"/>
      <c r="T111" s="539"/>
      <c r="U111" s="539"/>
      <c r="V111" s="536"/>
      <c r="W111" s="536"/>
      <c r="X111" s="536"/>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39"/>
      <c r="AY111" s="539"/>
      <c r="AZ111" s="539"/>
      <c r="BA111" s="539"/>
      <c r="BB111" s="539"/>
      <c r="BC111" s="539"/>
      <c r="BD111" s="539"/>
      <c r="BE111" s="539"/>
      <c r="BF111" s="539"/>
      <c r="BG111" s="539"/>
      <c r="BH111" s="539"/>
      <c r="BI111" s="539"/>
      <c r="BJ111" s="539"/>
      <c r="BK111" s="539"/>
      <c r="BL111" s="355"/>
      <c r="BM111" s="501"/>
      <c r="BN111" s="502"/>
      <c r="BO111" s="450"/>
    </row>
    <row r="112" spans="1:67" ht="20.100000000000001" hidden="1" customHeight="1" outlineLevel="1">
      <c r="A112" s="355"/>
      <c r="B112" s="1331"/>
      <c r="C112" s="1326"/>
      <c r="D112" s="470" t="s">
        <v>1450</v>
      </c>
      <c r="E112" s="464" t="str">
        <f>'2.入力_使用量(工場等)'!E120</f>
        <v>電気事業者名を選択</v>
      </c>
      <c r="F112" s="471">
        <f>'2.入力_使用量(工場等)'!G120</f>
        <v>0</v>
      </c>
      <c r="G112" s="447" t="s">
        <v>70</v>
      </c>
      <c r="H112" s="548">
        <f>'2.入力_使用量(工場等)'!M120</f>
        <v>0</v>
      </c>
      <c r="I112" s="535">
        <f>'2.入力_使用量(工場等)'!Q120</f>
        <v>0</v>
      </c>
      <c r="J112" s="536"/>
      <c r="K112" s="536"/>
      <c r="L112" s="536"/>
      <c r="M112" s="536"/>
      <c r="N112" s="536"/>
      <c r="O112" s="536"/>
      <c r="P112" s="539"/>
      <c r="Q112" s="539"/>
      <c r="R112" s="539"/>
      <c r="S112" s="539"/>
      <c r="T112" s="539"/>
      <c r="U112" s="539"/>
      <c r="V112" s="536"/>
      <c r="W112" s="536"/>
      <c r="X112" s="536"/>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c r="BC112" s="539"/>
      <c r="BD112" s="539"/>
      <c r="BE112" s="539"/>
      <c r="BF112" s="539"/>
      <c r="BG112" s="539"/>
      <c r="BH112" s="539"/>
      <c r="BI112" s="539"/>
      <c r="BJ112" s="539"/>
      <c r="BK112" s="539"/>
      <c r="BL112" s="355"/>
      <c r="BM112" s="501"/>
      <c r="BN112" s="502"/>
      <c r="BO112" s="450"/>
    </row>
    <row r="113" spans="1:67" ht="20.100000000000001" hidden="1" customHeight="1" outlineLevel="1">
      <c r="A113" s="355"/>
      <c r="B113" s="1331"/>
      <c r="C113" s="1326"/>
      <c r="D113" s="470" t="s">
        <v>1451</v>
      </c>
      <c r="E113" s="464" t="str">
        <f>'2.入力_使用量(工場等)'!E121</f>
        <v>電気事業者名を選択</v>
      </c>
      <c r="F113" s="471">
        <f>'2.入力_使用量(工場等)'!G121</f>
        <v>0</v>
      </c>
      <c r="G113" s="447" t="s">
        <v>70</v>
      </c>
      <c r="H113" s="548">
        <f>'2.入力_使用量(工場等)'!M121</f>
        <v>0</v>
      </c>
      <c r="I113" s="535">
        <f>'2.入力_使用量(工場等)'!Q121</f>
        <v>0</v>
      </c>
      <c r="J113" s="536"/>
      <c r="K113" s="536"/>
      <c r="L113" s="536"/>
      <c r="M113" s="536"/>
      <c r="N113" s="536"/>
      <c r="O113" s="536"/>
      <c r="P113" s="539"/>
      <c r="Q113" s="539"/>
      <c r="R113" s="539"/>
      <c r="S113" s="539"/>
      <c r="T113" s="539"/>
      <c r="U113" s="539"/>
      <c r="V113" s="536"/>
      <c r="W113" s="536"/>
      <c r="X113" s="536"/>
      <c r="Y113" s="539"/>
      <c r="Z113" s="539"/>
      <c r="AA113" s="539"/>
      <c r="AB113" s="539"/>
      <c r="AC113" s="539"/>
      <c r="AD113" s="539"/>
      <c r="AE113" s="539"/>
      <c r="AF113" s="539"/>
      <c r="AG113" s="539"/>
      <c r="AH113" s="539"/>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355"/>
      <c r="BM113" s="501"/>
      <c r="BN113" s="502"/>
      <c r="BO113" s="450"/>
    </row>
    <row r="114" spans="1:67" ht="20.100000000000001" hidden="1" customHeight="1" outlineLevel="1">
      <c r="A114" s="355"/>
      <c r="B114" s="1331"/>
      <c r="C114" s="1326"/>
      <c r="D114" s="470" t="s">
        <v>1452</v>
      </c>
      <c r="E114" s="464" t="str">
        <f>'2.入力_使用量(工場等)'!E122</f>
        <v>電気事業者名を選択</v>
      </c>
      <c r="F114" s="471">
        <f>'2.入力_使用量(工場等)'!G122</f>
        <v>0</v>
      </c>
      <c r="G114" s="447" t="s">
        <v>70</v>
      </c>
      <c r="H114" s="548">
        <f>'2.入力_使用量(工場等)'!M122</f>
        <v>0</v>
      </c>
      <c r="I114" s="535">
        <f>'2.入力_使用量(工場等)'!Q122</f>
        <v>0</v>
      </c>
      <c r="J114" s="536"/>
      <c r="K114" s="536"/>
      <c r="L114" s="536"/>
      <c r="M114" s="536"/>
      <c r="N114" s="536"/>
      <c r="O114" s="536"/>
      <c r="P114" s="539"/>
      <c r="Q114" s="539"/>
      <c r="R114" s="539"/>
      <c r="S114" s="539"/>
      <c r="T114" s="539"/>
      <c r="U114" s="539"/>
      <c r="V114" s="536"/>
      <c r="W114" s="536"/>
      <c r="X114" s="536"/>
      <c r="Y114" s="539"/>
      <c r="Z114" s="539"/>
      <c r="AA114" s="539"/>
      <c r="AB114" s="539"/>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39"/>
      <c r="AY114" s="539"/>
      <c r="AZ114" s="539"/>
      <c r="BA114" s="539"/>
      <c r="BB114" s="539"/>
      <c r="BC114" s="539"/>
      <c r="BD114" s="539"/>
      <c r="BE114" s="539"/>
      <c r="BF114" s="539"/>
      <c r="BG114" s="539"/>
      <c r="BH114" s="539"/>
      <c r="BI114" s="539"/>
      <c r="BJ114" s="539"/>
      <c r="BK114" s="539"/>
      <c r="BL114" s="355"/>
      <c r="BM114" s="501"/>
      <c r="BN114" s="502"/>
      <c r="BO114" s="450"/>
    </row>
    <row r="115" spans="1:67" ht="20.100000000000001" hidden="1" customHeight="1" outlineLevel="1">
      <c r="A115" s="355"/>
      <c r="B115" s="1331"/>
      <c r="C115" s="1326"/>
      <c r="D115" s="470" t="s">
        <v>1453</v>
      </c>
      <c r="E115" s="464" t="str">
        <f>'2.入力_使用量(工場等)'!E123</f>
        <v>電気事業者名を選択</v>
      </c>
      <c r="F115" s="471">
        <f>'2.入力_使用量(工場等)'!G123</f>
        <v>0</v>
      </c>
      <c r="G115" s="447" t="s">
        <v>70</v>
      </c>
      <c r="H115" s="548">
        <f>'2.入力_使用量(工場等)'!M123</f>
        <v>0</v>
      </c>
      <c r="I115" s="535">
        <f>'2.入力_使用量(工場等)'!Q123</f>
        <v>0</v>
      </c>
      <c r="J115" s="536"/>
      <c r="K115" s="536"/>
      <c r="L115" s="536"/>
      <c r="M115" s="536"/>
      <c r="N115" s="536"/>
      <c r="O115" s="536"/>
      <c r="P115" s="539"/>
      <c r="Q115" s="539"/>
      <c r="R115" s="539"/>
      <c r="S115" s="539"/>
      <c r="T115" s="539"/>
      <c r="U115" s="539"/>
      <c r="V115" s="536"/>
      <c r="W115" s="536"/>
      <c r="X115" s="536"/>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355"/>
      <c r="BM115" s="501"/>
      <c r="BN115" s="502"/>
      <c r="BO115" s="450"/>
    </row>
    <row r="116" spans="1:67" ht="20.100000000000001" hidden="1" customHeight="1" outlineLevel="1">
      <c r="A116" s="355"/>
      <c r="B116" s="1331"/>
      <c r="C116" s="1326"/>
      <c r="D116" s="470" t="s">
        <v>1454</v>
      </c>
      <c r="E116" s="464" t="str">
        <f>'2.入力_使用量(工場等)'!E124</f>
        <v>電気事業者名を選択</v>
      </c>
      <c r="F116" s="471">
        <f>'2.入力_使用量(工場等)'!G124</f>
        <v>0</v>
      </c>
      <c r="G116" s="447" t="s">
        <v>70</v>
      </c>
      <c r="H116" s="548">
        <f>'2.入力_使用量(工場等)'!M124</f>
        <v>0</v>
      </c>
      <c r="I116" s="535">
        <f>'2.入力_使用量(工場等)'!Q124</f>
        <v>0</v>
      </c>
      <c r="J116" s="536"/>
      <c r="K116" s="536"/>
      <c r="L116" s="536"/>
      <c r="M116" s="536"/>
      <c r="N116" s="536"/>
      <c r="O116" s="536"/>
      <c r="P116" s="539"/>
      <c r="Q116" s="539"/>
      <c r="R116" s="539"/>
      <c r="S116" s="539"/>
      <c r="T116" s="539"/>
      <c r="U116" s="539"/>
      <c r="V116" s="536"/>
      <c r="W116" s="536"/>
      <c r="X116" s="536"/>
      <c r="Y116" s="539"/>
      <c r="Z116" s="539"/>
      <c r="AA116" s="539"/>
      <c r="AB116" s="539"/>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39"/>
      <c r="BJ116" s="539"/>
      <c r="BK116" s="539"/>
      <c r="BL116" s="355"/>
      <c r="BM116" s="501"/>
      <c r="BN116" s="502"/>
      <c r="BO116" s="450"/>
    </row>
    <row r="117" spans="1:67" ht="20.100000000000001" hidden="1" customHeight="1" outlineLevel="1">
      <c r="A117" s="355"/>
      <c r="B117" s="1331"/>
      <c r="C117" s="1326"/>
      <c r="D117" s="470" t="s">
        <v>1455</v>
      </c>
      <c r="E117" s="464" t="str">
        <f>'2.入力_使用量(工場等)'!E125</f>
        <v>電気事業者名を選択</v>
      </c>
      <c r="F117" s="471">
        <f>'2.入力_使用量(工場等)'!G125</f>
        <v>0</v>
      </c>
      <c r="G117" s="447" t="s">
        <v>70</v>
      </c>
      <c r="H117" s="548">
        <f>'2.入力_使用量(工場等)'!M125</f>
        <v>0</v>
      </c>
      <c r="I117" s="535">
        <f>'2.入力_使用量(工場等)'!Q125</f>
        <v>0</v>
      </c>
      <c r="J117" s="536"/>
      <c r="K117" s="536"/>
      <c r="L117" s="536"/>
      <c r="M117" s="536"/>
      <c r="N117" s="536"/>
      <c r="O117" s="536"/>
      <c r="P117" s="539"/>
      <c r="Q117" s="539"/>
      <c r="R117" s="539"/>
      <c r="S117" s="539"/>
      <c r="T117" s="539"/>
      <c r="U117" s="539"/>
      <c r="V117" s="536"/>
      <c r="W117" s="536"/>
      <c r="X117" s="536"/>
      <c r="Y117" s="539"/>
      <c r="Z117" s="539"/>
      <c r="AA117" s="539"/>
      <c r="AB117" s="539"/>
      <c r="AC117" s="539"/>
      <c r="AD117" s="539"/>
      <c r="AE117" s="539"/>
      <c r="AF117" s="539"/>
      <c r="AG117" s="539"/>
      <c r="AH117" s="539"/>
      <c r="AI117" s="539"/>
      <c r="AJ117" s="539"/>
      <c r="AK117" s="539"/>
      <c r="AL117" s="539"/>
      <c r="AM117" s="539"/>
      <c r="AN117" s="539"/>
      <c r="AO117" s="539"/>
      <c r="AP117" s="539"/>
      <c r="AQ117" s="539"/>
      <c r="AR117" s="539"/>
      <c r="AS117" s="539"/>
      <c r="AT117" s="539"/>
      <c r="AU117" s="539"/>
      <c r="AV117" s="539"/>
      <c r="AW117" s="539"/>
      <c r="AX117" s="539"/>
      <c r="AY117" s="539"/>
      <c r="AZ117" s="539"/>
      <c r="BA117" s="539"/>
      <c r="BB117" s="539"/>
      <c r="BC117" s="539"/>
      <c r="BD117" s="539"/>
      <c r="BE117" s="539"/>
      <c r="BF117" s="539"/>
      <c r="BG117" s="539"/>
      <c r="BH117" s="539"/>
      <c r="BI117" s="539"/>
      <c r="BJ117" s="539"/>
      <c r="BK117" s="539"/>
      <c r="BL117" s="355"/>
      <c r="BM117" s="501"/>
      <c r="BN117" s="502"/>
      <c r="BO117" s="450"/>
    </row>
    <row r="118" spans="1:67" ht="20.100000000000001" hidden="1" customHeight="1" outlineLevel="1">
      <c r="A118" s="355"/>
      <c r="B118" s="1331"/>
      <c r="C118" s="1326"/>
      <c r="D118" s="470" t="s">
        <v>1456</v>
      </c>
      <c r="E118" s="464" t="str">
        <f>'2.入力_使用量(工場等)'!E126</f>
        <v>電気事業者名を選択</v>
      </c>
      <c r="F118" s="471">
        <f>'2.入力_使用量(工場等)'!G126</f>
        <v>0</v>
      </c>
      <c r="G118" s="447" t="s">
        <v>70</v>
      </c>
      <c r="H118" s="548">
        <f>'2.入力_使用量(工場等)'!M126</f>
        <v>0</v>
      </c>
      <c r="I118" s="535">
        <f>'2.入力_使用量(工場等)'!Q126</f>
        <v>0</v>
      </c>
      <c r="J118" s="536"/>
      <c r="K118" s="536"/>
      <c r="L118" s="536"/>
      <c r="M118" s="536"/>
      <c r="N118" s="536"/>
      <c r="O118" s="536"/>
      <c r="P118" s="539"/>
      <c r="Q118" s="539"/>
      <c r="R118" s="539"/>
      <c r="S118" s="539"/>
      <c r="T118" s="539"/>
      <c r="U118" s="539"/>
      <c r="V118" s="536"/>
      <c r="W118" s="536"/>
      <c r="X118" s="536"/>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39"/>
      <c r="AZ118" s="539"/>
      <c r="BA118" s="539"/>
      <c r="BB118" s="539"/>
      <c r="BC118" s="539"/>
      <c r="BD118" s="539"/>
      <c r="BE118" s="539"/>
      <c r="BF118" s="539"/>
      <c r="BG118" s="539"/>
      <c r="BH118" s="539"/>
      <c r="BI118" s="539"/>
      <c r="BJ118" s="539"/>
      <c r="BK118" s="539"/>
      <c r="BL118" s="355"/>
      <c r="BM118" s="501"/>
      <c r="BN118" s="502"/>
      <c r="BO118" s="450"/>
    </row>
    <row r="119" spans="1:67" ht="20.100000000000001" hidden="1" customHeight="1" outlineLevel="1">
      <c r="A119" s="355"/>
      <c r="B119" s="1331"/>
      <c r="C119" s="1326"/>
      <c r="D119" s="470" t="s">
        <v>1457</v>
      </c>
      <c r="E119" s="464" t="str">
        <f>'2.入力_使用量(工場等)'!E127</f>
        <v>電気事業者名を選択</v>
      </c>
      <c r="F119" s="471">
        <f>'2.入力_使用量(工場等)'!G127</f>
        <v>0</v>
      </c>
      <c r="G119" s="447" t="s">
        <v>70</v>
      </c>
      <c r="H119" s="548">
        <f>'2.入力_使用量(工場等)'!M127</f>
        <v>0</v>
      </c>
      <c r="I119" s="535">
        <f>'2.入力_使用量(工場等)'!Q127</f>
        <v>0</v>
      </c>
      <c r="J119" s="536"/>
      <c r="K119" s="536"/>
      <c r="L119" s="536"/>
      <c r="M119" s="536"/>
      <c r="N119" s="536"/>
      <c r="O119" s="536"/>
      <c r="P119" s="539"/>
      <c r="Q119" s="539"/>
      <c r="R119" s="539"/>
      <c r="S119" s="539"/>
      <c r="T119" s="539"/>
      <c r="U119" s="539"/>
      <c r="V119" s="536"/>
      <c r="W119" s="536"/>
      <c r="X119" s="536"/>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39"/>
      <c r="BJ119" s="539"/>
      <c r="BK119" s="539"/>
      <c r="BL119" s="355"/>
      <c r="BM119" s="501"/>
      <c r="BN119" s="502"/>
      <c r="BO119" s="450"/>
    </row>
    <row r="120" spans="1:67" ht="20.100000000000001" hidden="1" customHeight="1" outlineLevel="1">
      <c r="A120" s="355"/>
      <c r="B120" s="1331"/>
      <c r="C120" s="1326"/>
      <c r="D120" s="470" t="s">
        <v>1458</v>
      </c>
      <c r="E120" s="464" t="str">
        <f>'2.入力_使用量(工場等)'!E128</f>
        <v>電気事業者名を選択</v>
      </c>
      <c r="F120" s="471">
        <f>'2.入力_使用量(工場等)'!G128</f>
        <v>0</v>
      </c>
      <c r="G120" s="447" t="s">
        <v>70</v>
      </c>
      <c r="H120" s="548">
        <f>'2.入力_使用量(工場等)'!M128</f>
        <v>0</v>
      </c>
      <c r="I120" s="535">
        <f>'2.入力_使用量(工場等)'!Q128</f>
        <v>0</v>
      </c>
      <c r="J120" s="536"/>
      <c r="K120" s="536"/>
      <c r="L120" s="536"/>
      <c r="M120" s="536"/>
      <c r="N120" s="536"/>
      <c r="O120" s="536"/>
      <c r="P120" s="539"/>
      <c r="Q120" s="539"/>
      <c r="R120" s="539"/>
      <c r="S120" s="539"/>
      <c r="T120" s="539"/>
      <c r="U120" s="539"/>
      <c r="V120" s="536"/>
      <c r="W120" s="536"/>
      <c r="X120" s="536"/>
      <c r="Y120" s="539"/>
      <c r="Z120" s="539"/>
      <c r="AA120" s="539"/>
      <c r="AB120" s="539"/>
      <c r="AC120" s="539"/>
      <c r="AD120" s="539"/>
      <c r="AE120" s="539"/>
      <c r="AF120" s="539"/>
      <c r="AG120" s="539"/>
      <c r="AH120" s="539"/>
      <c r="AI120" s="539"/>
      <c r="AJ120" s="539"/>
      <c r="AK120" s="539"/>
      <c r="AL120" s="539"/>
      <c r="AM120" s="539"/>
      <c r="AN120" s="539"/>
      <c r="AO120" s="539"/>
      <c r="AP120" s="539"/>
      <c r="AQ120" s="539"/>
      <c r="AR120" s="539"/>
      <c r="AS120" s="539"/>
      <c r="AT120" s="539"/>
      <c r="AU120" s="539"/>
      <c r="AV120" s="539"/>
      <c r="AW120" s="539"/>
      <c r="AX120" s="539"/>
      <c r="AY120" s="539"/>
      <c r="AZ120" s="539"/>
      <c r="BA120" s="539"/>
      <c r="BB120" s="539"/>
      <c r="BC120" s="539"/>
      <c r="BD120" s="539"/>
      <c r="BE120" s="539"/>
      <c r="BF120" s="539"/>
      <c r="BG120" s="539"/>
      <c r="BH120" s="539"/>
      <c r="BI120" s="539"/>
      <c r="BJ120" s="539"/>
      <c r="BK120" s="539"/>
      <c r="BL120" s="355"/>
      <c r="BM120" s="501"/>
      <c r="BN120" s="502"/>
      <c r="BO120" s="450"/>
    </row>
    <row r="121" spans="1:67" ht="20.100000000000001" hidden="1" customHeight="1" outlineLevel="1">
      <c r="A121" s="355"/>
      <c r="B121" s="1331"/>
      <c r="C121" s="1326"/>
      <c r="D121" s="470" t="s">
        <v>1459</v>
      </c>
      <c r="E121" s="464" t="str">
        <f>'2.入力_使用量(工場等)'!E129</f>
        <v>電気事業者名を選択</v>
      </c>
      <c r="F121" s="471">
        <f>'2.入力_使用量(工場等)'!G129</f>
        <v>0</v>
      </c>
      <c r="G121" s="447" t="s">
        <v>70</v>
      </c>
      <c r="H121" s="548">
        <f>'2.入力_使用量(工場等)'!M129</f>
        <v>0</v>
      </c>
      <c r="I121" s="535">
        <f>'2.入力_使用量(工場等)'!Q129</f>
        <v>0</v>
      </c>
      <c r="J121" s="536"/>
      <c r="K121" s="536"/>
      <c r="L121" s="536"/>
      <c r="M121" s="536"/>
      <c r="N121" s="536"/>
      <c r="O121" s="536"/>
      <c r="P121" s="539"/>
      <c r="Q121" s="539"/>
      <c r="R121" s="539"/>
      <c r="S121" s="539"/>
      <c r="T121" s="539"/>
      <c r="U121" s="539"/>
      <c r="V121" s="536"/>
      <c r="W121" s="536"/>
      <c r="X121" s="536"/>
      <c r="Y121" s="539"/>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355"/>
      <c r="BM121" s="501"/>
      <c r="BN121" s="502"/>
      <c r="BO121" s="450"/>
    </row>
    <row r="122" spans="1:67" ht="20.100000000000001" customHeight="1" collapsed="1">
      <c r="A122" s="355"/>
      <c r="B122" s="1331"/>
      <c r="C122" s="1326" t="s">
        <v>71</v>
      </c>
      <c r="D122" s="441" t="s">
        <v>72</v>
      </c>
      <c r="E122" s="477"/>
      <c r="F122" s="433"/>
      <c r="G122" s="447" t="s">
        <v>70</v>
      </c>
      <c r="H122" s="548">
        <f>'2.入力_使用量(工場等)'!M130</f>
        <v>0</v>
      </c>
      <c r="I122" s="535">
        <f>'2.入力_使用量(工場等)'!Q130</f>
        <v>0</v>
      </c>
      <c r="J122" s="536"/>
      <c r="K122" s="536"/>
      <c r="L122" s="536"/>
      <c r="M122" s="536"/>
      <c r="N122" s="536"/>
      <c r="O122" s="536"/>
      <c r="P122" s="539"/>
      <c r="Q122" s="539"/>
      <c r="R122" s="539"/>
      <c r="S122" s="539"/>
      <c r="T122" s="539"/>
      <c r="U122" s="539"/>
      <c r="V122" s="536"/>
      <c r="W122" s="536"/>
      <c r="X122" s="536"/>
      <c r="Y122" s="539"/>
      <c r="Z122" s="539"/>
      <c r="AA122" s="539"/>
      <c r="AB122" s="539"/>
      <c r="AC122" s="539"/>
      <c r="AD122" s="539"/>
      <c r="AE122" s="539"/>
      <c r="AF122" s="539"/>
      <c r="AG122" s="539"/>
      <c r="AH122" s="539"/>
      <c r="AI122" s="539"/>
      <c r="AJ122" s="539"/>
      <c r="AK122" s="539"/>
      <c r="AL122" s="539"/>
      <c r="AM122" s="539"/>
      <c r="AN122" s="539"/>
      <c r="AO122" s="539"/>
      <c r="AP122" s="539"/>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355"/>
      <c r="BM122" s="501"/>
      <c r="BN122" s="502"/>
      <c r="BO122" s="450"/>
    </row>
    <row r="123" spans="1:67" ht="20.100000000000001" customHeight="1">
      <c r="A123" s="355"/>
      <c r="B123" s="1331"/>
      <c r="C123" s="1326"/>
      <c r="D123" s="478" t="s">
        <v>73</v>
      </c>
      <c r="E123" s="405"/>
      <c r="F123" s="433"/>
      <c r="G123" s="447" t="s">
        <v>70</v>
      </c>
      <c r="H123" s="548">
        <f>'2.入力_使用量(工場等)'!M131</f>
        <v>0</v>
      </c>
      <c r="I123" s="535">
        <f>'2.入力_使用量(工場等)'!Q131</f>
        <v>0</v>
      </c>
      <c r="J123" s="536"/>
      <c r="K123" s="536"/>
      <c r="L123" s="536"/>
      <c r="M123" s="536"/>
      <c r="N123" s="536"/>
      <c r="O123" s="536"/>
      <c r="P123" s="539"/>
      <c r="Q123" s="539"/>
      <c r="R123" s="539"/>
      <c r="S123" s="539"/>
      <c r="T123" s="539"/>
      <c r="U123" s="539"/>
      <c r="V123" s="536"/>
      <c r="W123" s="536"/>
      <c r="X123" s="536"/>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539"/>
      <c r="BL123" s="355"/>
      <c r="BM123" s="501"/>
      <c r="BN123" s="502"/>
      <c r="BO123" s="450"/>
    </row>
    <row r="124" spans="1:67" ht="20.100000000000001" customHeight="1">
      <c r="A124" s="355"/>
      <c r="B124" s="1331"/>
      <c r="C124" s="1326"/>
      <c r="D124" s="478" t="s">
        <v>74</v>
      </c>
      <c r="E124" s="542">
        <f>'2.入力_使用量(工場等)'!E132</f>
        <v>0</v>
      </c>
      <c r="F124" s="469"/>
      <c r="G124" s="447" t="s">
        <v>70</v>
      </c>
      <c r="H124" s="548">
        <f>'2.入力_使用量(工場等)'!M132</f>
        <v>0</v>
      </c>
      <c r="I124" s="535">
        <f>'2.入力_使用量(工場等)'!Q132</f>
        <v>0</v>
      </c>
      <c r="J124" s="536"/>
      <c r="K124" s="536"/>
      <c r="L124" s="536"/>
      <c r="M124" s="536"/>
      <c r="N124" s="536"/>
      <c r="O124" s="536"/>
      <c r="P124" s="539"/>
      <c r="Q124" s="539"/>
      <c r="R124" s="539"/>
      <c r="S124" s="539"/>
      <c r="T124" s="539"/>
      <c r="U124" s="539"/>
      <c r="V124" s="536"/>
      <c r="W124" s="536"/>
      <c r="X124" s="536"/>
      <c r="Y124" s="539"/>
      <c r="Z124" s="539"/>
      <c r="AA124" s="539"/>
      <c r="AB124" s="539"/>
      <c r="AC124" s="539"/>
      <c r="AD124" s="539"/>
      <c r="AE124" s="539"/>
      <c r="AF124" s="539"/>
      <c r="AG124" s="539"/>
      <c r="AH124" s="539"/>
      <c r="AI124" s="539"/>
      <c r="AJ124" s="539"/>
      <c r="AK124" s="539"/>
      <c r="AL124" s="539"/>
      <c r="AM124" s="539"/>
      <c r="AN124" s="539"/>
      <c r="AO124" s="539"/>
      <c r="AP124" s="539"/>
      <c r="AQ124" s="539"/>
      <c r="AR124" s="539"/>
      <c r="AS124" s="539"/>
      <c r="AT124" s="539"/>
      <c r="AU124" s="539"/>
      <c r="AV124" s="539"/>
      <c r="AW124" s="539"/>
      <c r="AX124" s="539"/>
      <c r="AY124" s="539"/>
      <c r="AZ124" s="539"/>
      <c r="BA124" s="539"/>
      <c r="BB124" s="539"/>
      <c r="BC124" s="539"/>
      <c r="BD124" s="539"/>
      <c r="BE124" s="539"/>
      <c r="BF124" s="539"/>
      <c r="BG124" s="539"/>
      <c r="BH124" s="539"/>
      <c r="BI124" s="539"/>
      <c r="BJ124" s="539"/>
      <c r="BK124" s="539"/>
      <c r="BL124" s="355"/>
      <c r="BM124" s="501"/>
      <c r="BN124" s="502"/>
      <c r="BO124" s="450"/>
    </row>
    <row r="125" spans="1:67" ht="20.100000000000001" customHeight="1">
      <c r="A125" s="355"/>
      <c r="B125" s="1331"/>
      <c r="C125" s="1326"/>
      <c r="D125" s="479" t="s">
        <v>75</v>
      </c>
      <c r="E125" s="542">
        <f>'2.入力_使用量(工場等)'!E133</f>
        <v>0</v>
      </c>
      <c r="F125" s="469"/>
      <c r="G125" s="447" t="s">
        <v>70</v>
      </c>
      <c r="H125" s="548">
        <f>'2.入力_使用量(工場等)'!M133</f>
        <v>0</v>
      </c>
      <c r="I125" s="535">
        <f>'2.入力_使用量(工場等)'!Q133</f>
        <v>0</v>
      </c>
      <c r="J125" s="536"/>
      <c r="K125" s="536"/>
      <c r="L125" s="536"/>
      <c r="M125" s="536"/>
      <c r="N125" s="536"/>
      <c r="O125" s="536"/>
      <c r="P125" s="539"/>
      <c r="Q125" s="539"/>
      <c r="R125" s="539"/>
      <c r="S125" s="539"/>
      <c r="T125" s="539"/>
      <c r="U125" s="539"/>
      <c r="V125" s="536"/>
      <c r="W125" s="536"/>
      <c r="X125" s="536"/>
      <c r="Y125" s="539"/>
      <c r="Z125" s="539"/>
      <c r="AA125" s="539"/>
      <c r="AB125" s="539"/>
      <c r="AC125" s="539"/>
      <c r="AD125" s="539"/>
      <c r="AE125" s="539"/>
      <c r="AF125" s="539"/>
      <c r="AG125" s="539"/>
      <c r="AH125" s="539"/>
      <c r="AI125" s="539"/>
      <c r="AJ125" s="539"/>
      <c r="AK125" s="539"/>
      <c r="AL125" s="539"/>
      <c r="AM125" s="539"/>
      <c r="AN125" s="539"/>
      <c r="AO125" s="539"/>
      <c r="AP125" s="539"/>
      <c r="AQ125" s="539"/>
      <c r="AR125" s="539"/>
      <c r="AS125" s="539"/>
      <c r="AT125" s="539"/>
      <c r="AU125" s="539"/>
      <c r="AV125" s="539"/>
      <c r="AW125" s="539"/>
      <c r="AX125" s="539"/>
      <c r="AY125" s="539"/>
      <c r="AZ125" s="539"/>
      <c r="BA125" s="539"/>
      <c r="BB125" s="539"/>
      <c r="BC125" s="539"/>
      <c r="BD125" s="539"/>
      <c r="BE125" s="539"/>
      <c r="BF125" s="539"/>
      <c r="BG125" s="539"/>
      <c r="BH125" s="539"/>
      <c r="BI125" s="539"/>
      <c r="BJ125" s="539"/>
      <c r="BK125" s="539"/>
      <c r="BL125" s="355"/>
      <c r="BM125" s="501"/>
      <c r="BN125" s="502"/>
      <c r="BO125" s="450"/>
    </row>
    <row r="126" spans="1:67" ht="20.100000000000001" customHeight="1">
      <c r="A126" s="355"/>
      <c r="B126" s="1331"/>
      <c r="C126" s="1326" t="s">
        <v>76</v>
      </c>
      <c r="D126" s="480" t="s">
        <v>2258</v>
      </c>
      <c r="E126" s="481"/>
      <c r="F126" s="482"/>
      <c r="G126" s="447" t="s">
        <v>70</v>
      </c>
      <c r="H126" s="548">
        <f>'2.入力_使用量(工場等)'!M134</f>
        <v>0</v>
      </c>
      <c r="I126" s="535">
        <f>'2.入力_使用量(工場等)'!Q134</f>
        <v>0</v>
      </c>
      <c r="J126" s="536"/>
      <c r="K126" s="535">
        <f t="shared" ref="K126" si="8">N126+Q126+T126+W126</f>
        <v>0</v>
      </c>
      <c r="L126" s="536"/>
      <c r="M126" s="536"/>
      <c r="N126" s="5"/>
      <c r="O126" s="536"/>
      <c r="P126" s="539"/>
      <c r="Q126" s="1216"/>
      <c r="R126" s="539"/>
      <c r="S126" s="539"/>
      <c r="T126" s="1216"/>
      <c r="U126" s="539"/>
      <c r="V126" s="536"/>
      <c r="W126" s="29"/>
      <c r="X126" s="536"/>
      <c r="Y126" s="539"/>
      <c r="Z126" s="538"/>
      <c r="AA126" s="539"/>
      <c r="AB126" s="539"/>
      <c r="AC126" s="538"/>
      <c r="AD126" s="539"/>
      <c r="AE126" s="539"/>
      <c r="AF126" s="538"/>
      <c r="AG126" s="539"/>
      <c r="AH126" s="539"/>
      <c r="AI126" s="538"/>
      <c r="AJ126" s="539"/>
      <c r="AK126" s="539"/>
      <c r="AL126" s="538"/>
      <c r="AM126" s="539"/>
      <c r="AN126" s="539"/>
      <c r="AO126" s="538"/>
      <c r="AP126" s="539"/>
      <c r="AQ126" s="539"/>
      <c r="AR126" s="538"/>
      <c r="AS126" s="539"/>
      <c r="AT126" s="539"/>
      <c r="AU126" s="538"/>
      <c r="AV126" s="539"/>
      <c r="AW126" s="539"/>
      <c r="AX126" s="538"/>
      <c r="AY126" s="539"/>
      <c r="AZ126" s="539"/>
      <c r="BA126" s="538"/>
      <c r="BB126" s="539"/>
      <c r="BC126" s="539"/>
      <c r="BD126" s="538"/>
      <c r="BE126" s="539"/>
      <c r="BF126" s="539"/>
      <c r="BG126" s="538"/>
      <c r="BH126" s="539"/>
      <c r="BI126" s="539"/>
      <c r="BJ126" s="538"/>
      <c r="BK126" s="539"/>
      <c r="BL126" s="355"/>
      <c r="BM126" s="501"/>
      <c r="BN126" s="502"/>
      <c r="BO126" s="450"/>
    </row>
    <row r="127" spans="1:67" ht="20.100000000000001" customHeight="1">
      <c r="A127" s="355"/>
      <c r="B127" s="1331"/>
      <c r="C127" s="1326"/>
      <c r="D127" s="549"/>
      <c r="E127" s="484"/>
      <c r="F127" s="485"/>
      <c r="G127" s="447" t="s">
        <v>760</v>
      </c>
      <c r="H127" s="548">
        <f>'2.入力_使用量(工場等)'!M135</f>
        <v>0</v>
      </c>
      <c r="I127" s="535">
        <f>'2.入力_使用量(工場等)'!Q135</f>
        <v>0</v>
      </c>
      <c r="J127" s="536"/>
      <c r="K127" s="536"/>
      <c r="L127" s="536"/>
      <c r="M127" s="536"/>
      <c r="N127" s="536"/>
      <c r="O127" s="536"/>
      <c r="P127" s="539"/>
      <c r="Q127" s="539"/>
      <c r="R127" s="539"/>
      <c r="S127" s="539"/>
      <c r="T127" s="539"/>
      <c r="U127" s="539"/>
      <c r="V127" s="536"/>
      <c r="W127" s="536"/>
      <c r="X127" s="536"/>
      <c r="Y127" s="539"/>
      <c r="Z127" s="539"/>
      <c r="AA127" s="539"/>
      <c r="AB127" s="539"/>
      <c r="AC127" s="539"/>
      <c r="AD127" s="539"/>
      <c r="AE127" s="539"/>
      <c r="AF127" s="539"/>
      <c r="AG127" s="539"/>
      <c r="AH127" s="539"/>
      <c r="AI127" s="539"/>
      <c r="AJ127" s="539"/>
      <c r="AK127" s="539"/>
      <c r="AL127" s="539"/>
      <c r="AM127" s="539"/>
      <c r="AN127" s="539"/>
      <c r="AO127" s="539"/>
      <c r="AP127" s="539"/>
      <c r="AQ127" s="539"/>
      <c r="AR127" s="539"/>
      <c r="AS127" s="539"/>
      <c r="AT127" s="539"/>
      <c r="AU127" s="539"/>
      <c r="AV127" s="539"/>
      <c r="AW127" s="539"/>
      <c r="AX127" s="539"/>
      <c r="AY127" s="539"/>
      <c r="AZ127" s="539"/>
      <c r="BA127" s="539"/>
      <c r="BB127" s="539"/>
      <c r="BC127" s="539"/>
      <c r="BD127" s="539"/>
      <c r="BE127" s="539"/>
      <c r="BF127" s="539"/>
      <c r="BG127" s="539"/>
      <c r="BH127" s="539"/>
      <c r="BI127" s="539"/>
      <c r="BJ127" s="539"/>
      <c r="BK127" s="539"/>
      <c r="BL127" s="355"/>
      <c r="BM127" s="501"/>
      <c r="BN127" s="502"/>
      <c r="BO127" s="450"/>
    </row>
    <row r="128" spans="1:67" ht="20.100000000000001" customHeight="1">
      <c r="A128" s="355"/>
      <c r="B128" s="1331"/>
      <c r="C128" s="1326"/>
      <c r="D128" s="480" t="s">
        <v>2259</v>
      </c>
      <c r="E128" s="481"/>
      <c r="F128" s="482"/>
      <c r="G128" s="447" t="s">
        <v>70</v>
      </c>
      <c r="H128" s="548">
        <f>'2.入力_使用量(工場等)'!M136</f>
        <v>0</v>
      </c>
      <c r="I128" s="535">
        <f>'2.入力_使用量(工場等)'!Q136</f>
        <v>0</v>
      </c>
      <c r="J128" s="536"/>
      <c r="K128" s="535">
        <f t="shared" ref="K128" si="9">N128+Q128+T128+W128</f>
        <v>0</v>
      </c>
      <c r="L128" s="536"/>
      <c r="M128" s="536"/>
      <c r="N128" s="5"/>
      <c r="O128" s="536"/>
      <c r="P128" s="539"/>
      <c r="Q128" s="1216"/>
      <c r="R128" s="539"/>
      <c r="S128" s="539"/>
      <c r="T128" s="1216"/>
      <c r="U128" s="539"/>
      <c r="V128" s="536"/>
      <c r="W128" s="29"/>
      <c r="X128" s="536"/>
      <c r="Y128" s="539"/>
      <c r="Z128" s="538"/>
      <c r="AA128" s="539"/>
      <c r="AB128" s="539"/>
      <c r="AC128" s="538"/>
      <c r="AD128" s="539"/>
      <c r="AE128" s="539"/>
      <c r="AF128" s="538"/>
      <c r="AG128" s="539"/>
      <c r="AH128" s="539"/>
      <c r="AI128" s="538"/>
      <c r="AJ128" s="539"/>
      <c r="AK128" s="539"/>
      <c r="AL128" s="538"/>
      <c r="AM128" s="539"/>
      <c r="AN128" s="539"/>
      <c r="AO128" s="538"/>
      <c r="AP128" s="539"/>
      <c r="AQ128" s="539"/>
      <c r="AR128" s="538"/>
      <c r="AS128" s="539"/>
      <c r="AT128" s="539"/>
      <c r="AU128" s="538"/>
      <c r="AV128" s="539"/>
      <c r="AW128" s="539"/>
      <c r="AX128" s="538"/>
      <c r="AY128" s="539"/>
      <c r="AZ128" s="539"/>
      <c r="BA128" s="538"/>
      <c r="BB128" s="539"/>
      <c r="BC128" s="539"/>
      <c r="BD128" s="538"/>
      <c r="BE128" s="539"/>
      <c r="BF128" s="539"/>
      <c r="BG128" s="538"/>
      <c r="BH128" s="539"/>
      <c r="BI128" s="539"/>
      <c r="BJ128" s="538"/>
      <c r="BK128" s="539"/>
      <c r="BL128" s="355"/>
      <c r="BM128" s="501"/>
      <c r="BN128" s="502"/>
      <c r="BO128" s="450"/>
    </row>
    <row r="129" spans="1:67" ht="20.100000000000001" customHeight="1">
      <c r="A129" s="355"/>
      <c r="B129" s="1331"/>
      <c r="C129" s="1326"/>
      <c r="D129" s="549"/>
      <c r="E129" s="484"/>
      <c r="F129" s="485"/>
      <c r="G129" s="447" t="s">
        <v>760</v>
      </c>
      <c r="H129" s="548">
        <f>'2.入力_使用量(工場等)'!M137</f>
        <v>0</v>
      </c>
      <c r="I129" s="535">
        <f>'2.入力_使用量(工場等)'!Q137</f>
        <v>0</v>
      </c>
      <c r="J129" s="536"/>
      <c r="K129" s="536"/>
      <c r="L129" s="536"/>
      <c r="M129" s="536"/>
      <c r="N129" s="536"/>
      <c r="O129" s="536"/>
      <c r="P129" s="539"/>
      <c r="Q129" s="539"/>
      <c r="R129" s="539"/>
      <c r="S129" s="539"/>
      <c r="T129" s="539"/>
      <c r="U129" s="539"/>
      <c r="V129" s="536"/>
      <c r="W129" s="536"/>
      <c r="X129" s="536"/>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39"/>
      <c r="BJ129" s="539"/>
      <c r="BK129" s="539"/>
      <c r="BL129" s="355"/>
      <c r="BM129" s="501"/>
      <c r="BN129" s="502"/>
      <c r="BO129" s="450"/>
    </row>
    <row r="130" spans="1:67" ht="20.100000000000001" customHeight="1">
      <c r="A130" s="355"/>
      <c r="B130" s="1331"/>
      <c r="C130" s="1326"/>
      <c r="D130" s="480" t="s">
        <v>64</v>
      </c>
      <c r="E130" s="481"/>
      <c r="F130" s="482"/>
      <c r="G130" s="447" t="s">
        <v>70</v>
      </c>
      <c r="H130" s="548">
        <f>'2.入力_使用量(工場等)'!M138</f>
        <v>0</v>
      </c>
      <c r="I130" s="535">
        <f>'2.入力_使用量(工場等)'!Q138</f>
        <v>0</v>
      </c>
      <c r="J130" s="536"/>
      <c r="K130" s="535">
        <f t="shared" ref="K130" si="10">N130+Q130+T130+W130</f>
        <v>0</v>
      </c>
      <c r="L130" s="536"/>
      <c r="M130" s="536"/>
      <c r="N130" s="5"/>
      <c r="O130" s="536"/>
      <c r="P130" s="539"/>
      <c r="Q130" s="1216"/>
      <c r="R130" s="539"/>
      <c r="S130" s="539"/>
      <c r="T130" s="1216"/>
      <c r="U130" s="539"/>
      <c r="V130" s="536"/>
      <c r="W130" s="29"/>
      <c r="X130" s="536"/>
      <c r="Y130" s="539"/>
      <c r="Z130" s="538"/>
      <c r="AA130" s="539"/>
      <c r="AB130" s="539"/>
      <c r="AC130" s="538"/>
      <c r="AD130" s="539"/>
      <c r="AE130" s="539"/>
      <c r="AF130" s="538"/>
      <c r="AG130" s="539"/>
      <c r="AH130" s="539"/>
      <c r="AI130" s="538"/>
      <c r="AJ130" s="539"/>
      <c r="AK130" s="539"/>
      <c r="AL130" s="538"/>
      <c r="AM130" s="539"/>
      <c r="AN130" s="539"/>
      <c r="AO130" s="538"/>
      <c r="AP130" s="539"/>
      <c r="AQ130" s="539"/>
      <c r="AR130" s="538"/>
      <c r="AS130" s="539"/>
      <c r="AT130" s="539"/>
      <c r="AU130" s="538"/>
      <c r="AV130" s="539"/>
      <c r="AW130" s="539"/>
      <c r="AX130" s="538"/>
      <c r="AY130" s="539"/>
      <c r="AZ130" s="539"/>
      <c r="BA130" s="538"/>
      <c r="BB130" s="539"/>
      <c r="BC130" s="539"/>
      <c r="BD130" s="538"/>
      <c r="BE130" s="539"/>
      <c r="BF130" s="539"/>
      <c r="BG130" s="538"/>
      <c r="BH130" s="539"/>
      <c r="BI130" s="539"/>
      <c r="BJ130" s="538"/>
      <c r="BK130" s="539"/>
      <c r="BL130" s="355"/>
      <c r="BM130" s="501"/>
      <c r="BN130" s="502"/>
      <c r="BO130" s="450"/>
    </row>
    <row r="131" spans="1:67" ht="20.100000000000001" customHeight="1">
      <c r="A131" s="355"/>
      <c r="B131" s="1331"/>
      <c r="C131" s="1326"/>
      <c r="D131" s="549"/>
      <c r="E131" s="484"/>
      <c r="F131" s="485"/>
      <c r="G131" s="447" t="s">
        <v>760</v>
      </c>
      <c r="H131" s="548">
        <f>'2.入力_使用量(工場等)'!M139</f>
        <v>0</v>
      </c>
      <c r="I131" s="535">
        <f>'2.入力_使用量(工場等)'!Q139</f>
        <v>0</v>
      </c>
      <c r="J131" s="536"/>
      <c r="K131" s="536"/>
      <c r="L131" s="536"/>
      <c r="M131" s="536"/>
      <c r="N131" s="536"/>
      <c r="O131" s="536"/>
      <c r="P131" s="539"/>
      <c r="Q131" s="539"/>
      <c r="R131" s="539"/>
      <c r="S131" s="539"/>
      <c r="T131" s="539"/>
      <c r="U131" s="539"/>
      <c r="V131" s="536"/>
      <c r="W131" s="536"/>
      <c r="X131" s="536"/>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539"/>
      <c r="AY131" s="539"/>
      <c r="AZ131" s="539"/>
      <c r="BA131" s="539"/>
      <c r="BB131" s="539"/>
      <c r="BC131" s="539"/>
      <c r="BD131" s="539"/>
      <c r="BE131" s="539"/>
      <c r="BF131" s="539"/>
      <c r="BG131" s="539"/>
      <c r="BH131" s="539"/>
      <c r="BI131" s="539"/>
      <c r="BJ131" s="539"/>
      <c r="BK131" s="539"/>
      <c r="BL131" s="355"/>
      <c r="BM131" s="501"/>
      <c r="BN131" s="502"/>
      <c r="BO131" s="450"/>
    </row>
    <row r="132" spans="1:67" ht="20.100000000000001" customHeight="1">
      <c r="A132" s="355"/>
      <c r="B132" s="1331"/>
      <c r="C132" s="1326"/>
      <c r="D132" s="480" t="s">
        <v>2260</v>
      </c>
      <c r="E132" s="481"/>
      <c r="F132" s="482"/>
      <c r="G132" s="447" t="s">
        <v>70</v>
      </c>
      <c r="H132" s="548">
        <f>'2.入力_使用量(工場等)'!M140</f>
        <v>0</v>
      </c>
      <c r="I132" s="535">
        <f>'2.入力_使用量(工場等)'!Q140</f>
        <v>0</v>
      </c>
      <c r="J132" s="536"/>
      <c r="K132" s="535">
        <f t="shared" ref="K132" si="11">N132+Q132+T132+W132</f>
        <v>0</v>
      </c>
      <c r="L132" s="536"/>
      <c r="M132" s="536"/>
      <c r="N132" s="5"/>
      <c r="O132" s="536"/>
      <c r="P132" s="539"/>
      <c r="Q132" s="1216"/>
      <c r="R132" s="539"/>
      <c r="S132" s="539"/>
      <c r="T132" s="1216"/>
      <c r="U132" s="539"/>
      <c r="V132" s="536"/>
      <c r="W132" s="29"/>
      <c r="X132" s="536"/>
      <c r="Y132" s="539"/>
      <c r="Z132" s="538"/>
      <c r="AA132" s="539"/>
      <c r="AB132" s="539"/>
      <c r="AC132" s="538"/>
      <c r="AD132" s="539"/>
      <c r="AE132" s="539"/>
      <c r="AF132" s="538"/>
      <c r="AG132" s="539"/>
      <c r="AH132" s="539"/>
      <c r="AI132" s="538"/>
      <c r="AJ132" s="539"/>
      <c r="AK132" s="539"/>
      <c r="AL132" s="538"/>
      <c r="AM132" s="539"/>
      <c r="AN132" s="539"/>
      <c r="AO132" s="538"/>
      <c r="AP132" s="539"/>
      <c r="AQ132" s="539"/>
      <c r="AR132" s="538"/>
      <c r="AS132" s="539"/>
      <c r="AT132" s="539"/>
      <c r="AU132" s="538"/>
      <c r="AV132" s="539"/>
      <c r="AW132" s="539"/>
      <c r="AX132" s="538"/>
      <c r="AY132" s="539"/>
      <c r="AZ132" s="539"/>
      <c r="BA132" s="538"/>
      <c r="BB132" s="539"/>
      <c r="BC132" s="539"/>
      <c r="BD132" s="538"/>
      <c r="BE132" s="539"/>
      <c r="BF132" s="539"/>
      <c r="BG132" s="538"/>
      <c r="BH132" s="539"/>
      <c r="BI132" s="539"/>
      <c r="BJ132" s="538"/>
      <c r="BK132" s="539"/>
      <c r="BL132" s="355"/>
      <c r="BM132" s="501"/>
      <c r="BN132" s="502"/>
      <c r="BO132" s="450"/>
    </row>
    <row r="133" spans="1:67" ht="20.100000000000001" customHeight="1">
      <c r="A133" s="355"/>
      <c r="B133" s="1331"/>
      <c r="C133" s="1326"/>
      <c r="D133" s="549"/>
      <c r="E133" s="484"/>
      <c r="F133" s="485"/>
      <c r="G133" s="447" t="s">
        <v>760</v>
      </c>
      <c r="H133" s="548">
        <f>'2.入力_使用量(工場等)'!M141</f>
        <v>0</v>
      </c>
      <c r="I133" s="535">
        <f>'2.入力_使用量(工場等)'!Q141</f>
        <v>0</v>
      </c>
      <c r="J133" s="536"/>
      <c r="K133" s="536"/>
      <c r="L133" s="536"/>
      <c r="M133" s="536"/>
      <c r="N133" s="536"/>
      <c r="O133" s="536"/>
      <c r="P133" s="539"/>
      <c r="Q133" s="539"/>
      <c r="R133" s="539"/>
      <c r="S133" s="539"/>
      <c r="T133" s="539"/>
      <c r="U133" s="539"/>
      <c r="V133" s="536"/>
      <c r="W133" s="536"/>
      <c r="X133" s="536"/>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355"/>
      <c r="BM133" s="501"/>
      <c r="BN133" s="502"/>
      <c r="BO133" s="450"/>
    </row>
    <row r="134" spans="1:67" ht="20.100000000000001" customHeight="1">
      <c r="A134" s="355"/>
      <c r="B134" s="1331"/>
      <c r="C134" s="1326"/>
      <c r="D134" s="1332" t="s">
        <v>165</v>
      </c>
      <c r="E134" s="1364">
        <f>'2.入力_使用量(工場等)'!E142</f>
        <v>0</v>
      </c>
      <c r="F134" s="482"/>
      <c r="G134" s="447" t="s">
        <v>70</v>
      </c>
      <c r="H134" s="548">
        <f>'2.入力_使用量(工場等)'!M142</f>
        <v>0</v>
      </c>
      <c r="I134" s="535">
        <f>'2.入力_使用量(工場等)'!Q142</f>
        <v>0</v>
      </c>
      <c r="J134" s="536"/>
      <c r="K134" s="535">
        <f t="shared" ref="K134" si="12">N134+Q134+T134+W134</f>
        <v>0</v>
      </c>
      <c r="L134" s="536"/>
      <c r="M134" s="536"/>
      <c r="N134" s="5"/>
      <c r="O134" s="536"/>
      <c r="P134" s="539"/>
      <c r="Q134" s="1216"/>
      <c r="R134" s="539"/>
      <c r="S134" s="539"/>
      <c r="T134" s="1216"/>
      <c r="U134" s="539"/>
      <c r="V134" s="536"/>
      <c r="W134" s="29"/>
      <c r="X134" s="536"/>
      <c r="Y134" s="539"/>
      <c r="Z134" s="538"/>
      <c r="AA134" s="539"/>
      <c r="AB134" s="539"/>
      <c r="AC134" s="538"/>
      <c r="AD134" s="539"/>
      <c r="AE134" s="539"/>
      <c r="AF134" s="538"/>
      <c r="AG134" s="539"/>
      <c r="AH134" s="539"/>
      <c r="AI134" s="538"/>
      <c r="AJ134" s="539"/>
      <c r="AK134" s="539"/>
      <c r="AL134" s="538"/>
      <c r="AM134" s="539"/>
      <c r="AN134" s="539"/>
      <c r="AO134" s="538"/>
      <c r="AP134" s="539"/>
      <c r="AQ134" s="539"/>
      <c r="AR134" s="538"/>
      <c r="AS134" s="539"/>
      <c r="AT134" s="539"/>
      <c r="AU134" s="538"/>
      <c r="AV134" s="539"/>
      <c r="AW134" s="539"/>
      <c r="AX134" s="538"/>
      <c r="AY134" s="539"/>
      <c r="AZ134" s="539"/>
      <c r="BA134" s="538"/>
      <c r="BB134" s="539"/>
      <c r="BC134" s="539"/>
      <c r="BD134" s="538"/>
      <c r="BE134" s="539"/>
      <c r="BF134" s="539"/>
      <c r="BG134" s="538"/>
      <c r="BH134" s="539"/>
      <c r="BI134" s="539"/>
      <c r="BJ134" s="538"/>
      <c r="BK134" s="539"/>
      <c r="BL134" s="355"/>
      <c r="BM134" s="501"/>
      <c r="BN134" s="502"/>
      <c r="BO134" s="450"/>
    </row>
    <row r="135" spans="1:67" ht="20.100000000000001" customHeight="1">
      <c r="A135" s="355"/>
      <c r="B135" s="1331"/>
      <c r="C135" s="1326"/>
      <c r="D135" s="1332"/>
      <c r="E135" s="1365"/>
      <c r="F135" s="485"/>
      <c r="G135" s="447" t="s">
        <v>760</v>
      </c>
      <c r="H135" s="548">
        <f>'2.入力_使用量(工場等)'!M143</f>
        <v>0</v>
      </c>
      <c r="I135" s="535">
        <f>'2.入力_使用量(工場等)'!Q143</f>
        <v>0</v>
      </c>
      <c r="J135" s="536"/>
      <c r="K135" s="536"/>
      <c r="L135" s="536"/>
      <c r="M135" s="536"/>
      <c r="N135" s="536"/>
      <c r="O135" s="536"/>
      <c r="P135" s="539"/>
      <c r="Q135" s="539"/>
      <c r="R135" s="539"/>
      <c r="S135" s="539"/>
      <c r="T135" s="539"/>
      <c r="U135" s="539"/>
      <c r="V135" s="536"/>
      <c r="W135" s="536"/>
      <c r="X135" s="536"/>
      <c r="Y135" s="539"/>
      <c r="Z135" s="539"/>
      <c r="AA135" s="539"/>
      <c r="AB135" s="539"/>
      <c r="AC135" s="539"/>
      <c r="AD135" s="539"/>
      <c r="AE135" s="539"/>
      <c r="AF135" s="539"/>
      <c r="AG135" s="539"/>
      <c r="AH135" s="539"/>
      <c r="AI135" s="539"/>
      <c r="AJ135" s="539"/>
      <c r="AK135" s="539"/>
      <c r="AL135" s="539"/>
      <c r="AM135" s="539"/>
      <c r="AN135" s="539"/>
      <c r="AO135" s="539"/>
      <c r="AP135" s="539"/>
      <c r="AQ135" s="539"/>
      <c r="AR135" s="539"/>
      <c r="AS135" s="539"/>
      <c r="AT135" s="539"/>
      <c r="AU135" s="539"/>
      <c r="AV135" s="539"/>
      <c r="AW135" s="539"/>
      <c r="AX135" s="539"/>
      <c r="AY135" s="539"/>
      <c r="AZ135" s="539"/>
      <c r="BA135" s="539"/>
      <c r="BB135" s="539"/>
      <c r="BC135" s="539"/>
      <c r="BD135" s="539"/>
      <c r="BE135" s="539"/>
      <c r="BF135" s="539"/>
      <c r="BG135" s="539"/>
      <c r="BH135" s="539"/>
      <c r="BI135" s="539"/>
      <c r="BJ135" s="539"/>
      <c r="BK135" s="539"/>
      <c r="BL135" s="355"/>
      <c r="BM135" s="501"/>
      <c r="BN135" s="502"/>
      <c r="BO135" s="450"/>
    </row>
    <row r="136" spans="1:67" ht="20.100000000000001" customHeight="1">
      <c r="A136" s="355"/>
      <c r="B136" s="1331"/>
      <c r="C136" s="1326"/>
      <c r="D136" s="1332" t="s">
        <v>166</v>
      </c>
      <c r="E136" s="1364">
        <f>'2.入力_使用量(工場等)'!E144</f>
        <v>0</v>
      </c>
      <c r="F136" s="482"/>
      <c r="G136" s="447" t="s">
        <v>70</v>
      </c>
      <c r="H136" s="548">
        <f>'2.入力_使用量(工場等)'!M144</f>
        <v>0</v>
      </c>
      <c r="I136" s="535">
        <f>'2.入力_使用量(工場等)'!Q144</f>
        <v>0</v>
      </c>
      <c r="J136" s="536"/>
      <c r="K136" s="535">
        <f t="shared" ref="K136" si="13">N136+Q136+T136+W136</f>
        <v>0</v>
      </c>
      <c r="L136" s="536"/>
      <c r="M136" s="536"/>
      <c r="N136" s="5"/>
      <c r="O136" s="536"/>
      <c r="P136" s="539"/>
      <c r="Q136" s="1216"/>
      <c r="R136" s="539"/>
      <c r="S136" s="539"/>
      <c r="T136" s="1216"/>
      <c r="U136" s="539"/>
      <c r="V136" s="536"/>
      <c r="W136" s="29"/>
      <c r="X136" s="536"/>
      <c r="Y136" s="539"/>
      <c r="Z136" s="538"/>
      <c r="AA136" s="539"/>
      <c r="AB136" s="539"/>
      <c r="AC136" s="538"/>
      <c r="AD136" s="539"/>
      <c r="AE136" s="539"/>
      <c r="AF136" s="538"/>
      <c r="AG136" s="539"/>
      <c r="AH136" s="539"/>
      <c r="AI136" s="538"/>
      <c r="AJ136" s="539"/>
      <c r="AK136" s="539"/>
      <c r="AL136" s="538"/>
      <c r="AM136" s="539"/>
      <c r="AN136" s="539"/>
      <c r="AO136" s="538"/>
      <c r="AP136" s="539"/>
      <c r="AQ136" s="539"/>
      <c r="AR136" s="538"/>
      <c r="AS136" s="539"/>
      <c r="AT136" s="539"/>
      <c r="AU136" s="538"/>
      <c r="AV136" s="539"/>
      <c r="AW136" s="539"/>
      <c r="AX136" s="538"/>
      <c r="AY136" s="539"/>
      <c r="AZ136" s="539"/>
      <c r="BA136" s="538"/>
      <c r="BB136" s="539"/>
      <c r="BC136" s="539"/>
      <c r="BD136" s="538"/>
      <c r="BE136" s="539"/>
      <c r="BF136" s="539"/>
      <c r="BG136" s="538"/>
      <c r="BH136" s="539"/>
      <c r="BI136" s="539"/>
      <c r="BJ136" s="538"/>
      <c r="BK136" s="539"/>
      <c r="BL136" s="355"/>
      <c r="BM136" s="501"/>
      <c r="BN136" s="502"/>
      <c r="BO136" s="450"/>
    </row>
    <row r="137" spans="1:67" ht="20.100000000000001" customHeight="1">
      <c r="A137" s="355"/>
      <c r="B137" s="1331"/>
      <c r="C137" s="1326"/>
      <c r="D137" s="1332"/>
      <c r="E137" s="1365"/>
      <c r="F137" s="485"/>
      <c r="G137" s="447" t="s">
        <v>760</v>
      </c>
      <c r="H137" s="548">
        <f>'2.入力_使用量(工場等)'!M145</f>
        <v>0</v>
      </c>
      <c r="I137" s="535">
        <f>'2.入力_使用量(工場等)'!Q145</f>
        <v>0</v>
      </c>
      <c r="J137" s="536"/>
      <c r="K137" s="536"/>
      <c r="L137" s="536"/>
      <c r="M137" s="536"/>
      <c r="N137" s="536"/>
      <c r="O137" s="536"/>
      <c r="P137" s="539"/>
      <c r="Q137" s="539"/>
      <c r="R137" s="539"/>
      <c r="S137" s="539"/>
      <c r="T137" s="539"/>
      <c r="U137" s="539"/>
      <c r="V137" s="536"/>
      <c r="W137" s="536"/>
      <c r="X137" s="536"/>
      <c r="Y137" s="539"/>
      <c r="Z137" s="539"/>
      <c r="AA137" s="539"/>
      <c r="AB137" s="539"/>
      <c r="AC137" s="539"/>
      <c r="AD137" s="539"/>
      <c r="AE137" s="539"/>
      <c r="AF137" s="539"/>
      <c r="AG137" s="539"/>
      <c r="AH137" s="539"/>
      <c r="AI137" s="539"/>
      <c r="AJ137" s="539"/>
      <c r="AK137" s="539"/>
      <c r="AL137" s="539"/>
      <c r="AM137" s="539"/>
      <c r="AN137" s="539"/>
      <c r="AO137" s="539"/>
      <c r="AP137" s="539"/>
      <c r="AQ137" s="539"/>
      <c r="AR137" s="539"/>
      <c r="AS137" s="539"/>
      <c r="AT137" s="539"/>
      <c r="AU137" s="539"/>
      <c r="AV137" s="539"/>
      <c r="AW137" s="539"/>
      <c r="AX137" s="539"/>
      <c r="AY137" s="539"/>
      <c r="AZ137" s="539"/>
      <c r="BA137" s="539"/>
      <c r="BB137" s="539"/>
      <c r="BC137" s="539"/>
      <c r="BD137" s="539"/>
      <c r="BE137" s="539"/>
      <c r="BF137" s="539"/>
      <c r="BG137" s="539"/>
      <c r="BH137" s="539"/>
      <c r="BI137" s="539"/>
      <c r="BJ137" s="539"/>
      <c r="BK137" s="539"/>
      <c r="BL137" s="355"/>
      <c r="BM137" s="501"/>
      <c r="BN137" s="502"/>
      <c r="BO137" s="450"/>
    </row>
    <row r="138" spans="1:67" ht="20.100000000000001" customHeight="1">
      <c r="A138" s="355"/>
      <c r="B138" s="1331"/>
      <c r="C138" s="1326"/>
      <c r="D138" s="488" t="s">
        <v>77</v>
      </c>
      <c r="E138" s="542">
        <f>'2.入力_使用量(工場等)'!E146</f>
        <v>0</v>
      </c>
      <c r="F138" s="489"/>
      <c r="G138" s="447" t="s">
        <v>70</v>
      </c>
      <c r="H138" s="548">
        <f>'2.入力_使用量(工場等)'!M146</f>
        <v>0</v>
      </c>
      <c r="I138" s="535">
        <f>'2.入力_使用量(工場等)'!Q146</f>
        <v>0</v>
      </c>
      <c r="J138" s="536"/>
      <c r="K138" s="535">
        <f t="shared" ref="K138:K141" si="14">N138+Q138+T138+W138</f>
        <v>0</v>
      </c>
      <c r="L138" s="536"/>
      <c r="M138" s="536"/>
      <c r="N138" s="5"/>
      <c r="O138" s="536"/>
      <c r="P138" s="539"/>
      <c r="Q138" s="1216"/>
      <c r="R138" s="539"/>
      <c r="S138" s="539"/>
      <c r="T138" s="1216"/>
      <c r="U138" s="539"/>
      <c r="V138" s="536"/>
      <c r="W138" s="29"/>
      <c r="X138" s="536"/>
      <c r="Y138" s="539"/>
      <c r="Z138" s="538"/>
      <c r="AA138" s="539"/>
      <c r="AB138" s="539"/>
      <c r="AC138" s="538"/>
      <c r="AD138" s="539"/>
      <c r="AE138" s="539"/>
      <c r="AF138" s="538"/>
      <c r="AG138" s="539"/>
      <c r="AH138" s="539"/>
      <c r="AI138" s="538"/>
      <c r="AJ138" s="539"/>
      <c r="AK138" s="539"/>
      <c r="AL138" s="538"/>
      <c r="AM138" s="539"/>
      <c r="AN138" s="539"/>
      <c r="AO138" s="538"/>
      <c r="AP138" s="539"/>
      <c r="AQ138" s="539"/>
      <c r="AR138" s="538"/>
      <c r="AS138" s="539"/>
      <c r="AT138" s="539"/>
      <c r="AU138" s="538"/>
      <c r="AV138" s="539"/>
      <c r="AW138" s="539"/>
      <c r="AX138" s="538"/>
      <c r="AY138" s="539"/>
      <c r="AZ138" s="539"/>
      <c r="BA138" s="538"/>
      <c r="BB138" s="539"/>
      <c r="BC138" s="539"/>
      <c r="BD138" s="538"/>
      <c r="BE138" s="539"/>
      <c r="BF138" s="539"/>
      <c r="BG138" s="538"/>
      <c r="BH138" s="539"/>
      <c r="BI138" s="539"/>
      <c r="BJ138" s="538"/>
      <c r="BK138" s="539"/>
      <c r="BL138" s="355"/>
      <c r="BM138" s="501"/>
      <c r="BN138" s="502"/>
      <c r="BO138" s="450"/>
    </row>
    <row r="139" spans="1:67" ht="20.100000000000001" customHeight="1">
      <c r="A139" s="355"/>
      <c r="B139" s="1331"/>
      <c r="C139" s="1326"/>
      <c r="D139" s="488" t="s">
        <v>79</v>
      </c>
      <c r="E139" s="542">
        <f>'2.入力_使用量(工場等)'!E147</f>
        <v>0</v>
      </c>
      <c r="F139" s="490"/>
      <c r="G139" s="447" t="s">
        <v>70</v>
      </c>
      <c r="H139" s="548">
        <f>'2.入力_使用量(工場等)'!M147</f>
        <v>0</v>
      </c>
      <c r="I139" s="535">
        <f>'2.入力_使用量(工場等)'!Q147</f>
        <v>0</v>
      </c>
      <c r="J139" s="536"/>
      <c r="K139" s="535">
        <f t="shared" si="14"/>
        <v>0</v>
      </c>
      <c r="L139" s="536"/>
      <c r="M139" s="536"/>
      <c r="N139" s="5"/>
      <c r="O139" s="536"/>
      <c r="P139" s="539"/>
      <c r="Q139" s="1216"/>
      <c r="R139" s="539"/>
      <c r="S139" s="539"/>
      <c r="T139" s="1216"/>
      <c r="U139" s="539"/>
      <c r="V139" s="536"/>
      <c r="W139" s="29"/>
      <c r="X139" s="536"/>
      <c r="Y139" s="539"/>
      <c r="Z139" s="538"/>
      <c r="AA139" s="539"/>
      <c r="AB139" s="539"/>
      <c r="AC139" s="538"/>
      <c r="AD139" s="539"/>
      <c r="AE139" s="539"/>
      <c r="AF139" s="538"/>
      <c r="AG139" s="539"/>
      <c r="AH139" s="539"/>
      <c r="AI139" s="538"/>
      <c r="AJ139" s="539"/>
      <c r="AK139" s="539"/>
      <c r="AL139" s="538"/>
      <c r="AM139" s="539"/>
      <c r="AN139" s="539"/>
      <c r="AO139" s="538"/>
      <c r="AP139" s="539"/>
      <c r="AQ139" s="539"/>
      <c r="AR139" s="538"/>
      <c r="AS139" s="539"/>
      <c r="AT139" s="539"/>
      <c r="AU139" s="538"/>
      <c r="AV139" s="539"/>
      <c r="AW139" s="539"/>
      <c r="AX139" s="538"/>
      <c r="AY139" s="539"/>
      <c r="AZ139" s="539"/>
      <c r="BA139" s="538"/>
      <c r="BB139" s="539"/>
      <c r="BC139" s="539"/>
      <c r="BD139" s="538"/>
      <c r="BE139" s="539"/>
      <c r="BF139" s="539"/>
      <c r="BG139" s="538"/>
      <c r="BH139" s="539"/>
      <c r="BI139" s="539"/>
      <c r="BJ139" s="538"/>
      <c r="BK139" s="539"/>
      <c r="BL139" s="355"/>
      <c r="BM139" s="501"/>
      <c r="BN139" s="502"/>
      <c r="BO139" s="450"/>
    </row>
    <row r="140" spans="1:67" ht="20.100000000000001" customHeight="1">
      <c r="A140" s="355"/>
      <c r="B140" s="1331"/>
      <c r="C140" s="1326"/>
      <c r="D140" s="488" t="s">
        <v>81</v>
      </c>
      <c r="E140" s="542">
        <f>'2.入力_使用量(工場等)'!E148</f>
        <v>0</v>
      </c>
      <c r="F140" s="490"/>
      <c r="G140" s="447" t="s">
        <v>70</v>
      </c>
      <c r="H140" s="548">
        <f>'2.入力_使用量(工場等)'!M148</f>
        <v>0</v>
      </c>
      <c r="I140" s="535">
        <f>'2.入力_使用量(工場等)'!Q148</f>
        <v>0</v>
      </c>
      <c r="J140" s="536"/>
      <c r="K140" s="535">
        <f t="shared" si="14"/>
        <v>0</v>
      </c>
      <c r="L140" s="536"/>
      <c r="M140" s="536"/>
      <c r="N140" s="5"/>
      <c r="O140" s="536"/>
      <c r="P140" s="539"/>
      <c r="Q140" s="1216"/>
      <c r="R140" s="539"/>
      <c r="S140" s="539"/>
      <c r="T140" s="1216"/>
      <c r="U140" s="539"/>
      <c r="V140" s="536"/>
      <c r="W140" s="29"/>
      <c r="X140" s="536"/>
      <c r="Y140" s="539"/>
      <c r="Z140" s="538"/>
      <c r="AA140" s="539"/>
      <c r="AB140" s="539"/>
      <c r="AC140" s="538"/>
      <c r="AD140" s="539"/>
      <c r="AE140" s="539"/>
      <c r="AF140" s="538"/>
      <c r="AG140" s="539"/>
      <c r="AH140" s="539"/>
      <c r="AI140" s="538"/>
      <c r="AJ140" s="539"/>
      <c r="AK140" s="539"/>
      <c r="AL140" s="538"/>
      <c r="AM140" s="539"/>
      <c r="AN140" s="539"/>
      <c r="AO140" s="538"/>
      <c r="AP140" s="539"/>
      <c r="AQ140" s="539"/>
      <c r="AR140" s="538"/>
      <c r="AS140" s="539"/>
      <c r="AT140" s="539"/>
      <c r="AU140" s="538"/>
      <c r="AV140" s="539"/>
      <c r="AW140" s="539"/>
      <c r="AX140" s="538"/>
      <c r="AY140" s="539"/>
      <c r="AZ140" s="539"/>
      <c r="BA140" s="538"/>
      <c r="BB140" s="539"/>
      <c r="BC140" s="539"/>
      <c r="BD140" s="538"/>
      <c r="BE140" s="539"/>
      <c r="BF140" s="539"/>
      <c r="BG140" s="538"/>
      <c r="BH140" s="539"/>
      <c r="BI140" s="539"/>
      <c r="BJ140" s="538"/>
      <c r="BK140" s="539"/>
      <c r="BL140" s="355"/>
      <c r="BM140" s="501"/>
      <c r="BN140" s="502"/>
      <c r="BO140" s="450"/>
    </row>
    <row r="141" spans="1:67" ht="20.100000000000001" customHeight="1">
      <c r="A141" s="355"/>
      <c r="B141" s="1331"/>
      <c r="C141" s="1326"/>
      <c r="D141" s="488" t="s">
        <v>83</v>
      </c>
      <c r="E141" s="542">
        <f>'2.入力_使用量(工場等)'!E149</f>
        <v>0</v>
      </c>
      <c r="F141" s="490"/>
      <c r="G141" s="447" t="s">
        <v>70</v>
      </c>
      <c r="H141" s="548">
        <f>'2.入力_使用量(工場等)'!M149</f>
        <v>0</v>
      </c>
      <c r="I141" s="535">
        <f>'2.入力_使用量(工場等)'!Q149</f>
        <v>0</v>
      </c>
      <c r="J141" s="536"/>
      <c r="K141" s="535">
        <f t="shared" si="14"/>
        <v>0</v>
      </c>
      <c r="L141" s="536"/>
      <c r="M141" s="536"/>
      <c r="N141" s="5"/>
      <c r="O141" s="536"/>
      <c r="P141" s="539"/>
      <c r="Q141" s="1216"/>
      <c r="R141" s="539"/>
      <c r="S141" s="539"/>
      <c r="T141" s="1216"/>
      <c r="U141" s="539"/>
      <c r="V141" s="536"/>
      <c r="W141" s="29"/>
      <c r="X141" s="536"/>
      <c r="Y141" s="539"/>
      <c r="Z141" s="538"/>
      <c r="AA141" s="539"/>
      <c r="AB141" s="539"/>
      <c r="AC141" s="538"/>
      <c r="AD141" s="539"/>
      <c r="AE141" s="539"/>
      <c r="AF141" s="538"/>
      <c r="AG141" s="539"/>
      <c r="AH141" s="539"/>
      <c r="AI141" s="538"/>
      <c r="AJ141" s="539"/>
      <c r="AK141" s="539"/>
      <c r="AL141" s="538"/>
      <c r="AM141" s="539"/>
      <c r="AN141" s="539"/>
      <c r="AO141" s="538"/>
      <c r="AP141" s="539"/>
      <c r="AQ141" s="539"/>
      <c r="AR141" s="538"/>
      <c r="AS141" s="539"/>
      <c r="AT141" s="539"/>
      <c r="AU141" s="538"/>
      <c r="AV141" s="539"/>
      <c r="AW141" s="539"/>
      <c r="AX141" s="538"/>
      <c r="AY141" s="539"/>
      <c r="AZ141" s="539"/>
      <c r="BA141" s="538"/>
      <c r="BB141" s="539"/>
      <c r="BC141" s="539"/>
      <c r="BD141" s="538"/>
      <c r="BE141" s="539"/>
      <c r="BF141" s="539"/>
      <c r="BG141" s="538"/>
      <c r="BH141" s="539"/>
      <c r="BI141" s="539"/>
      <c r="BJ141" s="538"/>
      <c r="BK141" s="539"/>
      <c r="BL141" s="355"/>
      <c r="BM141" s="501"/>
      <c r="BN141" s="502"/>
      <c r="BO141" s="450"/>
    </row>
    <row r="142" spans="1:67" ht="20.100000000000001" customHeight="1">
      <c r="A142" s="355"/>
      <c r="B142" s="550"/>
      <c r="C142" s="519"/>
      <c r="D142" s="519"/>
      <c r="E142" s="519"/>
      <c r="F142" s="519"/>
      <c r="G142" s="519"/>
      <c r="H142" s="355"/>
      <c r="I142" s="355"/>
      <c r="J142" s="355"/>
      <c r="K142" s="355"/>
      <c r="L142" s="355"/>
      <c r="M142" s="355"/>
      <c r="N142" s="355"/>
      <c r="O142" s="355"/>
      <c r="P142" s="494"/>
      <c r="Q142" s="494"/>
      <c r="R142" s="494"/>
      <c r="S142" s="494"/>
      <c r="T142" s="494"/>
      <c r="U142" s="494"/>
      <c r="V142" s="355"/>
      <c r="W142" s="355"/>
      <c r="X142" s="355"/>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355"/>
      <c r="BM142" s="501"/>
      <c r="BN142" s="502"/>
      <c r="BO142" s="450"/>
    </row>
    <row r="143" spans="1:67" ht="19.8">
      <c r="A143" s="355"/>
      <c r="B143" s="519"/>
      <c r="C143" s="355"/>
      <c r="D143" s="355"/>
      <c r="E143" s="355"/>
      <c r="F143" s="355"/>
      <c r="G143" s="355"/>
      <c r="H143" s="355"/>
      <c r="I143" s="355"/>
      <c r="J143" s="355"/>
      <c r="K143" s="355"/>
      <c r="L143" s="355"/>
      <c r="M143" s="355"/>
      <c r="N143" s="355"/>
      <c r="O143" s="355"/>
      <c r="P143" s="494"/>
      <c r="Q143" s="494"/>
      <c r="R143" s="494"/>
      <c r="S143" s="494"/>
      <c r="T143" s="494"/>
      <c r="U143" s="494"/>
      <c r="V143" s="355"/>
      <c r="W143" s="355"/>
      <c r="X143" s="355"/>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4"/>
      <c r="BA143" s="494"/>
      <c r="BB143" s="494"/>
      <c r="BC143" s="494"/>
      <c r="BD143" s="494"/>
      <c r="BE143" s="494"/>
      <c r="BF143" s="494"/>
      <c r="BG143" s="494"/>
      <c r="BH143" s="494"/>
      <c r="BI143" s="494"/>
      <c r="BJ143" s="494"/>
      <c r="BK143" s="494"/>
      <c r="BL143" s="355"/>
      <c r="BM143" s="501"/>
      <c r="BN143" s="502"/>
      <c r="BO143" s="450"/>
    </row>
  </sheetData>
  <sheetProtection password="E7B8" sheet="1" formatCells="0" autoFilter="0"/>
  <mergeCells count="65">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BI14:BK14"/>
    <mergeCell ref="AZ13:BB13"/>
    <mergeCell ref="AZ14:BB14"/>
    <mergeCell ref="BC13:BE13"/>
    <mergeCell ref="BC14:BE14"/>
    <mergeCell ref="BI13:BK13"/>
    <mergeCell ref="BF13:BH13"/>
    <mergeCell ref="BF14:BH14"/>
    <mergeCell ref="AW13:AY13"/>
    <mergeCell ref="AW14:AY14"/>
    <mergeCell ref="AZ12:BB12"/>
    <mergeCell ref="AB14:AD14"/>
    <mergeCell ref="AE14:AG14"/>
    <mergeCell ref="AT12:AV12"/>
    <mergeCell ref="AQ13:AS13"/>
    <mergeCell ref="AQ14:AS14"/>
    <mergeCell ref="AT13:AV13"/>
    <mergeCell ref="AT14:AV14"/>
    <mergeCell ref="AE12:AG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M6" sqref="M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2271</v>
      </c>
      <c r="B1" s="416"/>
      <c r="C1" s="416"/>
      <c r="D1" s="416"/>
      <c r="E1" s="416"/>
      <c r="F1" s="416"/>
      <c r="H1" s="398" t="s">
        <v>4238</v>
      </c>
      <c r="I1" s="399" t="s">
        <v>4239</v>
      </c>
      <c r="J1" s="400" t="s">
        <v>4240</v>
      </c>
      <c r="K1" s="401" t="s">
        <v>4241</v>
      </c>
      <c r="M1" s="1186" t="s">
        <v>5163</v>
      </c>
      <c r="N1" s="1162" t="str">
        <f>IF('1.はじめに'!$E$15="",'1.はじめに'!$D$15,'1.はじめに'!$E$15)</f>
        <v/>
      </c>
      <c r="AE1" s="355"/>
      <c r="AF1" s="419" t="s">
        <v>2227</v>
      </c>
      <c r="AG1" s="419" t="s">
        <v>2228</v>
      </c>
      <c r="AH1" s="420" t="s">
        <v>1</v>
      </c>
      <c r="AI1" s="419" t="s">
        <v>2</v>
      </c>
    </row>
    <row r="2" spans="1:35" ht="30" customHeight="1" thickBot="1">
      <c r="A2" s="1337" t="str">
        <f>IF('1.はじめに'!F43="要","要入力","（入力不要）")</f>
        <v>（入力不要）</v>
      </c>
      <c r="B2" s="1338"/>
      <c r="C2" s="1339"/>
      <c r="D2" s="1185"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4242</v>
      </c>
      <c r="N2" s="417" t="s">
        <v>2280</v>
      </c>
      <c r="O2" s="417"/>
      <c r="Q2" s="417" t="s">
        <v>2282</v>
      </c>
      <c r="AE2" s="355"/>
      <c r="AF2" s="419"/>
      <c r="AG2" s="1150" t="s">
        <v>5164</v>
      </c>
      <c r="AH2" s="420"/>
      <c r="AI2" s="419"/>
    </row>
    <row r="3" spans="1:35" ht="20.100000000000001" customHeight="1">
      <c r="A3" s="421" t="s">
        <v>657</v>
      </c>
      <c r="B3" s="422"/>
      <c r="C3" s="422"/>
      <c r="D3" s="422"/>
      <c r="E3" s="422"/>
      <c r="F3" s="422"/>
      <c r="G3" s="422"/>
      <c r="H3" s="422"/>
      <c r="I3" s="422"/>
      <c r="J3" s="422"/>
      <c r="K3" s="422"/>
      <c r="L3" s="422"/>
      <c r="M3" s="422"/>
      <c r="N3" s="422"/>
      <c r="O3" s="422"/>
    </row>
    <row r="4" spans="1:35" ht="20.100000000000001" customHeight="1">
      <c r="B4" s="986" t="s">
        <v>841</v>
      </c>
      <c r="C4" s="987"/>
      <c r="D4" s="988"/>
      <c r="E4" s="989"/>
      <c r="F4" s="989"/>
      <c r="G4" s="990"/>
      <c r="H4" s="969"/>
      <c r="I4" s="969"/>
      <c r="J4" s="969"/>
      <c r="K4" s="991"/>
      <c r="L4" s="972" t="s">
        <v>3</v>
      </c>
      <c r="M4" s="973" t="s">
        <v>116</v>
      </c>
      <c r="N4" s="973" t="s">
        <v>649</v>
      </c>
      <c r="O4" s="973" t="s">
        <v>650</v>
      </c>
      <c r="Q4" s="427" t="s">
        <v>667</v>
      </c>
      <c r="R4" s="393"/>
    </row>
    <row r="5" spans="1:35" ht="26.4">
      <c r="B5" s="992"/>
      <c r="C5" s="993" t="s">
        <v>184</v>
      </c>
      <c r="D5" s="994"/>
      <c r="E5" s="993"/>
      <c r="F5" s="993"/>
      <c r="G5" s="995"/>
      <c r="H5" s="980"/>
      <c r="I5" s="980"/>
      <c r="J5" s="980"/>
      <c r="K5" s="996"/>
      <c r="L5" s="997"/>
      <c r="M5" s="998" t="s">
        <v>660</v>
      </c>
      <c r="N5" s="1433" t="s">
        <v>6433</v>
      </c>
      <c r="O5" s="1433" t="s">
        <v>6434</v>
      </c>
      <c r="Q5" s="429" t="s">
        <v>668</v>
      </c>
      <c r="R5" s="345"/>
      <c r="AG5" s="1163" t="s">
        <v>5177</v>
      </c>
    </row>
    <row r="6" spans="1:35" ht="20.100000000000001" customHeight="1">
      <c r="B6" s="430">
        <v>1</v>
      </c>
      <c r="C6" s="431" t="s">
        <v>651</v>
      </c>
      <c r="D6" s="432"/>
      <c r="E6" s="425"/>
      <c r="F6" s="425"/>
      <c r="G6" s="433"/>
      <c r="H6" s="434"/>
      <c r="I6" s="434"/>
      <c r="J6" s="434"/>
      <c r="K6" s="435" t="s">
        <v>78</v>
      </c>
      <c r="L6" s="436" t="s">
        <v>170</v>
      </c>
      <c r="M6" s="1296" t="str">
        <f>IF('1.はじめに'!$D$14="","",INDEX(非表示_前年度報告内容!$1:$1048576,MATCH('1.はじめに'!$D$14,非表示_前年度報告内容!$A:$A,0),MATCH("前年度末所有台数（全県）",非表示_前年度報告内容!$4:$4,0)))</f>
        <v/>
      </c>
      <c r="N6" s="409"/>
      <c r="O6" s="409"/>
      <c r="Q6" s="438" t="s">
        <v>669</v>
      </c>
      <c r="R6" s="1386" t="s">
        <v>5203</v>
      </c>
      <c r="AF6" s="439" t="s">
        <v>661</v>
      </c>
      <c r="AG6" s="439" t="s">
        <v>2325</v>
      </c>
    </row>
    <row r="7" spans="1:35" ht="20.100000000000001" customHeight="1">
      <c r="B7" s="440"/>
      <c r="C7" s="441" t="s">
        <v>654</v>
      </c>
      <c r="D7" s="434"/>
      <c r="E7" s="405"/>
      <c r="F7" s="405"/>
      <c r="G7" s="433"/>
      <c r="H7" s="434"/>
      <c r="I7" s="434"/>
      <c r="J7" s="434"/>
      <c r="K7" s="435" t="s">
        <v>80</v>
      </c>
      <c r="L7" s="436" t="s">
        <v>170</v>
      </c>
      <c r="M7" s="442">
        <f t="shared" ref="M7:M22" si="0">SUM(N7:O7)</f>
        <v>0</v>
      </c>
      <c r="N7" s="408"/>
      <c r="O7" s="408"/>
      <c r="R7" s="1386"/>
    </row>
    <row r="8" spans="1:35" ht="20.100000000000001" customHeight="1">
      <c r="B8" s="430">
        <v>2</v>
      </c>
      <c r="C8" s="443" t="s">
        <v>652</v>
      </c>
      <c r="D8" s="405"/>
      <c r="E8" s="405"/>
      <c r="F8" s="405"/>
      <c r="G8" s="433"/>
      <c r="H8" s="434"/>
      <c r="I8" s="434"/>
      <c r="J8" s="434"/>
      <c r="K8" s="435" t="s">
        <v>82</v>
      </c>
      <c r="L8" s="436" t="s">
        <v>170</v>
      </c>
      <c r="M8" s="437">
        <f t="shared" si="0"/>
        <v>0</v>
      </c>
      <c r="N8" s="409"/>
      <c r="O8" s="409"/>
      <c r="Q8" s="438" t="s">
        <v>669</v>
      </c>
      <c r="R8" s="1386" t="s">
        <v>670</v>
      </c>
    </row>
    <row r="9" spans="1:35" ht="20.100000000000001" customHeight="1">
      <c r="B9" s="440"/>
      <c r="C9" s="441" t="s">
        <v>654</v>
      </c>
      <c r="D9" s="434"/>
      <c r="E9" s="405"/>
      <c r="F9" s="405"/>
      <c r="G9" s="433"/>
      <c r="H9" s="434"/>
      <c r="I9" s="434"/>
      <c r="J9" s="434"/>
      <c r="K9" s="435" t="s">
        <v>84</v>
      </c>
      <c r="L9" s="436" t="s">
        <v>170</v>
      </c>
      <c r="M9" s="442">
        <f t="shared" si="0"/>
        <v>0</v>
      </c>
      <c r="N9" s="408"/>
      <c r="O9" s="408"/>
      <c r="R9" s="1386"/>
    </row>
    <row r="10" spans="1:35" ht="20.100000000000001" customHeight="1">
      <c r="B10" s="430">
        <v>3</v>
      </c>
      <c r="C10" s="443" t="s">
        <v>653</v>
      </c>
      <c r="D10" s="444"/>
      <c r="E10" s="434"/>
      <c r="F10" s="445"/>
      <c r="G10" s="342"/>
      <c r="H10" s="434"/>
      <c r="I10" s="434"/>
      <c r="J10" s="446" t="s">
        <v>171</v>
      </c>
      <c r="K10" s="435" t="s">
        <v>85</v>
      </c>
      <c r="L10" s="447" t="s">
        <v>170</v>
      </c>
      <c r="M10" s="437">
        <f t="shared" si="0"/>
        <v>0</v>
      </c>
      <c r="N10" s="437" t="str">
        <f>IF(N6="","",N6-N7+N8-N9)</f>
        <v/>
      </c>
      <c r="O10" s="437" t="str">
        <f>IF(O6="","",O6-O7+O8-O9)</f>
        <v/>
      </c>
      <c r="AG10" s="439" t="s">
        <v>2325</v>
      </c>
    </row>
    <row r="11" spans="1:35" ht="20.100000000000001" customHeight="1">
      <c r="B11" s="440"/>
      <c r="C11" s="1276" t="s">
        <v>816</v>
      </c>
      <c r="D11" s="1277"/>
      <c r="E11" s="1278"/>
      <c r="F11" s="1279"/>
      <c r="G11" s="1280"/>
      <c r="H11" s="1279"/>
      <c r="I11" s="1279"/>
      <c r="J11" s="1281"/>
      <c r="K11" s="1282" t="s">
        <v>86</v>
      </c>
      <c r="L11" s="1099" t="s">
        <v>170</v>
      </c>
      <c r="M11" s="1283">
        <f t="shared" si="0"/>
        <v>0</v>
      </c>
      <c r="N11" s="1284"/>
      <c r="O11" s="1284"/>
      <c r="Q11" s="429" t="s">
        <v>671</v>
      </c>
      <c r="R11" s="345"/>
    </row>
    <row r="12" spans="1:35" ht="20.100000000000001" customHeight="1">
      <c r="B12" s="440"/>
      <c r="C12" s="1387" t="s">
        <v>2254</v>
      </c>
      <c r="D12" s="1391"/>
      <c r="E12" s="1285" t="s">
        <v>172</v>
      </c>
      <c r="F12" s="1286"/>
      <c r="G12" s="1279"/>
      <c r="H12" s="1279"/>
      <c r="I12" s="1279"/>
      <c r="J12" s="1281"/>
      <c r="K12" s="1282" t="s">
        <v>87</v>
      </c>
      <c r="L12" s="1099" t="s">
        <v>170</v>
      </c>
      <c r="M12" s="1287">
        <f t="shared" si="0"/>
        <v>0</v>
      </c>
      <c r="N12" s="1288"/>
      <c r="O12" s="1288"/>
      <c r="Q12" s="438" t="s">
        <v>669</v>
      </c>
      <c r="R12" s="429" t="s">
        <v>672</v>
      </c>
    </row>
    <row r="13" spans="1:35" ht="20.100000000000001" customHeight="1">
      <c r="B13" s="440"/>
      <c r="C13" s="1387"/>
      <c r="D13" s="1391"/>
      <c r="E13" s="1285" t="s">
        <v>173</v>
      </c>
      <c r="F13" s="1286"/>
      <c r="G13" s="1279"/>
      <c r="H13" s="1279"/>
      <c r="I13" s="1279"/>
      <c r="J13" s="1281"/>
      <c r="K13" s="1282" t="s">
        <v>88</v>
      </c>
      <c r="L13" s="1099" t="s">
        <v>170</v>
      </c>
      <c r="M13" s="1287">
        <f t="shared" si="0"/>
        <v>0</v>
      </c>
      <c r="N13" s="1288"/>
      <c r="O13" s="1288"/>
      <c r="Q13" s="438" t="s">
        <v>669</v>
      </c>
      <c r="R13" s="25" t="s">
        <v>677</v>
      </c>
    </row>
    <row r="14" spans="1:35" ht="20.100000000000001" customHeight="1">
      <c r="B14" s="440"/>
      <c r="C14" s="1387"/>
      <c r="D14" s="1391"/>
      <c r="E14" s="1285" t="s">
        <v>655</v>
      </c>
      <c r="F14" s="1286"/>
      <c r="G14" s="1279"/>
      <c r="H14" s="1279"/>
      <c r="I14" s="1279"/>
      <c r="J14" s="1281"/>
      <c r="K14" s="1282" t="s">
        <v>89</v>
      </c>
      <c r="L14" s="1099" t="s">
        <v>170</v>
      </c>
      <c r="M14" s="1287">
        <f t="shared" si="0"/>
        <v>0</v>
      </c>
      <c r="N14" s="1288"/>
      <c r="O14" s="1288"/>
      <c r="Q14" s="438" t="s">
        <v>669</v>
      </c>
      <c r="R14" s="25" t="s">
        <v>673</v>
      </c>
      <c r="AF14" s="448"/>
      <c r="AG14" s="448"/>
    </row>
    <row r="15" spans="1:35" ht="20.100000000000001" customHeight="1">
      <c r="B15" s="440"/>
      <c r="C15" s="1387"/>
      <c r="D15" s="1391"/>
      <c r="E15" s="1285" t="s">
        <v>656</v>
      </c>
      <c r="F15" s="1286"/>
      <c r="G15" s="1279"/>
      <c r="H15" s="1279"/>
      <c r="I15" s="1279"/>
      <c r="J15" s="1281"/>
      <c r="K15" s="1282" t="s">
        <v>174</v>
      </c>
      <c r="L15" s="1099" t="s">
        <v>170</v>
      </c>
      <c r="M15" s="1287">
        <f t="shared" si="0"/>
        <v>0</v>
      </c>
      <c r="N15" s="1288"/>
      <c r="O15" s="1288"/>
      <c r="Q15" s="438" t="s">
        <v>669</v>
      </c>
      <c r="R15" s="25" t="s">
        <v>674</v>
      </c>
      <c r="AF15" s="448"/>
      <c r="AG15" s="448"/>
    </row>
    <row r="16" spans="1:35" ht="20.100000000000001" customHeight="1">
      <c r="B16" s="440"/>
      <c r="C16" s="1387"/>
      <c r="D16" s="1391"/>
      <c r="E16" s="1285" t="s">
        <v>813</v>
      </c>
      <c r="F16" s="1286"/>
      <c r="G16" s="1279"/>
      <c r="H16" s="1279"/>
      <c r="I16" s="1279"/>
      <c r="J16" s="1281" t="s">
        <v>814</v>
      </c>
      <c r="K16" s="1282" t="s">
        <v>175</v>
      </c>
      <c r="L16" s="1099" t="s">
        <v>170</v>
      </c>
      <c r="M16" s="1287">
        <f t="shared" si="0"/>
        <v>0</v>
      </c>
      <c r="N16" s="1287">
        <f>N11-N12-N13-N14-N15</f>
        <v>0</v>
      </c>
      <c r="O16" s="1287">
        <f>O11-O12-O13-O14-O15</f>
        <v>0</v>
      </c>
      <c r="Q16" s="438" t="s">
        <v>669</v>
      </c>
      <c r="R16" s="25" t="s">
        <v>675</v>
      </c>
      <c r="AG16" s="439" t="s">
        <v>2325</v>
      </c>
    </row>
    <row r="17" spans="1:35" ht="20.100000000000001" customHeight="1">
      <c r="B17" s="440"/>
      <c r="C17" s="1289" t="s">
        <v>817</v>
      </c>
      <c r="D17" s="1290"/>
      <c r="E17" s="1281"/>
      <c r="F17" s="1281"/>
      <c r="G17" s="1279"/>
      <c r="H17" s="1279"/>
      <c r="I17" s="1279"/>
      <c r="J17" s="1281"/>
      <c r="K17" s="1282" t="s">
        <v>176</v>
      </c>
      <c r="L17" s="1099" t="s">
        <v>170</v>
      </c>
      <c r="M17" s="1283">
        <f t="shared" si="0"/>
        <v>0</v>
      </c>
      <c r="N17" s="1284"/>
      <c r="O17" s="1284"/>
    </row>
    <row r="18" spans="1:35" ht="20.100000000000001" customHeight="1">
      <c r="B18" s="440"/>
      <c r="C18" s="1387" t="s">
        <v>2255</v>
      </c>
      <c r="D18" s="1388"/>
      <c r="E18" s="1285" t="s">
        <v>172</v>
      </c>
      <c r="F18" s="1286"/>
      <c r="G18" s="1279"/>
      <c r="H18" s="1279"/>
      <c r="I18" s="1279"/>
      <c r="J18" s="1281"/>
      <c r="K18" s="1282" t="s">
        <v>177</v>
      </c>
      <c r="L18" s="1099" t="s">
        <v>170</v>
      </c>
      <c r="M18" s="1287">
        <f t="shared" si="0"/>
        <v>0</v>
      </c>
      <c r="N18" s="1288"/>
      <c r="O18" s="1288"/>
      <c r="Q18" s="429" t="s">
        <v>676</v>
      </c>
      <c r="R18" s="342"/>
    </row>
    <row r="19" spans="1:35" ht="20.100000000000001" customHeight="1">
      <c r="B19" s="440"/>
      <c r="C19" s="1387"/>
      <c r="D19" s="1388"/>
      <c r="E19" s="1285" t="s">
        <v>173</v>
      </c>
      <c r="F19" s="1286"/>
      <c r="G19" s="1279"/>
      <c r="H19" s="1279"/>
      <c r="I19" s="1279"/>
      <c r="J19" s="1281"/>
      <c r="K19" s="1282" t="s">
        <v>178</v>
      </c>
      <c r="L19" s="1099" t="s">
        <v>170</v>
      </c>
      <c r="M19" s="1287">
        <f t="shared" si="0"/>
        <v>0</v>
      </c>
      <c r="N19" s="1288"/>
      <c r="O19" s="1288"/>
      <c r="Q19" s="342"/>
      <c r="R19" s="1386" t="s">
        <v>5204</v>
      </c>
    </row>
    <row r="20" spans="1:35" ht="20.100000000000001" customHeight="1">
      <c r="B20" s="440"/>
      <c r="C20" s="1387"/>
      <c r="D20" s="1388"/>
      <c r="E20" s="1285" t="s">
        <v>655</v>
      </c>
      <c r="F20" s="1286"/>
      <c r="G20" s="1279"/>
      <c r="H20" s="1279"/>
      <c r="I20" s="1279"/>
      <c r="J20" s="1281"/>
      <c r="K20" s="1282" t="s">
        <v>179</v>
      </c>
      <c r="L20" s="1099" t="s">
        <v>170</v>
      </c>
      <c r="M20" s="1287">
        <f t="shared" si="0"/>
        <v>0</v>
      </c>
      <c r="N20" s="1288"/>
      <c r="O20" s="1288"/>
      <c r="R20" s="1386"/>
      <c r="AF20" s="448"/>
      <c r="AG20" s="448"/>
    </row>
    <row r="21" spans="1:35" ht="20.100000000000001" customHeight="1">
      <c r="B21" s="440"/>
      <c r="C21" s="1387"/>
      <c r="D21" s="1388"/>
      <c r="E21" s="1285" t="s">
        <v>656</v>
      </c>
      <c r="F21" s="1286"/>
      <c r="G21" s="1279"/>
      <c r="H21" s="1279"/>
      <c r="I21" s="1279"/>
      <c r="J21" s="1281"/>
      <c r="K21" s="1282" t="s">
        <v>180</v>
      </c>
      <c r="L21" s="1099" t="s">
        <v>170</v>
      </c>
      <c r="M21" s="1287">
        <f t="shared" si="0"/>
        <v>0</v>
      </c>
      <c r="N21" s="1288"/>
      <c r="O21" s="1288"/>
      <c r="R21" s="1386"/>
      <c r="AF21" s="448"/>
      <c r="AG21" s="448"/>
    </row>
    <row r="22" spans="1:35" ht="20.100000000000001" customHeight="1">
      <c r="B22" s="440"/>
      <c r="C22" s="1389"/>
      <c r="D22" s="1390"/>
      <c r="E22" s="1285" t="s">
        <v>813</v>
      </c>
      <c r="F22" s="1286"/>
      <c r="G22" s="1279"/>
      <c r="H22" s="1279"/>
      <c r="I22" s="1279"/>
      <c r="J22" s="1281" t="s">
        <v>815</v>
      </c>
      <c r="K22" s="1282" t="s">
        <v>181</v>
      </c>
      <c r="L22" s="1099" t="s">
        <v>170</v>
      </c>
      <c r="M22" s="1287">
        <f t="shared" si="0"/>
        <v>0</v>
      </c>
      <c r="N22" s="1287">
        <f>N17-N18-N19-N20-N21</f>
        <v>0</v>
      </c>
      <c r="O22" s="1287">
        <f>O17-O18-O19-O20-O21</f>
        <v>0</v>
      </c>
      <c r="AG22" s="439" t="s">
        <v>2325</v>
      </c>
    </row>
    <row r="23" spans="1:35" ht="20.100000000000001" customHeight="1">
      <c r="B23" s="449"/>
      <c r="C23" s="1291" t="s">
        <v>2256</v>
      </c>
      <c r="D23" s="1279"/>
      <c r="E23" s="1279"/>
      <c r="F23" s="1279"/>
      <c r="G23" s="1281"/>
      <c r="H23" s="1279"/>
      <c r="I23" s="1279"/>
      <c r="J23" s="1281" t="s">
        <v>182</v>
      </c>
      <c r="K23" s="1282" t="s">
        <v>183</v>
      </c>
      <c r="L23" s="1099" t="s">
        <v>170</v>
      </c>
      <c r="M23" s="1283"/>
      <c r="N23" s="1283"/>
      <c r="O23" s="1283"/>
      <c r="AG23" s="439" t="s">
        <v>2325</v>
      </c>
    </row>
    <row r="24" spans="1:35" ht="20.100000000000001" customHeight="1">
      <c r="H24" s="1108" t="s">
        <v>5156</v>
      </c>
    </row>
    <row r="25" spans="1:35" ht="20.100000000000001" customHeight="1">
      <c r="A25" s="421" t="s">
        <v>118</v>
      </c>
      <c r="B25" s="422"/>
      <c r="C25" s="422"/>
      <c r="D25" s="422"/>
      <c r="E25" s="422"/>
      <c r="F25" s="422"/>
      <c r="G25" s="422"/>
      <c r="H25" s="422"/>
      <c r="I25" s="422"/>
      <c r="J25" s="422"/>
      <c r="K25" s="422"/>
      <c r="L25" s="422"/>
      <c r="M25" s="422"/>
      <c r="N25" s="422"/>
      <c r="O25" s="422"/>
      <c r="AG25" s="1163" t="s">
        <v>5178</v>
      </c>
    </row>
    <row r="26" spans="1:35" ht="20.100000000000001" customHeight="1">
      <c r="A26" s="355"/>
      <c r="B26" s="968" t="s">
        <v>90</v>
      </c>
      <c r="C26" s="969"/>
      <c r="D26" s="969"/>
      <c r="E26" s="969"/>
      <c r="F26" s="969"/>
      <c r="G26" s="970"/>
      <c r="H26" s="971" t="s">
        <v>3</v>
      </c>
      <c r="I26" s="972" t="s">
        <v>91</v>
      </c>
      <c r="J26" s="1392" t="s">
        <v>92</v>
      </c>
      <c r="K26" s="1393"/>
      <c r="L26" s="1394"/>
      <c r="M26" s="973" t="s">
        <v>116</v>
      </c>
      <c r="N26" s="973" t="s">
        <v>649</v>
      </c>
      <c r="O26" s="973" t="s">
        <v>650</v>
      </c>
      <c r="AE26" s="355"/>
      <c r="AF26" s="450"/>
      <c r="AG26" s="450"/>
      <c r="AI26" s="450"/>
    </row>
    <row r="27" spans="1:35" ht="20.100000000000001" customHeight="1">
      <c r="A27" s="451" t="s">
        <v>108</v>
      </c>
      <c r="B27" s="974"/>
      <c r="C27" s="975"/>
      <c r="D27" s="975"/>
      <c r="E27" s="975"/>
      <c r="F27" s="975"/>
      <c r="G27" s="976"/>
      <c r="H27" s="1397" t="s">
        <v>5170</v>
      </c>
      <c r="I27" s="978" t="s">
        <v>111</v>
      </c>
      <c r="J27" s="979"/>
      <c r="K27" s="980"/>
      <c r="L27" s="981"/>
      <c r="M27" s="982" t="s">
        <v>660</v>
      </c>
      <c r="N27" s="1434" t="s">
        <v>6435</v>
      </c>
      <c r="O27" s="1434" t="s">
        <v>6436</v>
      </c>
      <c r="AE27" s="452"/>
      <c r="AF27" s="450"/>
      <c r="AG27" s="450"/>
      <c r="AI27" s="450"/>
    </row>
    <row r="28" spans="1:35" s="445" customFormat="1" ht="20.100000000000001" customHeight="1">
      <c r="A28" s="451" t="s">
        <v>107</v>
      </c>
      <c r="B28" s="1327" t="s">
        <v>109</v>
      </c>
      <c r="C28" s="1328"/>
      <c r="D28" s="1328"/>
      <c r="E28" s="1328"/>
      <c r="F28" s="1328"/>
      <c r="G28" s="1329"/>
      <c r="H28" s="1398"/>
      <c r="I28" s="984" t="s">
        <v>110</v>
      </c>
      <c r="J28" s="978" t="s">
        <v>93</v>
      </c>
      <c r="K28" s="978" t="s">
        <v>94</v>
      </c>
      <c r="L28" s="978" t="s">
        <v>91</v>
      </c>
      <c r="M28" s="985"/>
      <c r="N28" s="1435"/>
      <c r="O28" s="1435"/>
      <c r="AE28" s="453"/>
      <c r="AF28" s="454"/>
      <c r="AG28" s="454"/>
      <c r="AH28" s="455"/>
      <c r="AI28" s="454"/>
    </row>
    <row r="29" spans="1:35" ht="20.100000000000001" customHeight="1">
      <c r="A29" s="456" t="s">
        <v>4</v>
      </c>
      <c r="B29" s="1331" t="s">
        <v>6</v>
      </c>
      <c r="C29" s="1395" t="s">
        <v>7</v>
      </c>
      <c r="D29" s="405" t="s">
        <v>10</v>
      </c>
      <c r="E29" s="405"/>
      <c r="F29" s="405"/>
      <c r="G29" s="435"/>
      <c r="H29" s="457" t="s">
        <v>5143</v>
      </c>
      <c r="I29" s="1109">
        <f>33.4/1000</f>
        <v>3.3399999999999999E-2</v>
      </c>
      <c r="J29" s="459">
        <v>1.8700000000000001E-2</v>
      </c>
      <c r="K29" s="460">
        <f t="shared" ref="K29:K35" si="1">J29</f>
        <v>1.8700000000000001E-2</v>
      </c>
      <c r="L29" s="457" t="s">
        <v>694</v>
      </c>
      <c r="M29" s="461">
        <f t="shared" ref="M29:M76" si="2">SUM(N29:O29)</f>
        <v>0</v>
      </c>
      <c r="N29" s="3"/>
      <c r="O29" s="3"/>
      <c r="AE29" s="355"/>
      <c r="AF29" s="450"/>
      <c r="AG29" s="450"/>
      <c r="AI29" s="450"/>
    </row>
    <row r="30" spans="1:35" ht="20.100000000000001" hidden="1" customHeight="1">
      <c r="A30" s="462" t="s">
        <v>5</v>
      </c>
      <c r="B30" s="1331"/>
      <c r="C30" s="1396"/>
      <c r="D30" s="405" t="s">
        <v>12</v>
      </c>
      <c r="E30" s="405"/>
      <c r="F30" s="405"/>
      <c r="G30" s="435"/>
      <c r="H30" s="457" t="s">
        <v>5143</v>
      </c>
      <c r="I30" s="1109">
        <f>36.3/1000</f>
        <v>3.6299999999999999E-2</v>
      </c>
      <c r="J30" s="459">
        <v>1.8599999999999998E-2</v>
      </c>
      <c r="K30" s="460">
        <f t="shared" si="1"/>
        <v>1.8599999999999998E-2</v>
      </c>
      <c r="L30" s="457" t="s">
        <v>694</v>
      </c>
      <c r="M30" s="461">
        <f t="shared" si="2"/>
        <v>0</v>
      </c>
      <c r="N30" s="3"/>
      <c r="O30" s="3"/>
      <c r="AE30" s="355"/>
      <c r="AF30" s="450"/>
      <c r="AG30" s="450"/>
      <c r="AI30" s="450"/>
    </row>
    <row r="31" spans="1:35" ht="20.100000000000001" customHeight="1">
      <c r="A31" s="456" t="s">
        <v>4</v>
      </c>
      <c r="B31" s="1331"/>
      <c r="C31" s="1396"/>
      <c r="D31" s="405" t="s">
        <v>14</v>
      </c>
      <c r="E31" s="405"/>
      <c r="F31" s="405"/>
      <c r="G31" s="435"/>
      <c r="H31" s="457" t="s">
        <v>5143</v>
      </c>
      <c r="I31" s="1109">
        <f>38/1000</f>
        <v>3.7999999999999999E-2</v>
      </c>
      <c r="J31" s="459">
        <v>1.8800000000000001E-2</v>
      </c>
      <c r="K31" s="460">
        <f t="shared" si="1"/>
        <v>1.8800000000000001E-2</v>
      </c>
      <c r="L31" s="457" t="s">
        <v>694</v>
      </c>
      <c r="M31" s="461">
        <f t="shared" si="2"/>
        <v>0</v>
      </c>
      <c r="N31" s="3"/>
      <c r="O31" s="3"/>
      <c r="AE31" s="355"/>
      <c r="AF31" s="450"/>
      <c r="AG31" s="450"/>
      <c r="AI31" s="450"/>
    </row>
    <row r="32" spans="1:35" ht="20.100000000000001" hidden="1" customHeight="1">
      <c r="A32" s="462" t="s">
        <v>5</v>
      </c>
      <c r="B32" s="1331"/>
      <c r="C32" s="1396"/>
      <c r="D32" s="405" t="s">
        <v>15</v>
      </c>
      <c r="E32" s="405"/>
      <c r="F32" s="405"/>
      <c r="G32" s="435"/>
      <c r="H32" s="457" t="s">
        <v>5143</v>
      </c>
      <c r="I32" s="1109">
        <f>38.9/1000</f>
        <v>3.8899999999999997E-2</v>
      </c>
      <c r="J32" s="459">
        <v>1.9300000000000001E-2</v>
      </c>
      <c r="K32" s="460">
        <f t="shared" si="1"/>
        <v>1.9300000000000001E-2</v>
      </c>
      <c r="L32" s="457" t="s">
        <v>694</v>
      </c>
      <c r="M32" s="461">
        <f t="shared" si="2"/>
        <v>0</v>
      </c>
      <c r="N32" s="3"/>
      <c r="O32" s="3"/>
      <c r="AE32" s="355"/>
      <c r="AF32" s="450"/>
      <c r="AG32" s="450"/>
      <c r="AI32" s="450"/>
    </row>
    <row r="33" spans="1:35" ht="20.100000000000001" hidden="1" customHeight="1">
      <c r="A33" s="462" t="s">
        <v>5</v>
      </c>
      <c r="B33" s="1331"/>
      <c r="C33" s="1396"/>
      <c r="D33" s="405" t="s">
        <v>16</v>
      </c>
      <c r="E33" s="453"/>
      <c r="F33" s="453"/>
      <c r="G33" s="435"/>
      <c r="H33" s="457" t="s">
        <v>5143</v>
      </c>
      <c r="I33" s="1109">
        <f>41.8/1000</f>
        <v>4.1799999999999997E-2</v>
      </c>
      <c r="J33" s="459">
        <v>2.0199999999999999E-2</v>
      </c>
      <c r="K33" s="460">
        <f t="shared" si="1"/>
        <v>2.0199999999999999E-2</v>
      </c>
      <c r="L33" s="457" t="s">
        <v>694</v>
      </c>
      <c r="M33" s="461">
        <f t="shared" si="2"/>
        <v>0</v>
      </c>
      <c r="N33" s="3"/>
      <c r="O33" s="3"/>
      <c r="AE33" s="355"/>
      <c r="AF33" s="450"/>
      <c r="AG33" s="450"/>
      <c r="AI33" s="450"/>
    </row>
    <row r="34" spans="1:35" ht="20.100000000000001" customHeight="1">
      <c r="A34" s="456" t="s">
        <v>4</v>
      </c>
      <c r="B34" s="1331"/>
      <c r="C34" s="1396"/>
      <c r="D34" s="405" t="s">
        <v>20</v>
      </c>
      <c r="E34" s="405"/>
      <c r="F34" s="405"/>
      <c r="G34" s="435"/>
      <c r="H34" s="457" t="s">
        <v>5144</v>
      </c>
      <c r="I34" s="1109">
        <f>50.1/1000</f>
        <v>5.0099999999999999E-2</v>
      </c>
      <c r="J34" s="459">
        <v>1.6299999999999999E-2</v>
      </c>
      <c r="K34" s="460">
        <f t="shared" si="1"/>
        <v>1.6299999999999999E-2</v>
      </c>
      <c r="L34" s="457" t="s">
        <v>694</v>
      </c>
      <c r="M34" s="461">
        <f t="shared" si="2"/>
        <v>0</v>
      </c>
      <c r="N34" s="3"/>
      <c r="O34" s="3"/>
      <c r="AE34" s="355"/>
      <c r="AF34" s="450"/>
      <c r="AG34" s="450"/>
      <c r="AI34" s="450"/>
    </row>
    <row r="35" spans="1:35" ht="20.100000000000001" customHeight="1">
      <c r="A35" s="456" t="s">
        <v>4</v>
      </c>
      <c r="B35" s="1331"/>
      <c r="C35" s="1396"/>
      <c r="D35" s="405" t="s">
        <v>23</v>
      </c>
      <c r="E35" s="453"/>
      <c r="F35" s="453"/>
      <c r="G35" s="435"/>
      <c r="H35" s="457" t="s">
        <v>5144</v>
      </c>
      <c r="I35" s="1109">
        <f>54.7/1000</f>
        <v>5.4700000000000006E-2</v>
      </c>
      <c r="J35" s="459">
        <v>1.3899999999999999E-2</v>
      </c>
      <c r="K35" s="460">
        <f t="shared" si="1"/>
        <v>1.3899999999999999E-2</v>
      </c>
      <c r="L35" s="457" t="s">
        <v>694</v>
      </c>
      <c r="M35" s="461">
        <f t="shared" si="2"/>
        <v>0</v>
      </c>
      <c r="N35" s="3"/>
      <c r="O35" s="3"/>
      <c r="AE35" s="355"/>
      <c r="AF35" s="450"/>
      <c r="AG35" s="450"/>
      <c r="AI35" s="450"/>
    </row>
    <row r="36" spans="1:35" ht="20.100000000000001" customHeight="1">
      <c r="A36" s="456" t="s">
        <v>4</v>
      </c>
      <c r="B36" s="1331"/>
      <c r="C36" s="1396"/>
      <c r="D36" s="463" t="s">
        <v>167</v>
      </c>
      <c r="E36" s="412" t="s">
        <v>5175</v>
      </c>
      <c r="F36" s="464" t="str">
        <f>IF(E36="ガス事業者名を選択","",IF(VLOOKUP(E36,'参考1_排出係数(ガス)'!K:M,3,FALSE)=1,"メニュー無し","メニュー選択→"))</f>
        <v/>
      </c>
      <c r="G36" s="65"/>
      <c r="H36" s="457" t="s">
        <v>5145</v>
      </c>
      <c r="I36" s="1110">
        <f>45/1000</f>
        <v>4.4999999999999998E-2</v>
      </c>
      <c r="J36" s="465" t="str">
        <f>IF($E36="ガス事業者名を選択","",INDEX('参考1_排出係数(ガス)'!$D:$E,MATCH($E36&amp;"_"&amp;$G36,'参考1_排出係数(ガス)'!$I:$I,0),1))</f>
        <v/>
      </c>
      <c r="K36" s="465" t="str">
        <f>IF($E36="ガス事業者名を選択","",INDEX('参考1_排出係数(ガス)'!$D:$E,MATCH($E36&amp;"_"&amp;$G36,'参考1_排出係数(ガス)'!$I:$I,0),2))</f>
        <v/>
      </c>
      <c r="L36" s="457" t="s">
        <v>694</v>
      </c>
      <c r="M36" s="461">
        <f t="shared" si="2"/>
        <v>0</v>
      </c>
      <c r="N36" s="3"/>
      <c r="O36" s="3"/>
      <c r="AE36" s="355"/>
      <c r="AF36" s="450" t="s">
        <v>5055</v>
      </c>
      <c r="AG36" s="423" t="s">
        <v>5056</v>
      </c>
      <c r="AI36" s="450"/>
    </row>
    <row r="37" spans="1:35" ht="20.100000000000001" hidden="1" customHeight="1">
      <c r="A37" s="462" t="s">
        <v>5</v>
      </c>
      <c r="B37" s="1331"/>
      <c r="C37" s="1396"/>
      <c r="D37" s="463" t="s">
        <v>168</v>
      </c>
      <c r="E37" s="412" t="s">
        <v>2253</v>
      </c>
      <c r="F37" s="464" t="str">
        <f>IF(E37="ガス事業者名を選択","",IF(VLOOKUP(E37,'参考1_排出係数(ガス)'!K:M,3,FALSE)=1,"メニュー無し","メニュー選択→"))</f>
        <v/>
      </c>
      <c r="G37" s="65"/>
      <c r="H37" s="457" t="s">
        <v>5145</v>
      </c>
      <c r="I37" s="1110">
        <f t="shared" ref="I37:I40" si="3">45/1000</f>
        <v>4.4999999999999998E-2</v>
      </c>
      <c r="J37" s="465" t="str">
        <f>IF($E37="ガス事業者名を選択","",INDEX('参考1_排出係数(ガス)'!$D:$E,MATCH($E37&amp;"_"&amp;$G37,'参考1_排出係数(ガス)'!$I:$I,0),1))</f>
        <v/>
      </c>
      <c r="K37" s="465" t="str">
        <f>IF($E37="ガス事業者名を選択","",INDEX('参考1_排出係数(ガス)'!$D:$E,MATCH($E37&amp;"_"&amp;$G37,'参考1_排出係数(ガス)'!$I:$I,0),2))</f>
        <v/>
      </c>
      <c r="L37" s="457" t="s">
        <v>694</v>
      </c>
      <c r="M37" s="461">
        <f t="shared" si="2"/>
        <v>0</v>
      </c>
      <c r="N37" s="3"/>
      <c r="O37" s="3"/>
      <c r="AE37" s="355"/>
      <c r="AF37" s="450" t="s">
        <v>5057</v>
      </c>
      <c r="AG37" s="423" t="s">
        <v>5104</v>
      </c>
      <c r="AI37" s="450"/>
    </row>
    <row r="38" spans="1:35" ht="20.100000000000001" hidden="1" customHeight="1">
      <c r="A38" s="462" t="s">
        <v>5</v>
      </c>
      <c r="B38" s="1331"/>
      <c r="C38" s="1396"/>
      <c r="D38" s="463" t="s">
        <v>169</v>
      </c>
      <c r="E38" s="412" t="s">
        <v>2253</v>
      </c>
      <c r="F38" s="464" t="str">
        <f>IF(E38="ガス事業者名を選択","",IF(VLOOKUP(E38,'参考1_排出係数(ガス)'!K:M,3,FALSE)=1,"メニュー無し","メニュー選択→"))</f>
        <v/>
      </c>
      <c r="G38" s="65"/>
      <c r="H38" s="457" t="s">
        <v>5145</v>
      </c>
      <c r="I38" s="1110">
        <f t="shared" si="3"/>
        <v>4.4999999999999998E-2</v>
      </c>
      <c r="J38" s="465" t="str">
        <f>IF($E38="ガス事業者名を選択","",INDEX('参考1_排出係数(ガス)'!$D:$E,MATCH($E38&amp;"_"&amp;$G38,'参考1_排出係数(ガス)'!$I:$I,0),1))</f>
        <v/>
      </c>
      <c r="K38" s="465" t="str">
        <f>IF($E38="ガス事業者名を選択","",INDEX('参考1_排出係数(ガス)'!$D:$E,MATCH($E38&amp;"_"&amp;$G38,'参考1_排出係数(ガス)'!$I:$I,0),2))</f>
        <v/>
      </c>
      <c r="L38" s="457" t="s">
        <v>694</v>
      </c>
      <c r="M38" s="461">
        <f t="shared" si="2"/>
        <v>0</v>
      </c>
      <c r="N38" s="3"/>
      <c r="O38" s="3"/>
      <c r="AE38" s="355"/>
      <c r="AG38" s="423" t="s">
        <v>5058</v>
      </c>
      <c r="AI38" s="450"/>
    </row>
    <row r="39" spans="1:35" ht="20.100000000000001" hidden="1" customHeight="1">
      <c r="A39" s="462" t="s">
        <v>5</v>
      </c>
      <c r="B39" s="1331"/>
      <c r="C39" s="1396"/>
      <c r="D39" s="463" t="s">
        <v>1460</v>
      </c>
      <c r="E39" s="412" t="s">
        <v>2253</v>
      </c>
      <c r="F39" s="464" t="str">
        <f>IF(E39="ガス事業者名を選択","",IF(VLOOKUP(E39,'参考1_排出係数(ガス)'!K:M,3,FALSE)=1,"メニュー無し","メニュー選択→"))</f>
        <v/>
      </c>
      <c r="G39" s="65"/>
      <c r="H39" s="457" t="s">
        <v>5145</v>
      </c>
      <c r="I39" s="1110">
        <f t="shared" si="3"/>
        <v>4.4999999999999998E-2</v>
      </c>
      <c r="J39" s="465" t="str">
        <f>IF($E39="ガス事業者名を選択","",INDEX('参考1_排出係数(ガス)'!$D:$E,MATCH($E39&amp;"_"&amp;$G39,'参考1_排出係数(ガス)'!$I:$I,0),1))</f>
        <v/>
      </c>
      <c r="K39" s="465" t="str">
        <f>IF($E39="ガス事業者名を選択","",INDEX('参考1_排出係数(ガス)'!$D:$E,MATCH($E39&amp;"_"&amp;$G39,'参考1_排出係数(ガス)'!$I:$I,0),2))</f>
        <v/>
      </c>
      <c r="L39" s="457" t="s">
        <v>694</v>
      </c>
      <c r="M39" s="461">
        <f t="shared" ref="M39" si="4">SUM(N39:O39)</f>
        <v>0</v>
      </c>
      <c r="N39" s="3"/>
      <c r="O39" s="3"/>
      <c r="AE39" s="355"/>
      <c r="AF39" s="450"/>
      <c r="AG39" s="423" t="s">
        <v>5059</v>
      </c>
      <c r="AI39" s="450"/>
    </row>
    <row r="40" spans="1:35" ht="20.100000000000001" hidden="1" customHeight="1">
      <c r="A40" s="462" t="s">
        <v>5</v>
      </c>
      <c r="B40" s="1331"/>
      <c r="C40" s="1396"/>
      <c r="D40" s="463" t="s">
        <v>1461</v>
      </c>
      <c r="E40" s="412" t="s">
        <v>2253</v>
      </c>
      <c r="F40" s="464" t="str">
        <f>IF(E40="ガス事業者名を選択","",IF(VLOOKUP(E40,'参考1_排出係数(ガス)'!K:M,3,FALSE)=1,"メニュー無し","メニュー選択→"))</f>
        <v/>
      </c>
      <c r="G40" s="65"/>
      <c r="H40" s="457" t="s">
        <v>5145</v>
      </c>
      <c r="I40" s="1110">
        <f t="shared" si="3"/>
        <v>4.4999999999999998E-2</v>
      </c>
      <c r="J40" s="465" t="str">
        <f>IF($E40="ガス事業者名を選択","",INDEX('参考1_排出係数(ガス)'!$D:$E,MATCH($E40&amp;"_"&amp;$G40,'参考1_排出係数(ガス)'!$I:$I,0),1))</f>
        <v/>
      </c>
      <c r="K40" s="465" t="str">
        <f>IF($E40="ガス事業者名を選択","",INDEX('参考1_排出係数(ガス)'!$D:$E,MATCH($E40&amp;"_"&amp;$G40,'参考1_排出係数(ガス)'!$I:$I,0),2))</f>
        <v/>
      </c>
      <c r="L40" s="457" t="s">
        <v>694</v>
      </c>
      <c r="M40" s="461">
        <f t="shared" ref="M40" si="5">SUM(N40:O40)</f>
        <v>0</v>
      </c>
      <c r="N40" s="3"/>
      <c r="O40" s="3"/>
      <c r="AE40" s="355"/>
      <c r="AF40" s="450"/>
      <c r="AG40" s="423" t="s">
        <v>5060</v>
      </c>
      <c r="AI40" s="450"/>
    </row>
    <row r="41" spans="1:35" ht="20.100000000000001" hidden="1" customHeight="1">
      <c r="A41" s="462" t="s">
        <v>5</v>
      </c>
      <c r="B41" s="1331"/>
      <c r="C41" s="1370"/>
      <c r="D41" s="405" t="s">
        <v>37</v>
      </c>
      <c r="E41" s="411"/>
      <c r="F41" s="404" t="s">
        <v>4248</v>
      </c>
      <c r="G41" s="435"/>
      <c r="H41" s="457" t="s">
        <v>732</v>
      </c>
      <c r="I41" s="467"/>
      <c r="J41" s="410"/>
      <c r="K41" s="545" t="str">
        <f>IF(J41="","",J41)</f>
        <v/>
      </c>
      <c r="L41" s="457" t="s">
        <v>694</v>
      </c>
      <c r="M41" s="461">
        <f t="shared" si="2"/>
        <v>0</v>
      </c>
      <c r="N41" s="3"/>
      <c r="O41" s="3"/>
      <c r="AE41" s="355"/>
      <c r="AF41" s="450"/>
      <c r="AG41" s="423" t="s">
        <v>5061</v>
      </c>
      <c r="AI41" s="450"/>
    </row>
    <row r="42" spans="1:35" ht="20.100000000000001" hidden="1" customHeight="1">
      <c r="A42" s="462" t="s">
        <v>38</v>
      </c>
      <c r="B42" s="1331"/>
      <c r="C42" s="1395" t="s">
        <v>39</v>
      </c>
      <c r="D42" s="405" t="s">
        <v>44</v>
      </c>
      <c r="E42" s="405"/>
      <c r="F42" s="405"/>
      <c r="G42" s="435"/>
      <c r="H42" s="457" t="s">
        <v>5143</v>
      </c>
      <c r="I42" s="1109">
        <f>23.4/1000</f>
        <v>2.3399999999999997E-2</v>
      </c>
      <c r="J42" s="457"/>
      <c r="K42" s="457"/>
      <c r="L42" s="457" t="s">
        <v>694</v>
      </c>
      <c r="M42" s="461">
        <f t="shared" si="2"/>
        <v>0</v>
      </c>
      <c r="N42" s="3"/>
      <c r="O42" s="3"/>
      <c r="AE42" s="355"/>
      <c r="AF42" s="450"/>
      <c r="AG42" s="423" t="s">
        <v>5062</v>
      </c>
      <c r="AI42" s="450"/>
    </row>
    <row r="43" spans="1:35" ht="20.100000000000001" hidden="1" customHeight="1">
      <c r="A43" s="462" t="s">
        <v>38</v>
      </c>
      <c r="B43" s="1331"/>
      <c r="C43" s="1396"/>
      <c r="D43" s="405" t="s">
        <v>45</v>
      </c>
      <c r="E43" s="405"/>
      <c r="F43" s="405"/>
      <c r="G43" s="435"/>
      <c r="H43" s="457" t="s">
        <v>5143</v>
      </c>
      <c r="I43" s="1109">
        <f>35.6/1000</f>
        <v>3.56E-2</v>
      </c>
      <c r="J43" s="457"/>
      <c r="K43" s="457"/>
      <c r="L43" s="457" t="s">
        <v>694</v>
      </c>
      <c r="M43" s="461">
        <f t="shared" si="2"/>
        <v>0</v>
      </c>
      <c r="N43" s="3"/>
      <c r="O43" s="3"/>
      <c r="AE43" s="355"/>
      <c r="AF43" s="450"/>
      <c r="AG43" s="423" t="s">
        <v>5105</v>
      </c>
      <c r="AI43" s="450"/>
    </row>
    <row r="44" spans="1:35" ht="20.100000000000001" hidden="1" customHeight="1">
      <c r="A44" s="462" t="s">
        <v>38</v>
      </c>
      <c r="B44" s="1331"/>
      <c r="C44" s="1396"/>
      <c r="D44" s="405" t="s">
        <v>56</v>
      </c>
      <c r="E44" s="405"/>
      <c r="F44" s="405"/>
      <c r="G44" s="435"/>
      <c r="H44" s="457" t="s">
        <v>5144</v>
      </c>
      <c r="I44" s="1109">
        <f>142/1000</f>
        <v>0.14199999999999999</v>
      </c>
      <c r="J44" s="457"/>
      <c r="K44" s="457"/>
      <c r="L44" s="457" t="s">
        <v>694</v>
      </c>
      <c r="M44" s="461">
        <f t="shared" si="2"/>
        <v>0</v>
      </c>
      <c r="N44" s="3"/>
      <c r="O44" s="3"/>
      <c r="AE44" s="355"/>
      <c r="AF44" s="450"/>
      <c r="AG44" s="450"/>
      <c r="AI44" s="450"/>
    </row>
    <row r="45" spans="1:35" ht="20.100000000000001" hidden="1" customHeight="1">
      <c r="A45" s="462" t="s">
        <v>38</v>
      </c>
      <c r="B45" s="1331"/>
      <c r="C45" s="1396"/>
      <c r="D45" s="405" t="s">
        <v>57</v>
      </c>
      <c r="E45" s="405"/>
      <c r="F45" s="405"/>
      <c r="G45" s="435"/>
      <c r="H45" s="457" t="s">
        <v>5144</v>
      </c>
      <c r="I45" s="1109">
        <f>22.5/1000</f>
        <v>2.2499999999999999E-2</v>
      </c>
      <c r="J45" s="457"/>
      <c r="K45" s="457"/>
      <c r="L45" s="457" t="s">
        <v>694</v>
      </c>
      <c r="M45" s="461">
        <f t="shared" si="2"/>
        <v>0</v>
      </c>
      <c r="N45" s="3"/>
      <c r="O45" s="3"/>
      <c r="AE45" s="355"/>
      <c r="AF45" s="450"/>
      <c r="AG45" s="450"/>
      <c r="AI45" s="450"/>
    </row>
    <row r="46" spans="1:35" ht="20.100000000000001" hidden="1" customHeight="1">
      <c r="A46" s="462" t="s">
        <v>38</v>
      </c>
      <c r="B46" s="1331"/>
      <c r="C46" s="1370"/>
      <c r="D46" s="405" t="s">
        <v>163</v>
      </c>
      <c r="E46" s="411"/>
      <c r="F46" s="466"/>
      <c r="G46" s="469"/>
      <c r="H46" s="457" t="s">
        <v>732</v>
      </c>
      <c r="I46" s="1111"/>
      <c r="J46" s="410"/>
      <c r="K46" s="545" t="str">
        <f>IF(J46="","",J46)</f>
        <v/>
      </c>
      <c r="L46" s="457" t="s">
        <v>694</v>
      </c>
      <c r="M46" s="461">
        <f t="shared" si="2"/>
        <v>0</v>
      </c>
      <c r="N46" s="3"/>
      <c r="O46" s="3"/>
      <c r="AE46" s="355"/>
      <c r="AF46" s="450"/>
      <c r="AG46" s="423" t="s">
        <v>5106</v>
      </c>
      <c r="AI46" s="450"/>
    </row>
    <row r="47" spans="1:35" ht="20.100000000000001" customHeight="1">
      <c r="A47" s="456" t="s">
        <v>4</v>
      </c>
      <c r="B47" s="1331" t="s">
        <v>68</v>
      </c>
      <c r="C47" s="1326" t="s">
        <v>69</v>
      </c>
      <c r="D47" s="470" t="s">
        <v>137</v>
      </c>
      <c r="E47" s="412" t="s">
        <v>5176</v>
      </c>
      <c r="F47" s="464" t="str">
        <f>IF(E47="電気事業者名を選択","",IF(VLOOKUP(E47,'参考3_排出係数(電気)'!K:M,3,FALSE)=1,"メニュー無し","メニュー選択→"))</f>
        <v/>
      </c>
      <c r="G47" s="64"/>
      <c r="H47" s="447" t="s">
        <v>5146</v>
      </c>
      <c r="I47" s="1112">
        <f>8.64/1000</f>
        <v>8.6400000000000001E-3</v>
      </c>
      <c r="J47" s="473" t="str">
        <f>IF($E47="電気事業者名を選択","",INDEX('参考3_排出係数(電気)'!$D:$E,MATCH($E47&amp;"_"&amp;$G47,'参考3_排出係数(電気)'!$I:$I,0),1))</f>
        <v/>
      </c>
      <c r="K47" s="473" t="str">
        <f>IF($E47="電気事業者名を選択","",INDEX('参考3_排出係数(電気)'!$D:$E,MATCH($E47&amp;"_"&amp;$G47,'参考3_排出係数(電気)'!$I:$I,0),2))</f>
        <v/>
      </c>
      <c r="L47" s="474" t="s">
        <v>837</v>
      </c>
      <c r="M47" s="461">
        <f t="shared" si="2"/>
        <v>0</v>
      </c>
      <c r="N47" s="3"/>
      <c r="O47" s="3"/>
      <c r="AE47" s="475"/>
      <c r="AF47" s="450" t="s">
        <v>5047</v>
      </c>
      <c r="AG47" s="423" t="s">
        <v>5048</v>
      </c>
      <c r="AH47" s="476"/>
      <c r="AI47" s="450"/>
    </row>
    <row r="48" spans="1:35" ht="20.100000000000001" hidden="1" customHeight="1">
      <c r="A48" s="462" t="s">
        <v>113</v>
      </c>
      <c r="B48" s="1331"/>
      <c r="C48" s="1326"/>
      <c r="D48" s="470" t="s">
        <v>138</v>
      </c>
      <c r="E48" s="412" t="s">
        <v>2226</v>
      </c>
      <c r="F48" s="464" t="str">
        <f>IF(E48="電気事業者名を選択","",IF(VLOOKUP(E48,'参考3_排出係数(電気)'!K:M,3,FALSE)=1,"メニュー無し","メニュー選択→"))</f>
        <v/>
      </c>
      <c r="G48" s="64"/>
      <c r="H48" s="447" t="s">
        <v>5146</v>
      </c>
      <c r="I48" s="1112">
        <f t="shared" ref="I48:I56" si="6">8.64/1000</f>
        <v>8.6400000000000001E-3</v>
      </c>
      <c r="J48" s="473" t="str">
        <f>IF($E48="電気事業者名を選択","",INDEX('参考3_排出係数(電気)'!$D:$E,MATCH($E48&amp;"_"&amp;$G48,'参考3_排出係数(電気)'!$I:$I,0),1))</f>
        <v/>
      </c>
      <c r="K48" s="473" t="str">
        <f>IF($E48="電気事業者名を選択","",INDEX('参考3_排出係数(電気)'!$D:$E,MATCH($E48&amp;"_"&amp;$G48,'参考3_排出係数(電気)'!$I:$I,0),2))</f>
        <v/>
      </c>
      <c r="L48" s="474" t="s">
        <v>837</v>
      </c>
      <c r="M48" s="461">
        <f t="shared" si="2"/>
        <v>0</v>
      </c>
      <c r="N48" s="3"/>
      <c r="O48" s="3"/>
      <c r="AE48" s="475"/>
      <c r="AF48" s="450" t="s">
        <v>5049</v>
      </c>
      <c r="AG48" s="423" t="s">
        <v>5107</v>
      </c>
      <c r="AH48" s="476"/>
      <c r="AI48" s="450"/>
    </row>
    <row r="49" spans="1:35" ht="20.100000000000001" hidden="1" customHeight="1">
      <c r="A49" s="462" t="s">
        <v>113</v>
      </c>
      <c r="B49" s="1331"/>
      <c r="C49" s="1326"/>
      <c r="D49" s="470" t="s">
        <v>139</v>
      </c>
      <c r="E49" s="412" t="s">
        <v>2226</v>
      </c>
      <c r="F49" s="464" t="str">
        <f>IF(E49="電気事業者名を選択","",IF(VLOOKUP(E49,'参考3_排出係数(電気)'!K:M,3,FALSE)=1,"メニュー無し","メニュー選択→"))</f>
        <v/>
      </c>
      <c r="G49" s="64"/>
      <c r="H49" s="447" t="s">
        <v>5146</v>
      </c>
      <c r="I49" s="1112">
        <f t="shared" si="6"/>
        <v>8.6400000000000001E-3</v>
      </c>
      <c r="J49" s="473" t="str">
        <f>IF($E49="電気事業者名を選択","",INDEX('参考3_排出係数(電気)'!$D:$E,MATCH($E49&amp;"_"&amp;$G49,'参考3_排出係数(電気)'!$I:$I,0),1))</f>
        <v/>
      </c>
      <c r="K49" s="473" t="str">
        <f>IF($E49="電気事業者名を選択","",INDEX('参考3_排出係数(電気)'!$D:$E,MATCH($E49&amp;"_"&amp;$G49,'参考3_排出係数(電気)'!$I:$I,0),2))</f>
        <v/>
      </c>
      <c r="L49" s="474" t="s">
        <v>837</v>
      </c>
      <c r="M49" s="461">
        <f t="shared" si="2"/>
        <v>0</v>
      </c>
      <c r="N49" s="3"/>
      <c r="O49" s="3"/>
      <c r="AE49" s="475"/>
      <c r="AG49" s="423" t="s">
        <v>5050</v>
      </c>
      <c r="AH49" s="476"/>
      <c r="AI49" s="450"/>
    </row>
    <row r="50" spans="1:35" ht="20.100000000000001" hidden="1" customHeight="1">
      <c r="A50" s="462" t="s">
        <v>113</v>
      </c>
      <c r="B50" s="1331"/>
      <c r="C50" s="1326"/>
      <c r="D50" s="470" t="s">
        <v>140</v>
      </c>
      <c r="E50" s="412" t="s">
        <v>2226</v>
      </c>
      <c r="F50" s="464" t="str">
        <f>IF(E50="電気事業者名を選択","",IF(VLOOKUP(E50,'参考3_排出係数(電気)'!K:M,3,FALSE)=1,"メニュー無し","メニュー選択→"))</f>
        <v/>
      </c>
      <c r="G50" s="64"/>
      <c r="H50" s="447" t="s">
        <v>5146</v>
      </c>
      <c r="I50" s="1112">
        <f t="shared" si="6"/>
        <v>8.6400000000000001E-3</v>
      </c>
      <c r="J50" s="473" t="str">
        <f>IF($E50="電気事業者名を選択","",INDEX('参考3_排出係数(電気)'!$D:$E,MATCH($E50&amp;"_"&amp;$G50,'参考3_排出係数(電気)'!$I:$I,0),1))</f>
        <v/>
      </c>
      <c r="K50" s="473" t="str">
        <f>IF($E50="電気事業者名を選択","",INDEX('参考3_排出係数(電気)'!$D:$E,MATCH($E50&amp;"_"&amp;$G50,'参考3_排出係数(電気)'!$I:$I,0),2))</f>
        <v/>
      </c>
      <c r="L50" s="474" t="s">
        <v>837</v>
      </c>
      <c r="M50" s="461">
        <f t="shared" si="2"/>
        <v>0</v>
      </c>
      <c r="N50" s="3"/>
      <c r="O50" s="3"/>
      <c r="AE50" s="475"/>
      <c r="AG50" s="423" t="s">
        <v>5051</v>
      </c>
      <c r="AH50" s="476"/>
      <c r="AI50" s="450"/>
    </row>
    <row r="51" spans="1:35" ht="20.100000000000001" hidden="1" customHeight="1">
      <c r="A51" s="462" t="s">
        <v>113</v>
      </c>
      <c r="B51" s="1331"/>
      <c r="C51" s="1326"/>
      <c r="D51" s="470" t="s">
        <v>141</v>
      </c>
      <c r="E51" s="412" t="s">
        <v>2226</v>
      </c>
      <c r="F51" s="464" t="str">
        <f>IF(E51="電気事業者名を選択","",IF(VLOOKUP(E51,'参考3_排出係数(電気)'!K:M,3,FALSE)=1,"メニュー無し","メニュー選択→"))</f>
        <v/>
      </c>
      <c r="G51" s="64"/>
      <c r="H51" s="447" t="s">
        <v>5146</v>
      </c>
      <c r="I51" s="1112">
        <f t="shared" si="6"/>
        <v>8.6400000000000001E-3</v>
      </c>
      <c r="J51" s="473" t="str">
        <f>IF($E51="電気事業者名を選択","",INDEX('参考3_排出係数(電気)'!$D:$E,MATCH($E51&amp;"_"&amp;$G51,'参考3_排出係数(電気)'!$I:$I,0),1))</f>
        <v/>
      </c>
      <c r="K51" s="473" t="str">
        <f>IF($E51="電気事業者名を選択","",INDEX('参考3_排出係数(電気)'!$D:$E,MATCH($E51&amp;"_"&amp;$G51,'参考3_排出係数(電気)'!$I:$I,0),2))</f>
        <v/>
      </c>
      <c r="L51" s="474" t="s">
        <v>837</v>
      </c>
      <c r="M51" s="461">
        <f t="shared" ref="M51" si="7">SUM(N51:O51)</f>
        <v>0</v>
      </c>
      <c r="N51" s="3"/>
      <c r="O51" s="3"/>
      <c r="AE51" s="475"/>
      <c r="AG51" s="423" t="s">
        <v>5052</v>
      </c>
      <c r="AH51" s="476"/>
      <c r="AI51" s="450"/>
    </row>
    <row r="52" spans="1:35" ht="20.100000000000001" hidden="1" customHeight="1">
      <c r="A52" s="462" t="s">
        <v>113</v>
      </c>
      <c r="B52" s="1331"/>
      <c r="C52" s="1326"/>
      <c r="D52" s="470" t="s">
        <v>142</v>
      </c>
      <c r="E52" s="412" t="s">
        <v>2226</v>
      </c>
      <c r="F52" s="464" t="str">
        <f>IF(E52="電気事業者名を選択","",IF(VLOOKUP(E52,'参考3_排出係数(電気)'!K:M,3,FALSE)=1,"メニュー無し","メニュー選択→"))</f>
        <v/>
      </c>
      <c r="G52" s="64"/>
      <c r="H52" s="447" t="s">
        <v>5146</v>
      </c>
      <c r="I52" s="1112">
        <f t="shared" si="6"/>
        <v>8.6400000000000001E-3</v>
      </c>
      <c r="J52" s="473" t="str">
        <f>IF($E52="電気事業者名を選択","",INDEX('参考3_排出係数(電気)'!$D:$E,MATCH($E52&amp;"_"&amp;$G52,'参考3_排出係数(電気)'!$I:$I,0),1))</f>
        <v/>
      </c>
      <c r="K52" s="473" t="str">
        <f>IF($E52="電気事業者名を選択","",INDEX('参考3_排出係数(電気)'!$D:$E,MATCH($E52&amp;"_"&amp;$G52,'参考3_排出係数(電気)'!$I:$I,0),2))</f>
        <v/>
      </c>
      <c r="L52" s="474" t="s">
        <v>837</v>
      </c>
      <c r="M52" s="461">
        <f t="shared" si="2"/>
        <v>0</v>
      </c>
      <c r="N52" s="3"/>
      <c r="O52" s="3"/>
      <c r="AE52" s="475"/>
      <c r="AG52" s="423" t="s">
        <v>5053</v>
      </c>
      <c r="AH52" s="476"/>
      <c r="AI52" s="450"/>
    </row>
    <row r="53" spans="1:35" ht="20.100000000000001" hidden="1" customHeight="1">
      <c r="A53" s="462" t="s">
        <v>113</v>
      </c>
      <c r="B53" s="1331"/>
      <c r="C53" s="1326"/>
      <c r="D53" s="470" t="s">
        <v>143</v>
      </c>
      <c r="E53" s="412" t="s">
        <v>2226</v>
      </c>
      <c r="F53" s="464" t="str">
        <f>IF(E53="電気事業者名を選択","",IF(VLOOKUP(E53,'参考3_排出係数(電気)'!K:M,3,FALSE)=1,"メニュー無し","メニュー選択→"))</f>
        <v/>
      </c>
      <c r="G53" s="64"/>
      <c r="H53" s="447" t="s">
        <v>5146</v>
      </c>
      <c r="I53" s="1112">
        <f t="shared" si="6"/>
        <v>8.6400000000000001E-3</v>
      </c>
      <c r="J53" s="473" t="str">
        <f>IF($E53="電気事業者名を選択","",INDEX('参考3_排出係数(電気)'!$D:$E,MATCH($E53&amp;"_"&amp;$G53,'参考3_排出係数(電気)'!$I:$I,0),1))</f>
        <v/>
      </c>
      <c r="K53" s="473" t="str">
        <f>IF($E53="電気事業者名を選択","",INDEX('参考3_排出係数(電気)'!$D:$E,MATCH($E53&amp;"_"&amp;$G53,'参考3_排出係数(電気)'!$I:$I,0),2))</f>
        <v/>
      </c>
      <c r="L53" s="474" t="s">
        <v>837</v>
      </c>
      <c r="M53" s="461">
        <f t="shared" ref="M53" si="8">SUM(N53:O53)</f>
        <v>0</v>
      </c>
      <c r="N53" s="3"/>
      <c r="O53" s="3"/>
      <c r="AE53" s="475"/>
      <c r="AG53" s="423" t="s">
        <v>5054</v>
      </c>
      <c r="AH53" s="476"/>
      <c r="AI53" s="450"/>
    </row>
    <row r="54" spans="1:35" ht="20.100000000000001" hidden="1" customHeight="1">
      <c r="A54" s="462" t="s">
        <v>113</v>
      </c>
      <c r="B54" s="1331"/>
      <c r="C54" s="1326"/>
      <c r="D54" s="470" t="s">
        <v>144</v>
      </c>
      <c r="E54" s="412" t="s">
        <v>2226</v>
      </c>
      <c r="F54" s="464" t="str">
        <f>IF(E54="電気事業者名を選択","",IF(VLOOKUP(E54,'参考3_排出係数(電気)'!K:M,3,FALSE)=1,"メニュー無し","メニュー選択→"))</f>
        <v/>
      </c>
      <c r="G54" s="64"/>
      <c r="H54" s="447" t="s">
        <v>5146</v>
      </c>
      <c r="I54" s="1112">
        <f t="shared" si="6"/>
        <v>8.6400000000000001E-3</v>
      </c>
      <c r="J54" s="473" t="str">
        <f>IF($E54="電気事業者名を選択","",INDEX('参考3_排出係数(電気)'!$D:$E,MATCH($E54&amp;"_"&amp;$G54,'参考3_排出係数(電気)'!$I:$I,0),1))</f>
        <v/>
      </c>
      <c r="K54" s="473" t="str">
        <f>IF($E54="電気事業者名を選択","",INDEX('参考3_排出係数(電気)'!$D:$E,MATCH($E54&amp;"_"&amp;$G54,'参考3_排出係数(電気)'!$I:$I,0),2))</f>
        <v/>
      </c>
      <c r="L54" s="474" t="s">
        <v>837</v>
      </c>
      <c r="M54" s="461">
        <f t="shared" si="2"/>
        <v>0</v>
      </c>
      <c r="N54" s="3"/>
      <c r="O54" s="3"/>
      <c r="AE54" s="475"/>
      <c r="AH54" s="476"/>
      <c r="AI54" s="450"/>
    </row>
    <row r="55" spans="1:35" ht="20.100000000000001" hidden="1" customHeight="1">
      <c r="A55" s="462" t="s">
        <v>113</v>
      </c>
      <c r="B55" s="1331"/>
      <c r="C55" s="1326"/>
      <c r="D55" s="470" t="s">
        <v>145</v>
      </c>
      <c r="E55" s="412" t="s">
        <v>2226</v>
      </c>
      <c r="F55" s="464" t="str">
        <f>IF(E55="電気事業者名を選択","",IF(VLOOKUP(E55,'参考3_排出係数(電気)'!K:M,3,FALSE)=1,"メニュー無し","メニュー選択→"))</f>
        <v/>
      </c>
      <c r="G55" s="64"/>
      <c r="H55" s="447" t="s">
        <v>5146</v>
      </c>
      <c r="I55" s="1112">
        <f t="shared" si="6"/>
        <v>8.6400000000000001E-3</v>
      </c>
      <c r="J55" s="473" t="str">
        <f>IF($E55="電気事業者名を選択","",INDEX('参考3_排出係数(電気)'!$D:$E,MATCH($E55&amp;"_"&amp;$G55,'参考3_排出係数(電気)'!$I:$I,0),1))</f>
        <v/>
      </c>
      <c r="K55" s="473" t="str">
        <f>IF($E55="電気事業者名を選択","",INDEX('参考3_排出係数(電気)'!$D:$E,MATCH($E55&amp;"_"&amp;$G55,'参考3_排出係数(電気)'!$I:$I,0),2))</f>
        <v/>
      </c>
      <c r="L55" s="474" t="s">
        <v>837</v>
      </c>
      <c r="M55" s="461">
        <f t="shared" ref="M55" si="9">SUM(N55:O55)</f>
        <v>0</v>
      </c>
      <c r="N55" s="3"/>
      <c r="O55" s="3"/>
      <c r="AE55" s="475"/>
      <c r="AH55" s="476"/>
      <c r="AI55" s="450"/>
    </row>
    <row r="56" spans="1:35" ht="20.100000000000001" hidden="1" customHeight="1">
      <c r="A56" s="462" t="s">
        <v>113</v>
      </c>
      <c r="B56" s="1331"/>
      <c r="C56" s="1326"/>
      <c r="D56" s="470" t="s">
        <v>146</v>
      </c>
      <c r="E56" s="412" t="s">
        <v>2226</v>
      </c>
      <c r="F56" s="464" t="str">
        <f>IF(E56="電気事業者名を選択","",IF(VLOOKUP(E56,'参考3_排出係数(電気)'!K:M,3,FALSE)=1,"メニュー無し","メニュー選択→"))</f>
        <v/>
      </c>
      <c r="G56" s="64"/>
      <c r="H56" s="447" t="s">
        <v>5146</v>
      </c>
      <c r="I56" s="1112">
        <f t="shared" si="6"/>
        <v>8.6400000000000001E-3</v>
      </c>
      <c r="J56" s="473" t="str">
        <f>IF($E56="電気事業者名を選択","",INDEX('参考3_排出係数(電気)'!$D:$E,MATCH($E56&amp;"_"&amp;$G56,'参考3_排出係数(電気)'!$I:$I,0),1))</f>
        <v/>
      </c>
      <c r="K56" s="473" t="str">
        <f>IF($E56="電気事業者名を選択","",INDEX('参考3_排出係数(電気)'!$D:$E,MATCH($E56&amp;"_"&amp;$G56,'参考3_排出係数(電気)'!$I:$I,0),2))</f>
        <v/>
      </c>
      <c r="L56" s="474" t="s">
        <v>837</v>
      </c>
      <c r="M56" s="461">
        <f t="shared" si="2"/>
        <v>0</v>
      </c>
      <c r="N56" s="3"/>
      <c r="O56" s="3"/>
      <c r="AE56" s="475"/>
      <c r="AH56" s="476"/>
      <c r="AI56" s="450"/>
    </row>
    <row r="57" spans="1:35" ht="20.100000000000001" hidden="1" customHeight="1">
      <c r="A57" s="462" t="s">
        <v>114</v>
      </c>
      <c r="B57" s="1331"/>
      <c r="C57" s="1326" t="s">
        <v>71</v>
      </c>
      <c r="D57" s="441" t="s">
        <v>72</v>
      </c>
      <c r="E57" s="477"/>
      <c r="F57" s="477"/>
      <c r="G57" s="433"/>
      <c r="H57" s="447" t="s">
        <v>5146</v>
      </c>
      <c r="I57" s="1112">
        <f>3.6/1000</f>
        <v>3.5999999999999999E-3</v>
      </c>
      <c r="J57" s="1062"/>
      <c r="K57" s="1062"/>
      <c r="L57" s="474" t="s">
        <v>837</v>
      </c>
      <c r="M57" s="461">
        <f t="shared" si="2"/>
        <v>0</v>
      </c>
      <c r="N57" s="3"/>
      <c r="O57" s="3"/>
      <c r="AE57" s="475"/>
      <c r="AH57" s="476"/>
      <c r="AI57" s="450"/>
    </row>
    <row r="58" spans="1:35" ht="20.100000000000001" hidden="1" customHeight="1">
      <c r="A58" s="462" t="s">
        <v>114</v>
      </c>
      <c r="B58" s="1331"/>
      <c r="C58" s="1326"/>
      <c r="D58" s="478" t="s">
        <v>73</v>
      </c>
      <c r="E58" s="405"/>
      <c r="F58" s="477"/>
      <c r="G58" s="433"/>
      <c r="H58" s="447" t="s">
        <v>5146</v>
      </c>
      <c r="I58" s="1112">
        <f>3.6/1000</f>
        <v>3.5999999999999999E-3</v>
      </c>
      <c r="J58" s="1062"/>
      <c r="K58" s="1062"/>
      <c r="L58" s="474" t="s">
        <v>837</v>
      </c>
      <c r="M58" s="461">
        <f t="shared" si="2"/>
        <v>0</v>
      </c>
      <c r="N58" s="3"/>
      <c r="O58" s="3"/>
      <c r="AE58" s="475"/>
      <c r="AH58" s="476"/>
      <c r="AI58" s="450"/>
    </row>
    <row r="59" spans="1:35" ht="20.100000000000001" hidden="1" customHeight="1">
      <c r="A59" s="462" t="s">
        <v>114</v>
      </c>
      <c r="B59" s="1331"/>
      <c r="C59" s="1326"/>
      <c r="D59" s="478" t="s">
        <v>74</v>
      </c>
      <c r="E59" s="411"/>
      <c r="F59" s="466"/>
      <c r="G59" s="469"/>
      <c r="H59" s="447" t="s">
        <v>5146</v>
      </c>
      <c r="I59" s="1112">
        <f t="shared" ref="I59" si="10">8.64/1000</f>
        <v>8.6400000000000001E-3</v>
      </c>
      <c r="J59" s="1062"/>
      <c r="K59" s="1062"/>
      <c r="L59" s="474" t="s">
        <v>837</v>
      </c>
      <c r="M59" s="461">
        <f t="shared" si="2"/>
        <v>0</v>
      </c>
      <c r="N59" s="3"/>
      <c r="O59" s="3"/>
      <c r="AE59" s="475"/>
      <c r="AG59" s="423" t="s">
        <v>5102</v>
      </c>
      <c r="AH59" s="476"/>
      <c r="AI59" s="450"/>
    </row>
    <row r="60" spans="1:35" ht="20.100000000000001" hidden="1" customHeight="1">
      <c r="A60" s="462" t="s">
        <v>114</v>
      </c>
      <c r="B60" s="1331"/>
      <c r="C60" s="1326"/>
      <c r="D60" s="479" t="s">
        <v>75</v>
      </c>
      <c r="E60" s="411"/>
      <c r="F60" s="466"/>
      <c r="G60" s="469"/>
      <c r="H60" s="447" t="s">
        <v>5146</v>
      </c>
      <c r="I60" s="1113">
        <f>8.64/1000</f>
        <v>8.6400000000000001E-3</v>
      </c>
      <c r="J60" s="1062"/>
      <c r="K60" s="1062"/>
      <c r="L60" s="474" t="s">
        <v>837</v>
      </c>
      <c r="M60" s="461">
        <f t="shared" si="2"/>
        <v>0</v>
      </c>
      <c r="N60" s="3"/>
      <c r="O60" s="3"/>
      <c r="AE60" s="475"/>
      <c r="AG60" s="423" t="s">
        <v>5108</v>
      </c>
      <c r="AH60" s="476"/>
      <c r="AI60" s="450"/>
    </row>
    <row r="61" spans="1:35" ht="20.100000000000001" customHeight="1">
      <c r="A61" s="456" t="s">
        <v>4</v>
      </c>
      <c r="B61" s="1331"/>
      <c r="C61" s="1326" t="s">
        <v>76</v>
      </c>
      <c r="D61" s="480" t="s">
        <v>2258</v>
      </c>
      <c r="E61" s="481"/>
      <c r="F61" s="481"/>
      <c r="G61" s="482"/>
      <c r="H61" s="447" t="s">
        <v>5146</v>
      </c>
      <c r="I61" s="1112">
        <f>3.6/1000</f>
        <v>3.5999999999999999E-3</v>
      </c>
      <c r="J61" s="1062"/>
      <c r="K61" s="1062"/>
      <c r="L61" s="474" t="s">
        <v>837</v>
      </c>
      <c r="M61" s="461">
        <f t="shared" si="2"/>
        <v>0</v>
      </c>
      <c r="N61" s="3"/>
      <c r="O61" s="3"/>
      <c r="AE61" s="475"/>
      <c r="AH61" s="476"/>
      <c r="AI61" s="450"/>
    </row>
    <row r="62" spans="1:35" ht="20.100000000000001" customHeight="1">
      <c r="A62" s="456" t="s">
        <v>4</v>
      </c>
      <c r="B62" s="1331"/>
      <c r="C62" s="1326"/>
      <c r="D62" s="483"/>
      <c r="E62" s="484"/>
      <c r="F62" s="484"/>
      <c r="G62" s="485"/>
      <c r="H62" s="1099" t="s">
        <v>760</v>
      </c>
      <c r="I62" s="1114"/>
      <c r="J62" s="1063"/>
      <c r="K62" s="1063"/>
      <c r="L62" s="467"/>
      <c r="M62" s="467"/>
      <c r="N62" s="467"/>
      <c r="O62" s="467"/>
      <c r="AE62" s="475"/>
      <c r="AH62" s="476"/>
      <c r="AI62" s="450"/>
    </row>
    <row r="63" spans="1:35" ht="20.100000000000001" hidden="1" customHeight="1">
      <c r="A63" s="462" t="s">
        <v>115</v>
      </c>
      <c r="B63" s="1331"/>
      <c r="C63" s="1326"/>
      <c r="D63" s="480" t="s">
        <v>2259</v>
      </c>
      <c r="E63" s="481"/>
      <c r="F63" s="481"/>
      <c r="G63" s="482"/>
      <c r="H63" s="447" t="s">
        <v>5146</v>
      </c>
      <c r="I63" s="1112">
        <f>3.6/1000</f>
        <v>3.5999999999999999E-3</v>
      </c>
      <c r="J63" s="1062"/>
      <c r="K63" s="1062"/>
      <c r="L63" s="474" t="s">
        <v>837</v>
      </c>
      <c r="M63" s="461">
        <f t="shared" si="2"/>
        <v>0</v>
      </c>
      <c r="N63" s="3"/>
      <c r="O63" s="3"/>
      <c r="AE63" s="475"/>
      <c r="AH63" s="476"/>
      <c r="AI63" s="450"/>
    </row>
    <row r="64" spans="1:35" ht="20.100000000000001" hidden="1" customHeight="1">
      <c r="A64" s="462" t="s">
        <v>115</v>
      </c>
      <c r="B64" s="1331"/>
      <c r="C64" s="1326"/>
      <c r="D64" s="483"/>
      <c r="E64" s="484"/>
      <c r="F64" s="484"/>
      <c r="G64" s="485"/>
      <c r="H64" s="1099" t="s">
        <v>760</v>
      </c>
      <c r="I64" s="1114"/>
      <c r="J64" s="1063"/>
      <c r="K64" s="1063"/>
      <c r="L64" s="467"/>
      <c r="M64" s="467"/>
      <c r="N64" s="467"/>
      <c r="O64" s="467"/>
      <c r="AE64" s="475"/>
      <c r="AH64" s="476"/>
      <c r="AI64" s="450"/>
    </row>
    <row r="65" spans="1:35" ht="20.100000000000001" hidden="1" customHeight="1">
      <c r="A65" s="462" t="s">
        <v>115</v>
      </c>
      <c r="B65" s="1331"/>
      <c r="C65" s="1326"/>
      <c r="D65" s="480" t="s">
        <v>64</v>
      </c>
      <c r="E65" s="481"/>
      <c r="F65" s="481"/>
      <c r="G65" s="482"/>
      <c r="H65" s="447" t="s">
        <v>5146</v>
      </c>
      <c r="I65" s="1112">
        <f>3.6/1000</f>
        <v>3.5999999999999999E-3</v>
      </c>
      <c r="J65" s="1062"/>
      <c r="K65" s="1062"/>
      <c r="L65" s="474" t="s">
        <v>837</v>
      </c>
      <c r="M65" s="461">
        <f t="shared" si="2"/>
        <v>0</v>
      </c>
      <c r="N65" s="3"/>
      <c r="O65" s="3"/>
      <c r="AE65" s="475"/>
      <c r="AH65" s="476"/>
      <c r="AI65" s="450"/>
    </row>
    <row r="66" spans="1:35" ht="20.100000000000001" hidden="1" customHeight="1">
      <c r="A66" s="462" t="s">
        <v>115</v>
      </c>
      <c r="B66" s="1331"/>
      <c r="C66" s="1326"/>
      <c r="D66" s="483"/>
      <c r="E66" s="484"/>
      <c r="F66" s="484"/>
      <c r="G66" s="485"/>
      <c r="H66" s="1099" t="s">
        <v>760</v>
      </c>
      <c r="I66" s="1111"/>
      <c r="J66" s="1063"/>
      <c r="K66" s="1063"/>
      <c r="L66" s="467"/>
      <c r="M66" s="467"/>
      <c r="N66" s="467"/>
      <c r="O66" s="467"/>
      <c r="AE66" s="475"/>
      <c r="AH66" s="476"/>
      <c r="AI66" s="450"/>
    </row>
    <row r="67" spans="1:35" ht="20.100000000000001" hidden="1" customHeight="1">
      <c r="A67" s="462" t="s">
        <v>115</v>
      </c>
      <c r="B67" s="1331"/>
      <c r="C67" s="1326"/>
      <c r="D67" s="480" t="s">
        <v>2260</v>
      </c>
      <c r="E67" s="481"/>
      <c r="F67" s="481"/>
      <c r="G67" s="482"/>
      <c r="H67" s="447" t="s">
        <v>5146</v>
      </c>
      <c r="I67" s="1112">
        <f>3.6/1000</f>
        <v>3.5999999999999999E-3</v>
      </c>
      <c r="J67" s="1062"/>
      <c r="K67" s="1062"/>
      <c r="L67" s="474" t="s">
        <v>837</v>
      </c>
      <c r="M67" s="461">
        <f t="shared" si="2"/>
        <v>0</v>
      </c>
      <c r="N67" s="3"/>
      <c r="O67" s="3"/>
      <c r="AE67" s="475"/>
      <c r="AH67" s="476"/>
      <c r="AI67" s="450"/>
    </row>
    <row r="68" spans="1:35" ht="20.100000000000001" hidden="1" customHeight="1">
      <c r="A68" s="462" t="s">
        <v>115</v>
      </c>
      <c r="B68" s="1331"/>
      <c r="C68" s="1326"/>
      <c r="D68" s="483"/>
      <c r="E68" s="484"/>
      <c r="F68" s="484"/>
      <c r="G68" s="485"/>
      <c r="H68" s="1099" t="s">
        <v>760</v>
      </c>
      <c r="I68" s="1111"/>
      <c r="J68" s="1063"/>
      <c r="K68" s="1063"/>
      <c r="L68" s="467"/>
      <c r="M68" s="467"/>
      <c r="N68" s="467"/>
      <c r="O68" s="467"/>
      <c r="AE68" s="475"/>
      <c r="AH68" s="476"/>
      <c r="AI68" s="450"/>
    </row>
    <row r="69" spans="1:35" ht="20.100000000000001" hidden="1" customHeight="1">
      <c r="A69" s="462" t="s">
        <v>115</v>
      </c>
      <c r="B69" s="1331"/>
      <c r="C69" s="1326"/>
      <c r="D69" s="1332" t="s">
        <v>165</v>
      </c>
      <c r="E69" s="1333"/>
      <c r="F69" s="486"/>
      <c r="G69" s="482"/>
      <c r="H69" s="447" t="s">
        <v>5146</v>
      </c>
      <c r="I69" s="1191">
        <f>3.6/1000</f>
        <v>3.5999999999999999E-3</v>
      </c>
      <c r="J69" s="1064"/>
      <c r="K69" s="1065" t="str">
        <f>IF(J69="","",J69)</f>
        <v/>
      </c>
      <c r="L69" s="474" t="s">
        <v>837</v>
      </c>
      <c r="M69" s="461">
        <f t="shared" si="2"/>
        <v>0</v>
      </c>
      <c r="N69" s="3"/>
      <c r="O69" s="3"/>
      <c r="AE69" s="475"/>
      <c r="AG69" s="423" t="s">
        <v>5103</v>
      </c>
      <c r="AH69" s="476"/>
      <c r="AI69" s="450"/>
    </row>
    <row r="70" spans="1:35" ht="20.100000000000001" hidden="1" customHeight="1">
      <c r="A70" s="462" t="s">
        <v>115</v>
      </c>
      <c r="B70" s="1331"/>
      <c r="C70" s="1326"/>
      <c r="D70" s="1332"/>
      <c r="E70" s="1334"/>
      <c r="F70" s="487"/>
      <c r="G70" s="485"/>
      <c r="H70" s="1099" t="s">
        <v>760</v>
      </c>
      <c r="I70" s="1111"/>
      <c r="J70" s="1063"/>
      <c r="K70" s="1063"/>
      <c r="L70" s="467"/>
      <c r="M70" s="467"/>
      <c r="N70" s="467"/>
      <c r="O70" s="467"/>
      <c r="AE70" s="475"/>
      <c r="AH70" s="476"/>
      <c r="AI70" s="450"/>
    </row>
    <row r="71" spans="1:35" ht="20.100000000000001" hidden="1" customHeight="1">
      <c r="A71" s="462" t="s">
        <v>115</v>
      </c>
      <c r="B71" s="1331"/>
      <c r="C71" s="1326"/>
      <c r="D71" s="1332" t="s">
        <v>166</v>
      </c>
      <c r="E71" s="1333"/>
      <c r="F71" s="486"/>
      <c r="G71" s="482"/>
      <c r="H71" s="447" t="s">
        <v>5146</v>
      </c>
      <c r="I71" s="1191">
        <f>3.6/1000</f>
        <v>3.5999999999999999E-3</v>
      </c>
      <c r="J71" s="1064"/>
      <c r="K71" s="1065" t="str">
        <f>IF(J71="","",J71)</f>
        <v/>
      </c>
      <c r="L71" s="474" t="s">
        <v>837</v>
      </c>
      <c r="M71" s="461">
        <f t="shared" si="2"/>
        <v>0</v>
      </c>
      <c r="N71" s="3"/>
      <c r="O71" s="3"/>
      <c r="AE71" s="475"/>
      <c r="AG71" s="423" t="s">
        <v>5103</v>
      </c>
      <c r="AH71" s="476"/>
      <c r="AI71" s="450"/>
    </row>
    <row r="72" spans="1:35" ht="20.100000000000001" hidden="1" customHeight="1">
      <c r="A72" s="462" t="s">
        <v>115</v>
      </c>
      <c r="B72" s="1331"/>
      <c r="C72" s="1326"/>
      <c r="D72" s="1332"/>
      <c r="E72" s="1334"/>
      <c r="F72" s="487"/>
      <c r="G72" s="485"/>
      <c r="H72" s="1099" t="s">
        <v>760</v>
      </c>
      <c r="I72" s="1111"/>
      <c r="J72" s="1063"/>
      <c r="K72" s="1063"/>
      <c r="L72" s="467"/>
      <c r="M72" s="467"/>
      <c r="N72" s="467"/>
      <c r="O72" s="467"/>
      <c r="AE72" s="475"/>
      <c r="AH72" s="476"/>
      <c r="AI72" s="450"/>
    </row>
    <row r="73" spans="1:35" ht="20.100000000000001" hidden="1" customHeight="1">
      <c r="A73" s="462" t="s">
        <v>115</v>
      </c>
      <c r="B73" s="1331"/>
      <c r="C73" s="1326"/>
      <c r="D73" s="488" t="s">
        <v>77</v>
      </c>
      <c r="E73" s="411"/>
      <c r="F73" s="466"/>
      <c r="G73" s="489"/>
      <c r="H73" s="447" t="s">
        <v>5146</v>
      </c>
      <c r="I73" s="1112">
        <f t="shared" ref="I73:I76" si="11">8.64/1000</f>
        <v>8.6400000000000001E-3</v>
      </c>
      <c r="J73" s="1064"/>
      <c r="K73" s="1065" t="str">
        <f t="shared" ref="K73:K76" si="12">IF(J73="","",J73)</f>
        <v/>
      </c>
      <c r="L73" s="474" t="s">
        <v>837</v>
      </c>
      <c r="M73" s="461">
        <f t="shared" si="2"/>
        <v>0</v>
      </c>
      <c r="N73" s="3"/>
      <c r="O73" s="3"/>
      <c r="AE73" s="475"/>
      <c r="AG73" s="423" t="s">
        <v>5102</v>
      </c>
      <c r="AH73" s="476"/>
      <c r="AI73" s="450"/>
    </row>
    <row r="74" spans="1:35" ht="20.100000000000001" hidden="1" customHeight="1">
      <c r="A74" s="462" t="s">
        <v>115</v>
      </c>
      <c r="B74" s="1331"/>
      <c r="C74" s="1326"/>
      <c r="D74" s="488" t="s">
        <v>79</v>
      </c>
      <c r="E74" s="411"/>
      <c r="F74" s="466"/>
      <c r="G74" s="490"/>
      <c r="H74" s="447" t="s">
        <v>5146</v>
      </c>
      <c r="I74" s="1112">
        <f t="shared" si="11"/>
        <v>8.6400000000000001E-3</v>
      </c>
      <c r="J74" s="1064"/>
      <c r="K74" s="1065" t="str">
        <f t="shared" si="12"/>
        <v/>
      </c>
      <c r="L74" s="474" t="s">
        <v>837</v>
      </c>
      <c r="M74" s="461">
        <f t="shared" si="2"/>
        <v>0</v>
      </c>
      <c r="N74" s="3"/>
      <c r="O74" s="3"/>
      <c r="AE74" s="475"/>
      <c r="AG74" s="423" t="s">
        <v>5102</v>
      </c>
      <c r="AH74" s="476"/>
      <c r="AI74" s="450"/>
    </row>
    <row r="75" spans="1:35" ht="20.100000000000001" hidden="1" customHeight="1">
      <c r="A75" s="462" t="s">
        <v>115</v>
      </c>
      <c r="B75" s="1331"/>
      <c r="C75" s="1326"/>
      <c r="D75" s="488" t="s">
        <v>81</v>
      </c>
      <c r="E75" s="411"/>
      <c r="F75" s="466"/>
      <c r="G75" s="490"/>
      <c r="H75" s="447" t="s">
        <v>5146</v>
      </c>
      <c r="I75" s="1112">
        <f t="shared" si="11"/>
        <v>8.6400000000000001E-3</v>
      </c>
      <c r="J75" s="1064"/>
      <c r="K75" s="1065" t="str">
        <f t="shared" si="12"/>
        <v/>
      </c>
      <c r="L75" s="474" t="s">
        <v>837</v>
      </c>
      <c r="M75" s="461">
        <f t="shared" si="2"/>
        <v>0</v>
      </c>
      <c r="N75" s="3"/>
      <c r="O75" s="3"/>
      <c r="AE75" s="475"/>
      <c r="AG75" s="423" t="s">
        <v>5102</v>
      </c>
      <c r="AH75" s="476"/>
      <c r="AI75" s="450"/>
    </row>
    <row r="76" spans="1:35" ht="20.100000000000001" hidden="1" customHeight="1">
      <c r="A76" s="462" t="s">
        <v>115</v>
      </c>
      <c r="B76" s="1331"/>
      <c r="C76" s="1326"/>
      <c r="D76" s="488" t="s">
        <v>83</v>
      </c>
      <c r="E76" s="411"/>
      <c r="F76" s="466"/>
      <c r="G76" s="490"/>
      <c r="H76" s="447" t="s">
        <v>5146</v>
      </c>
      <c r="I76" s="1112">
        <f t="shared" si="11"/>
        <v>8.6400000000000001E-3</v>
      </c>
      <c r="J76" s="1064"/>
      <c r="K76" s="1065" t="str">
        <f t="shared" si="12"/>
        <v/>
      </c>
      <c r="L76" s="474" t="s">
        <v>837</v>
      </c>
      <c r="M76" s="461">
        <f t="shared" si="2"/>
        <v>0</v>
      </c>
      <c r="N76" s="3"/>
      <c r="O76" s="3"/>
      <c r="AE76" s="475"/>
      <c r="AG76" s="423" t="s">
        <v>5102</v>
      </c>
      <c r="AH76" s="476"/>
      <c r="AI76" s="450"/>
    </row>
    <row r="77" spans="1:35">
      <c r="A77" s="374" t="s">
        <v>4</v>
      </c>
      <c r="B77" s="1380" t="s">
        <v>5111</v>
      </c>
      <c r="C77" s="1381"/>
      <c r="D77" s="491" t="s">
        <v>5112</v>
      </c>
      <c r="H77" s="1058"/>
      <c r="I77" s="1058"/>
      <c r="J77" s="1058"/>
      <c r="K77" s="1058"/>
      <c r="L77" s="1058"/>
      <c r="M77" s="410"/>
      <c r="N77" s="545" t="str">
        <f>IF($M77="","",$M77)</f>
        <v/>
      </c>
      <c r="O77" s="545" t="str">
        <f>IF($M77="","",$M77)</f>
        <v/>
      </c>
      <c r="AG77" s="423" t="s">
        <v>5109</v>
      </c>
    </row>
    <row r="78" spans="1:35">
      <c r="A78" s="374" t="s">
        <v>4</v>
      </c>
      <c r="B78" s="1382"/>
      <c r="C78" s="1383"/>
      <c r="D78" s="491"/>
      <c r="E78" s="1054" t="s">
        <v>843</v>
      </c>
      <c r="F78" s="426"/>
      <c r="G78" s="426"/>
      <c r="H78" s="1058"/>
      <c r="I78" s="1059"/>
      <c r="J78" s="1058"/>
      <c r="K78" s="1058"/>
      <c r="L78" s="1058"/>
      <c r="M78" s="1060"/>
      <c r="N78" s="545" t="str">
        <f>IF($M78="","",$M78)</f>
        <v/>
      </c>
      <c r="O78" s="545" t="str">
        <f>IF($M78="","",$M78)</f>
        <v/>
      </c>
      <c r="AG78" s="423" t="s">
        <v>826</v>
      </c>
    </row>
    <row r="79" spans="1:35">
      <c r="A79" s="374" t="s">
        <v>4</v>
      </c>
      <c r="B79" s="1382"/>
      <c r="C79" s="1383"/>
      <c r="D79" s="1056" t="s">
        <v>844</v>
      </c>
      <c r="E79" s="434"/>
      <c r="F79" s="434"/>
      <c r="G79" s="434"/>
      <c r="H79" s="1058"/>
      <c r="I79" s="1058"/>
      <c r="J79" s="1058"/>
      <c r="K79" s="1058"/>
      <c r="L79" s="1058"/>
      <c r="M79" s="1061">
        <f>SUM(N79:O79)</f>
        <v>0</v>
      </c>
      <c r="N79" s="1060"/>
      <c r="O79" s="1060"/>
    </row>
    <row r="80" spans="1:35">
      <c r="A80" s="374" t="s">
        <v>4</v>
      </c>
      <c r="B80" s="1382"/>
      <c r="C80" s="1383"/>
      <c r="D80" s="491" t="s">
        <v>845</v>
      </c>
      <c r="H80" s="1058"/>
      <c r="I80" s="1058"/>
      <c r="J80" s="1058"/>
      <c r="K80" s="1058"/>
      <c r="L80" s="1058"/>
      <c r="M80" s="410"/>
      <c r="N80" s="457" t="str">
        <f>IF($M80="","",$M80)</f>
        <v/>
      </c>
      <c r="O80" s="457" t="str">
        <f>IF($M80="","",$M80)</f>
        <v/>
      </c>
      <c r="AG80" s="423" t="s">
        <v>5110</v>
      </c>
    </row>
    <row r="81" spans="1:33">
      <c r="A81" s="374" t="s">
        <v>4</v>
      </c>
      <c r="B81" s="1384"/>
      <c r="C81" s="1385"/>
      <c r="D81" s="1057"/>
      <c r="E81" s="1055" t="s">
        <v>843</v>
      </c>
      <c r="F81" s="434"/>
      <c r="G81" s="434"/>
      <c r="H81" s="1058"/>
      <c r="I81" s="1058"/>
      <c r="J81" s="1058"/>
      <c r="K81" s="1058"/>
      <c r="L81" s="1058"/>
      <c r="M81" s="1060"/>
      <c r="N81" s="457" t="str">
        <f>IF($M81="","",$M81)</f>
        <v/>
      </c>
      <c r="O81" s="457" t="str">
        <f>IF($M81="","",$M81)</f>
        <v/>
      </c>
      <c r="AG81" s="423" t="s">
        <v>826</v>
      </c>
    </row>
  </sheetData>
  <sheetProtection algorithmName="SHA-512" hashValue="4NZhGL4WZnd9v1fm8fYLigb+9l+hiZQisD6I6jtrHFsLc9gd04OT9Z1egGObsBTH+i4eL//rDB47ZCYg6o6ZqQ==" saltValue="cdZnZy6E8U88j0q1aRQxOA==" spinCount="100000" sheet="1" formatCells="0" autoFilter="0"/>
  <autoFilter ref="A28:A81">
    <filterColumn colId="0">
      <filters>
        <filter val="初期表示"/>
      </filters>
    </filterColumn>
  </autoFilter>
  <mergeCells count="23">
    <mergeCell ref="N27:N28"/>
    <mergeCell ref="O27:O28"/>
    <mergeCell ref="H27:H28"/>
    <mergeCell ref="C29:C41"/>
    <mergeCell ref="E69:E70"/>
    <mergeCell ref="D71:D72"/>
    <mergeCell ref="E71:E72"/>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06" hidden="1" customWidth="1" outlineLevel="1"/>
    <col min="15" max="15" width="9" style="374" collapsed="1"/>
    <col min="16" max="16384" width="9" style="374"/>
  </cols>
  <sheetData>
    <row r="1" spans="1:14" ht="30" customHeight="1" thickBot="1">
      <c r="A1" s="415" t="s">
        <v>2263</v>
      </c>
      <c r="B1" s="416"/>
      <c r="C1" s="416"/>
      <c r="D1" s="398" t="s">
        <v>4238</v>
      </c>
      <c r="E1" s="399" t="s">
        <v>4239</v>
      </c>
      <c r="F1" s="400" t="s">
        <v>4240</v>
      </c>
      <c r="G1" s="401" t="s">
        <v>4241</v>
      </c>
      <c r="H1" s="355"/>
      <c r="I1" s="1145" t="s">
        <v>5163</v>
      </c>
      <c r="J1" s="345" t="str">
        <f>IF('1.はじめに'!$E$15="",'1.はじめに'!$D$15,'1.はじめに'!$E$15)</f>
        <v/>
      </c>
      <c r="L1" s="355"/>
      <c r="M1" s="355"/>
      <c r="N1" s="495" t="s">
        <v>797</v>
      </c>
    </row>
    <row r="2" spans="1:14" ht="30" customHeight="1" thickBot="1">
      <c r="A2" s="1068" t="str">
        <f>IF('1.はじめに'!F44="要","要入力","（入力不要）")</f>
        <v>（入力不要）</v>
      </c>
      <c r="B2" s="1147"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69"/>
      <c r="F2" s="355"/>
      <c r="H2" s="355"/>
      <c r="I2" s="355"/>
      <c r="J2" s="355"/>
      <c r="K2" s="418" t="s">
        <v>4242</v>
      </c>
      <c r="L2" s="355"/>
      <c r="M2" s="355"/>
      <c r="N2" s="1188" t="s">
        <v>5164</v>
      </c>
    </row>
    <row r="3" spans="1:14" ht="20.100000000000001" customHeight="1">
      <c r="E3" s="1400" t="s">
        <v>2289</v>
      </c>
      <c r="F3" s="1400"/>
      <c r="G3" s="1400"/>
      <c r="H3" s="1401"/>
      <c r="I3" s="1402" t="s">
        <v>2288</v>
      </c>
      <c r="J3" s="1400"/>
      <c r="K3" s="1400"/>
      <c r="L3" s="1403"/>
    </row>
    <row r="4" spans="1:14" ht="20.100000000000001" customHeight="1">
      <c r="A4" s="968" t="s">
        <v>90</v>
      </c>
      <c r="B4" s="969"/>
      <c r="C4" s="969"/>
      <c r="D4" s="971" t="s">
        <v>3</v>
      </c>
      <c r="E4" s="973" t="s">
        <v>116</v>
      </c>
      <c r="F4" s="1399" t="s">
        <v>649</v>
      </c>
      <c r="G4" s="1399"/>
      <c r="H4" s="973" t="s">
        <v>650</v>
      </c>
      <c r="I4" s="973" t="s">
        <v>116</v>
      </c>
      <c r="J4" s="1399" t="s">
        <v>649</v>
      </c>
      <c r="K4" s="1399"/>
      <c r="L4" s="973" t="s">
        <v>650</v>
      </c>
      <c r="M4" s="355"/>
    </row>
    <row r="5" spans="1:14" ht="20.100000000000001" customHeight="1">
      <c r="A5" s="1070"/>
      <c r="B5" s="975"/>
      <c r="C5" s="975"/>
      <c r="D5" s="1071"/>
      <c r="E5" s="1072"/>
      <c r="F5" s="1035" t="s">
        <v>810</v>
      </c>
      <c r="G5" s="1035" t="s">
        <v>811</v>
      </c>
      <c r="H5" s="1073"/>
      <c r="I5" s="1073"/>
      <c r="J5" s="1035" t="s">
        <v>810</v>
      </c>
      <c r="K5" s="1035" t="s">
        <v>811</v>
      </c>
      <c r="L5" s="1073"/>
      <c r="M5" s="452"/>
    </row>
    <row r="6" spans="1:14" ht="20.100000000000001" customHeight="1">
      <c r="A6" s="1395" t="s">
        <v>123</v>
      </c>
      <c r="B6" s="1074" t="s">
        <v>129</v>
      </c>
      <c r="C6" s="406"/>
      <c r="D6" s="457" t="s">
        <v>133</v>
      </c>
      <c r="E6" s="461">
        <f t="shared" ref="E6:E21" si="0">SUM(F6:H6)</f>
        <v>0</v>
      </c>
      <c r="F6" s="402"/>
      <c r="G6" s="402"/>
      <c r="H6" s="402"/>
      <c r="I6" s="461">
        <f t="shared" ref="I6:I21" si="1">SUM(J6:L6)</f>
        <v>0</v>
      </c>
      <c r="J6" s="402"/>
      <c r="K6" s="402"/>
      <c r="L6" s="402"/>
      <c r="N6" s="501" t="s">
        <v>5137</v>
      </c>
    </row>
    <row r="7" spans="1:14" ht="20.100000000000001" customHeight="1">
      <c r="A7" s="1396"/>
      <c r="B7" s="1075" t="s">
        <v>130</v>
      </c>
      <c r="C7" s="1076"/>
      <c r="D7" s="457" t="s">
        <v>133</v>
      </c>
      <c r="E7" s="461">
        <f t="shared" si="0"/>
        <v>0</v>
      </c>
      <c r="F7" s="402"/>
      <c r="G7" s="402"/>
      <c r="H7" s="402"/>
      <c r="I7" s="461">
        <f t="shared" si="1"/>
        <v>0</v>
      </c>
      <c r="J7" s="402"/>
      <c r="K7" s="402"/>
      <c r="L7" s="402"/>
      <c r="N7" s="501" t="s">
        <v>5138</v>
      </c>
    </row>
    <row r="8" spans="1:14" ht="20.100000000000001" customHeight="1">
      <c r="A8" s="1077"/>
      <c r="B8" s="1075" t="s">
        <v>131</v>
      </c>
      <c r="C8" s="1078" t="s">
        <v>1557</v>
      </c>
      <c r="D8" s="457" t="s">
        <v>133</v>
      </c>
      <c r="E8" s="461">
        <f t="shared" si="0"/>
        <v>0</v>
      </c>
      <c r="F8" s="402"/>
      <c r="G8" s="402"/>
      <c r="H8" s="402"/>
      <c r="I8" s="461">
        <f t="shared" si="1"/>
        <v>0</v>
      </c>
      <c r="J8" s="402"/>
      <c r="K8" s="402"/>
      <c r="L8" s="402"/>
      <c r="N8" s="501" t="s">
        <v>5139</v>
      </c>
    </row>
    <row r="9" spans="1:14" ht="20.100000000000001" customHeight="1">
      <c r="A9" s="1077"/>
      <c r="B9" s="1079"/>
      <c r="C9" s="449"/>
      <c r="D9" s="457" t="s">
        <v>134</v>
      </c>
      <c r="E9" s="461">
        <f t="shared" si="0"/>
        <v>0</v>
      </c>
      <c r="F9" s="402"/>
      <c r="G9" s="402"/>
      <c r="H9" s="402"/>
      <c r="I9" s="461">
        <f t="shared" si="1"/>
        <v>0</v>
      </c>
      <c r="J9" s="402"/>
      <c r="K9" s="402"/>
      <c r="L9" s="402"/>
    </row>
    <row r="10" spans="1:14" ht="20.100000000000001" customHeight="1">
      <c r="A10" s="1077"/>
      <c r="B10" s="1079"/>
      <c r="C10" s="1078" t="s">
        <v>1558</v>
      </c>
      <c r="D10" s="457" t="s">
        <v>133</v>
      </c>
      <c r="E10" s="461">
        <f t="shared" si="0"/>
        <v>0</v>
      </c>
      <c r="F10" s="402"/>
      <c r="G10" s="402"/>
      <c r="H10" s="402"/>
      <c r="I10" s="461">
        <f t="shared" si="1"/>
        <v>0</v>
      </c>
      <c r="J10" s="1148"/>
      <c r="K10" s="1148"/>
      <c r="L10" s="1148"/>
    </row>
    <row r="11" spans="1:14" ht="20.100000000000001" customHeight="1">
      <c r="A11" s="1077"/>
      <c r="B11" s="1079"/>
      <c r="C11" s="449"/>
      <c r="D11" s="457" t="s">
        <v>6303</v>
      </c>
      <c r="E11" s="461">
        <f t="shared" si="0"/>
        <v>0</v>
      </c>
      <c r="F11" s="402"/>
      <c r="G11" s="402"/>
      <c r="H11" s="402"/>
      <c r="I11" s="461">
        <f t="shared" si="1"/>
        <v>0</v>
      </c>
      <c r="J11" s="1148"/>
      <c r="K11" s="1148"/>
      <c r="L11" s="1148"/>
    </row>
    <row r="12" spans="1:14" ht="20.100000000000001" customHeight="1">
      <c r="A12" s="1077"/>
      <c r="B12" s="1080"/>
      <c r="C12" s="1076" t="s">
        <v>132</v>
      </c>
      <c r="D12" s="457" t="s">
        <v>133</v>
      </c>
      <c r="E12" s="461">
        <f t="shared" si="0"/>
        <v>0</v>
      </c>
      <c r="F12" s="402"/>
      <c r="G12" s="402"/>
      <c r="H12" s="402"/>
      <c r="I12" s="461">
        <f t="shared" si="1"/>
        <v>0</v>
      </c>
      <c r="J12" s="402"/>
      <c r="K12" s="402"/>
      <c r="L12" s="402"/>
    </row>
    <row r="13" spans="1:14" ht="20.100000000000001" customHeight="1">
      <c r="A13" s="1077"/>
      <c r="B13" s="1395" t="s">
        <v>124</v>
      </c>
      <c r="C13" s="1081" t="s">
        <v>125</v>
      </c>
      <c r="D13" s="457" t="s">
        <v>133</v>
      </c>
      <c r="E13" s="461">
        <f t="shared" si="0"/>
        <v>0</v>
      </c>
      <c r="F13" s="402"/>
      <c r="G13" s="402"/>
      <c r="H13" s="402"/>
      <c r="I13" s="461">
        <f t="shared" si="1"/>
        <v>0</v>
      </c>
      <c r="J13" s="402"/>
      <c r="K13" s="402"/>
      <c r="L13" s="402"/>
    </row>
    <row r="14" spans="1:14" ht="20.100000000000001" customHeight="1">
      <c r="A14" s="1077"/>
      <c r="B14" s="1396"/>
      <c r="C14" s="449"/>
      <c r="D14" s="457" t="s">
        <v>134</v>
      </c>
      <c r="E14" s="461">
        <f t="shared" si="0"/>
        <v>0</v>
      </c>
      <c r="F14" s="402"/>
      <c r="G14" s="402"/>
      <c r="H14" s="402"/>
      <c r="I14" s="461">
        <f t="shared" si="1"/>
        <v>0</v>
      </c>
      <c r="J14" s="402"/>
      <c r="K14" s="402"/>
      <c r="L14" s="402"/>
    </row>
    <row r="15" spans="1:14" ht="20.100000000000001" customHeight="1">
      <c r="A15" s="1077"/>
      <c r="B15" s="1082"/>
      <c r="C15" s="1081" t="s">
        <v>126</v>
      </c>
      <c r="D15" s="457" t="s">
        <v>133</v>
      </c>
      <c r="E15" s="461">
        <f t="shared" si="0"/>
        <v>0</v>
      </c>
      <c r="F15" s="402"/>
      <c r="G15" s="402"/>
      <c r="H15" s="402"/>
      <c r="I15" s="461">
        <f t="shared" si="1"/>
        <v>0</v>
      </c>
      <c r="J15" s="1148"/>
      <c r="K15" s="1148"/>
      <c r="L15" s="1148"/>
    </row>
    <row r="16" spans="1:14" ht="20.100000000000001" customHeight="1">
      <c r="A16" s="1077"/>
      <c r="B16" s="1083"/>
      <c r="C16" s="449"/>
      <c r="D16" s="457" t="s">
        <v>6303</v>
      </c>
      <c r="E16" s="461">
        <f t="shared" si="0"/>
        <v>0</v>
      </c>
      <c r="F16" s="402"/>
      <c r="G16" s="402"/>
      <c r="H16" s="402"/>
      <c r="I16" s="461">
        <f t="shared" si="1"/>
        <v>0</v>
      </c>
      <c r="J16" s="1148"/>
      <c r="K16" s="1148"/>
      <c r="L16" s="1148"/>
    </row>
    <row r="17" spans="1:12" ht="20.100000000000001" customHeight="1">
      <c r="A17" s="1084"/>
      <c r="B17" s="1085" t="s">
        <v>132</v>
      </c>
      <c r="C17" s="403"/>
      <c r="D17" s="457" t="s">
        <v>133</v>
      </c>
      <c r="E17" s="461">
        <f t="shared" si="0"/>
        <v>0</v>
      </c>
      <c r="F17" s="402"/>
      <c r="G17" s="402"/>
      <c r="H17" s="402"/>
      <c r="I17" s="461">
        <f t="shared" si="1"/>
        <v>0</v>
      </c>
      <c r="J17" s="402"/>
      <c r="K17" s="402"/>
      <c r="L17" s="402"/>
    </row>
    <row r="18" spans="1:12" ht="20.100000000000001" customHeight="1">
      <c r="A18" s="1086" t="s">
        <v>127</v>
      </c>
      <c r="B18" s="443"/>
      <c r="C18" s="405"/>
      <c r="D18" s="457" t="s">
        <v>133</v>
      </c>
      <c r="E18" s="461">
        <f t="shared" si="0"/>
        <v>0</v>
      </c>
      <c r="F18" s="402"/>
      <c r="G18" s="402"/>
      <c r="H18" s="402"/>
      <c r="I18" s="461">
        <f t="shared" si="1"/>
        <v>0</v>
      </c>
      <c r="J18" s="402"/>
      <c r="K18" s="402"/>
      <c r="L18" s="402"/>
    </row>
    <row r="19" spans="1:12" ht="20.100000000000001" customHeight="1">
      <c r="A19" s="1395" t="s">
        <v>128</v>
      </c>
      <c r="B19" s="1087" t="s">
        <v>1648</v>
      </c>
      <c r="C19" s="1088"/>
      <c r="D19" s="457" t="s">
        <v>134</v>
      </c>
      <c r="E19" s="461">
        <f t="shared" si="0"/>
        <v>0</v>
      </c>
      <c r="F19" s="402"/>
      <c r="G19" s="402"/>
      <c r="H19" s="402"/>
      <c r="I19" s="461">
        <f t="shared" si="1"/>
        <v>0</v>
      </c>
      <c r="J19" s="402"/>
      <c r="K19" s="402"/>
      <c r="L19" s="402"/>
    </row>
    <row r="20" spans="1:12" ht="20.100000000000001" customHeight="1">
      <c r="A20" s="1396"/>
      <c r="B20" s="1089" t="s">
        <v>1650</v>
      </c>
      <c r="C20" s="1088"/>
      <c r="D20" s="457" t="s">
        <v>134</v>
      </c>
      <c r="E20" s="461">
        <f t="shared" si="0"/>
        <v>0</v>
      </c>
      <c r="F20" s="402"/>
      <c r="G20" s="402"/>
      <c r="H20" s="402"/>
      <c r="I20" s="461">
        <f t="shared" si="1"/>
        <v>0</v>
      </c>
      <c r="J20" s="402"/>
      <c r="K20" s="402"/>
      <c r="L20" s="402"/>
    </row>
    <row r="21" spans="1:12" ht="20.100000000000001" customHeight="1">
      <c r="A21" s="1084"/>
      <c r="B21" s="1090" t="s">
        <v>1652</v>
      </c>
      <c r="C21" s="1088"/>
      <c r="D21" s="457" t="s">
        <v>134</v>
      </c>
      <c r="E21" s="461">
        <f t="shared" si="0"/>
        <v>0</v>
      </c>
      <c r="F21" s="402"/>
      <c r="G21" s="402"/>
      <c r="H21" s="402"/>
      <c r="I21" s="461">
        <f t="shared" si="1"/>
        <v>0</v>
      </c>
      <c r="J21" s="402"/>
      <c r="K21" s="402"/>
      <c r="L21" s="402"/>
    </row>
    <row r="22" spans="1:12" ht="20.100000000000001" customHeight="1"/>
    <row r="23" spans="1:12" ht="20.100000000000001" customHeight="1">
      <c r="A23" s="1091" t="s">
        <v>5067</v>
      </c>
      <c r="B23" s="1091"/>
      <c r="C23" s="1091"/>
    </row>
    <row r="24" spans="1:12" ht="20.100000000000001" customHeight="1">
      <c r="A24" s="1092">
        <v>45856</v>
      </c>
      <c r="B24" s="1093" t="s">
        <v>2229</v>
      </c>
      <c r="C24" s="1094"/>
    </row>
    <row r="25" spans="1:12" ht="20.100000000000001" customHeight="1">
      <c r="A25" s="1095" t="s">
        <v>5068</v>
      </c>
      <c r="B25" s="1096"/>
      <c r="C25" s="1097">
        <v>4.2299999999999998E-4</v>
      </c>
    </row>
    <row r="26" spans="1:12" ht="20.100000000000001" customHeight="1">
      <c r="A26" s="1095" t="s">
        <v>5069</v>
      </c>
      <c r="B26" s="1096"/>
      <c r="C26" s="1304">
        <v>1.01</v>
      </c>
    </row>
    <row r="27" spans="1:12">
      <c r="A27" s="1098" t="s">
        <v>5070</v>
      </c>
      <c r="B27" s="1096"/>
      <c r="C27" s="1304">
        <v>1.01</v>
      </c>
    </row>
  </sheetData>
  <sheetProtection algorithmName="SHA-512" hashValue="hTupbt9E2zQ+3AN9wMUt2pSQ4AfNl9sSOgo0MwoSRs0XmoXWaN1CJlxUzc/dGJELan4HygZjOB7kt2Xcy8XLhg==" saltValue="IHYbPEfbxjxde6zKwPZsOA==" spinCount="100000"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2264</v>
      </c>
      <c r="AA1" s="1230" t="s">
        <v>2278</v>
      </c>
      <c r="AI1" s="304"/>
    </row>
    <row r="2" spans="1:74" ht="179.4" customHeight="1" thickBot="1">
      <c r="B2" s="13" t="s">
        <v>4260</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678</v>
      </c>
      <c r="E9" s="68" t="s">
        <v>1497</v>
      </c>
      <c r="F9" s="1052" t="str">
        <f>'1.はじめに'!D22</f>
        <v>変更無し</v>
      </c>
      <c r="G9" s="216" t="s">
        <v>1475</v>
      </c>
      <c r="H9" s="147"/>
      <c r="I9" s="216" t="s">
        <v>1476</v>
      </c>
      <c r="J9" s="147"/>
      <c r="K9" s="71" t="s">
        <v>1467</v>
      </c>
      <c r="L9" s="72" t="s">
        <v>116</v>
      </c>
      <c r="M9" s="73" t="s">
        <v>650</v>
      </c>
      <c r="N9" s="219" t="s">
        <v>1694</v>
      </c>
      <c r="O9" s="253" t="s">
        <v>105</v>
      </c>
      <c r="P9" s="586" t="s">
        <v>5214</v>
      </c>
      <c r="Q9" s="1252" t="s">
        <v>5265</v>
      </c>
      <c r="R9" s="1252" t="s">
        <v>5215</v>
      </c>
      <c r="S9" s="1252" t="s">
        <v>5216</v>
      </c>
      <c r="T9" s="1252" t="s">
        <v>5266</v>
      </c>
      <c r="U9" s="1252" t="s">
        <v>5217</v>
      </c>
      <c r="V9" s="1252" t="s">
        <v>5218</v>
      </c>
      <c r="W9" s="1252" t="s">
        <v>5267</v>
      </c>
      <c r="X9" s="1252" t="s">
        <v>5219</v>
      </c>
      <c r="Y9" s="1252" t="s">
        <v>5220</v>
      </c>
      <c r="Z9" s="1252" t="s">
        <v>5268</v>
      </c>
      <c r="AA9" s="1253" t="s">
        <v>5221</v>
      </c>
      <c r="AB9" s="1253" t="s">
        <v>5222</v>
      </c>
      <c r="AC9" s="1253" t="s">
        <v>5269</v>
      </c>
      <c r="AD9" s="1253" t="s">
        <v>5223</v>
      </c>
      <c r="AE9" s="1253" t="s">
        <v>5224</v>
      </c>
      <c r="AF9" s="1253" t="s">
        <v>5225</v>
      </c>
      <c r="AG9" s="1253" t="s">
        <v>5270</v>
      </c>
      <c r="AH9" s="1253" t="s">
        <v>5226</v>
      </c>
      <c r="AI9" s="1253" t="s">
        <v>5227</v>
      </c>
      <c r="AJ9" s="1253" t="s">
        <v>5271</v>
      </c>
      <c r="AK9" s="1253" t="s">
        <v>5228</v>
      </c>
      <c r="AL9" s="1253" t="s">
        <v>5229</v>
      </c>
      <c r="AM9" s="1253" t="s">
        <v>5272</v>
      </c>
      <c r="AN9" s="1253" t="s">
        <v>5230</v>
      </c>
      <c r="AO9" s="1253" t="s">
        <v>5231</v>
      </c>
      <c r="AP9" s="1253" t="s">
        <v>5273</v>
      </c>
      <c r="AQ9" s="1253" t="s">
        <v>5232</v>
      </c>
      <c r="AR9" s="1253" t="s">
        <v>5233</v>
      </c>
      <c r="AS9" s="1253" t="s">
        <v>5274</v>
      </c>
      <c r="AT9" s="1253" t="s">
        <v>5234</v>
      </c>
      <c r="AU9" s="1253" t="s">
        <v>5235</v>
      </c>
      <c r="AV9" s="1253" t="s">
        <v>5275</v>
      </c>
      <c r="AW9" s="1253" t="s">
        <v>5236</v>
      </c>
      <c r="AX9" s="1253" t="s">
        <v>5237</v>
      </c>
      <c r="AY9" s="1253" t="s">
        <v>5276</v>
      </c>
      <c r="AZ9" s="1254" t="s">
        <v>5238</v>
      </c>
      <c r="BA9" s="1254" t="s">
        <v>5239</v>
      </c>
      <c r="BB9" s="1254" t="s">
        <v>5277</v>
      </c>
      <c r="BC9" s="1254" t="s">
        <v>5240</v>
      </c>
      <c r="BD9" s="1254" t="s">
        <v>5241</v>
      </c>
      <c r="BE9" s="1254" t="s">
        <v>5278</v>
      </c>
      <c r="BF9" s="1254" t="s">
        <v>5242</v>
      </c>
      <c r="BG9" s="1254" t="s">
        <v>5243</v>
      </c>
      <c r="BH9" s="1254" t="s">
        <v>5279</v>
      </c>
      <c r="BI9" s="1254" t="s">
        <v>5244</v>
      </c>
      <c r="BJ9" s="1254" t="s">
        <v>5245</v>
      </c>
      <c r="BK9" s="1254" t="s">
        <v>5280</v>
      </c>
      <c r="BL9" s="1254" t="s">
        <v>5246</v>
      </c>
      <c r="BM9" s="1254" t="s">
        <v>5247</v>
      </c>
      <c r="BN9" s="1254" t="s">
        <v>5281</v>
      </c>
      <c r="BO9" s="1254" t="s">
        <v>5248</v>
      </c>
      <c r="BP9" s="1254" t="s">
        <v>5249</v>
      </c>
      <c r="BQ9" s="1254" t="s">
        <v>5282</v>
      </c>
      <c r="BR9" s="1254" t="s">
        <v>5250</v>
      </c>
      <c r="BS9" s="1275" t="s">
        <v>5251</v>
      </c>
      <c r="BV9" s="18"/>
    </row>
    <row r="10" spans="1:74" ht="20.100000000000001" customHeight="1">
      <c r="B10" s="74" t="s">
        <v>679</v>
      </c>
      <c r="C10" s="256" t="str">
        <f>IF('1.はじめに'!E15="",'1.はじめに'!D15,'1.はじめに'!E15)</f>
        <v/>
      </c>
      <c r="D10" s="75"/>
      <c r="E10" s="76"/>
      <c r="F10" s="77"/>
      <c r="G10" s="74" t="s">
        <v>1468</v>
      </c>
      <c r="H10" s="114"/>
      <c r="I10" s="74" t="s">
        <v>1477</v>
      </c>
      <c r="J10" s="257" t="str">
        <f>IF('1.はじめに'!$B$11="継続",'1.はじめに'!D19,IF('1.はじめに'!$B$11="新規",'1.はじめに'!E19,""))</f>
        <v>□</v>
      </c>
      <c r="K10" s="79" t="s">
        <v>1498</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55"/>
      <c r="Q10" s="1256"/>
      <c r="R10" s="1256"/>
      <c r="S10" s="1256"/>
      <c r="T10" s="1256"/>
      <c r="U10" s="1256"/>
      <c r="V10" s="1256"/>
      <c r="W10" s="1256"/>
      <c r="X10" s="1256"/>
      <c r="Y10" s="1256"/>
      <c r="Z10" s="1256"/>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57"/>
      <c r="BV10" s="18"/>
    </row>
    <row r="11" spans="1:74" ht="20.100000000000001" customHeight="1">
      <c r="B11" s="80" t="s">
        <v>680</v>
      </c>
      <c r="C11" s="81" t="s">
        <v>681</v>
      </c>
      <c r="D11" s="256" t="str">
        <f>IF('1.はじめに'!E16="",'1.はじめに'!D16,'1.はじめに'!E16)</f>
        <v/>
      </c>
      <c r="E11" s="82" t="s">
        <v>682</v>
      </c>
      <c r="F11" s="256" t="str">
        <f>IF('1.はじめに'!E17="",'1.はじめに'!D17,'1.はじめに'!E17)</f>
        <v/>
      </c>
      <c r="G11" s="74" t="s">
        <v>1469</v>
      </c>
      <c r="H11" s="114"/>
      <c r="I11" s="74" t="s">
        <v>1478</v>
      </c>
      <c r="J11" s="257" t="str">
        <f>IF('1.はじめに'!$B$11="継続",'1.はじめに'!D21,IF('1.はじめに'!$B$11="新規",'1.はじめに'!E21,""))</f>
        <v>□</v>
      </c>
      <c r="K11" s="79" t="s">
        <v>771</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1695</v>
      </c>
      <c r="O11" s="254" t="str">
        <f>IF('1.はじめに'!B11="新規","新規",IF('1.はじめに'!D14="","",'1.はじめに'!D14))</f>
        <v/>
      </c>
      <c r="P11" s="1260" t="str">
        <f>IFERROR(INDEX(非表示_前年度報告内容!$1:$1048576,MATCH($O$11,非表示_前年度報告内容!$A:$A,0),MATCH(P$9,非表示_前年度報告内容!$4:$4,0)),"")</f>
        <v/>
      </c>
      <c r="Q11" s="1154" t="str">
        <f>IFERROR(INDEX(非表示_前年度報告内容!$1:$1048576,MATCH($O$11,非表示_前年度報告内容!$A:$A,0),MATCH(Q$9,非表示_前年度報告内容!$4:$4,0)),"")</f>
        <v/>
      </c>
      <c r="R11" s="1154" t="str">
        <f>IFERROR(INDEX(非表示_前年度報告内容!$1:$1048576,MATCH($O$11,非表示_前年度報告内容!$A:$A,0),MATCH(R$9,非表示_前年度報告内容!$4:$4,0)),"")</f>
        <v/>
      </c>
      <c r="S11" s="1154" t="str">
        <f>IFERROR(INDEX(非表示_前年度報告内容!$1:$1048576,MATCH($O$11,非表示_前年度報告内容!$A:$A,0),MATCH(S$9,非表示_前年度報告内容!$4:$4,0)),"")</f>
        <v/>
      </c>
      <c r="T11" s="1154" t="str">
        <f>IFERROR(INDEX(非表示_前年度報告内容!$1:$1048576,MATCH($O$11,非表示_前年度報告内容!$A:$A,0),MATCH(T$9,非表示_前年度報告内容!$4:$4,0)),"")</f>
        <v/>
      </c>
      <c r="U11" s="1154" t="str">
        <f>IFERROR(INDEX(非表示_前年度報告内容!$1:$1048576,MATCH($O$11,非表示_前年度報告内容!$A:$A,0),MATCH(U$9,非表示_前年度報告内容!$4:$4,0)),"")</f>
        <v/>
      </c>
      <c r="V11" s="1154" t="str">
        <f>IFERROR(INDEX(非表示_前年度報告内容!$1:$1048576,MATCH($O$11,非表示_前年度報告内容!$A:$A,0),MATCH(V$9,非表示_前年度報告内容!$4:$4,0)),"")</f>
        <v/>
      </c>
      <c r="W11" s="1154" t="str">
        <f>IFERROR(INDEX(非表示_前年度報告内容!$1:$1048576,MATCH($O$11,非表示_前年度報告内容!$A:$A,0),MATCH(W$9,非表示_前年度報告内容!$4:$4,0)),"")</f>
        <v/>
      </c>
      <c r="X11" s="1154" t="str">
        <f>IFERROR(INDEX(非表示_前年度報告内容!$1:$1048576,MATCH($O$11,非表示_前年度報告内容!$A:$A,0),MATCH(X$9,非表示_前年度報告内容!$4:$4,0)),"")</f>
        <v/>
      </c>
      <c r="Y11" s="1154" t="str">
        <f>IFERROR(INDEX(非表示_前年度報告内容!$1:$1048576,MATCH($O$11,非表示_前年度報告内容!$A:$A,0),MATCH(Y$9,非表示_前年度報告内容!$4:$4,0)),"")</f>
        <v/>
      </c>
      <c r="Z11" s="1154" t="str">
        <f>IFERROR(INDEX(非表示_前年度報告内容!$1:$1048576,MATCH($O$11,非表示_前年度報告内容!$A:$A,0),MATCH(Z$9,非表示_前年度報告内容!$4:$4,0)),"")</f>
        <v/>
      </c>
      <c r="AA11" s="1154" t="str">
        <f>IFERROR(INDEX(非表示_前年度報告内容!$1:$1048576,MATCH($O$11,非表示_前年度報告内容!$A:$A,0),MATCH(AA$9,非表示_前年度報告内容!$4:$4,0)),"")</f>
        <v/>
      </c>
      <c r="AB11" s="1154" t="str">
        <f>IFERROR(INDEX(非表示_前年度報告内容!$1:$1048576,MATCH($O$11,非表示_前年度報告内容!$A:$A,0),MATCH(AB$9,非表示_前年度報告内容!$4:$4,0)),"")</f>
        <v/>
      </c>
      <c r="AC11" s="1154" t="str">
        <f>IFERROR(INDEX(非表示_前年度報告内容!$1:$1048576,MATCH($O$11,非表示_前年度報告内容!$A:$A,0),MATCH(AC$9,非表示_前年度報告内容!$4:$4,0)),"")</f>
        <v/>
      </c>
      <c r="AD11" s="1154" t="str">
        <f>IFERROR(INDEX(非表示_前年度報告内容!$1:$1048576,MATCH($O$11,非表示_前年度報告内容!$A:$A,0),MATCH(AD$9,非表示_前年度報告内容!$4:$4,0)),"")</f>
        <v/>
      </c>
      <c r="AE11" s="1154" t="str">
        <f>IFERROR(INDEX(非表示_前年度報告内容!$1:$1048576,MATCH($O$11,非表示_前年度報告内容!$A:$A,0),MATCH(AE$9,非表示_前年度報告内容!$4:$4,0)),"")</f>
        <v/>
      </c>
      <c r="AF11" s="1154" t="str">
        <f>IFERROR(INDEX(非表示_前年度報告内容!$1:$1048576,MATCH($O$11,非表示_前年度報告内容!$A:$A,0),MATCH(AF$9,非表示_前年度報告内容!$4:$4,0)),"")</f>
        <v/>
      </c>
      <c r="AG11" s="1154" t="str">
        <f>IFERROR(INDEX(非表示_前年度報告内容!$1:$1048576,MATCH($O$11,非表示_前年度報告内容!$A:$A,0),MATCH(AG$9,非表示_前年度報告内容!$4:$4,0)),"")</f>
        <v/>
      </c>
      <c r="AH11" s="1154" t="str">
        <f>IFERROR(INDEX(非表示_前年度報告内容!$1:$1048576,MATCH($O$11,非表示_前年度報告内容!$A:$A,0),MATCH(AH$9,非表示_前年度報告内容!$4:$4,0)),"")</f>
        <v/>
      </c>
      <c r="AI11" s="1154" t="str">
        <f>IFERROR(INDEX(非表示_前年度報告内容!$1:$1048576,MATCH($O$11,非表示_前年度報告内容!$A:$A,0),MATCH(AI$9,非表示_前年度報告内容!$4:$4,0)),"")</f>
        <v/>
      </c>
      <c r="AJ11" s="1154" t="str">
        <f>IFERROR(INDEX(非表示_前年度報告内容!$1:$1048576,MATCH($O$11,非表示_前年度報告内容!$A:$A,0),MATCH(AJ$9,非表示_前年度報告内容!$4:$4,0)),"")</f>
        <v/>
      </c>
      <c r="AK11" s="1154" t="str">
        <f>IFERROR(INDEX(非表示_前年度報告内容!$1:$1048576,MATCH($O$11,非表示_前年度報告内容!$A:$A,0),MATCH(AK$9,非表示_前年度報告内容!$4:$4,0)),"")</f>
        <v/>
      </c>
      <c r="AL11" s="1154" t="str">
        <f>IFERROR(INDEX(非表示_前年度報告内容!$1:$1048576,MATCH($O$11,非表示_前年度報告内容!$A:$A,0),MATCH(AL$9,非表示_前年度報告内容!$4:$4,0)),"")</f>
        <v/>
      </c>
      <c r="AM11" s="1154" t="str">
        <f>IFERROR(INDEX(非表示_前年度報告内容!$1:$1048576,MATCH($O$11,非表示_前年度報告内容!$A:$A,0),MATCH(AM$9,非表示_前年度報告内容!$4:$4,0)),"")</f>
        <v/>
      </c>
      <c r="AN11" s="1154" t="str">
        <f>IFERROR(INDEX(非表示_前年度報告内容!$1:$1048576,MATCH($O$11,非表示_前年度報告内容!$A:$A,0),MATCH(AN$9,非表示_前年度報告内容!$4:$4,0)),"")</f>
        <v/>
      </c>
      <c r="AO11" s="1154" t="str">
        <f>IFERROR(INDEX(非表示_前年度報告内容!$1:$1048576,MATCH($O$11,非表示_前年度報告内容!$A:$A,0),MATCH(AO$9,非表示_前年度報告内容!$4:$4,0)),"")</f>
        <v/>
      </c>
      <c r="AP11" s="1154" t="str">
        <f>IFERROR(INDEX(非表示_前年度報告内容!$1:$1048576,MATCH($O$11,非表示_前年度報告内容!$A:$A,0),MATCH(AP$9,非表示_前年度報告内容!$4:$4,0)),"")</f>
        <v/>
      </c>
      <c r="AQ11" s="1154" t="str">
        <f>IFERROR(INDEX(非表示_前年度報告内容!$1:$1048576,MATCH($O$11,非表示_前年度報告内容!$A:$A,0),MATCH(AQ$9,非表示_前年度報告内容!$4:$4,0)),"")</f>
        <v/>
      </c>
      <c r="AR11" s="1154" t="str">
        <f>IFERROR(INDEX(非表示_前年度報告内容!$1:$1048576,MATCH($O$11,非表示_前年度報告内容!$A:$A,0),MATCH(AR$9,非表示_前年度報告内容!$4:$4,0)),"")</f>
        <v/>
      </c>
      <c r="AS11" s="1154" t="str">
        <f>IFERROR(INDEX(非表示_前年度報告内容!$1:$1048576,MATCH($O$11,非表示_前年度報告内容!$A:$A,0),MATCH(AS$9,非表示_前年度報告内容!$4:$4,0)),"")</f>
        <v/>
      </c>
      <c r="AT11" s="1154" t="str">
        <f>IFERROR(INDEX(非表示_前年度報告内容!$1:$1048576,MATCH($O$11,非表示_前年度報告内容!$A:$A,0),MATCH(AT$9,非表示_前年度報告内容!$4:$4,0)),"")</f>
        <v/>
      </c>
      <c r="AU11" s="1154" t="str">
        <f>IFERROR(INDEX(非表示_前年度報告内容!$1:$1048576,MATCH($O$11,非表示_前年度報告内容!$A:$A,0),MATCH(AU$9,非表示_前年度報告内容!$4:$4,0)),"")</f>
        <v/>
      </c>
      <c r="AV11" s="1154" t="str">
        <f>IFERROR(INDEX(非表示_前年度報告内容!$1:$1048576,MATCH($O$11,非表示_前年度報告内容!$A:$A,0),MATCH(AV$9,非表示_前年度報告内容!$4:$4,0)),"")</f>
        <v/>
      </c>
      <c r="AW11" s="1154" t="str">
        <f>IFERROR(INDEX(非表示_前年度報告内容!$1:$1048576,MATCH($O$11,非表示_前年度報告内容!$A:$A,0),MATCH(AW$9,非表示_前年度報告内容!$4:$4,0)),"")</f>
        <v/>
      </c>
      <c r="AX11" s="1154" t="str">
        <f>IFERROR(INDEX(非表示_前年度報告内容!$1:$1048576,MATCH($O$11,非表示_前年度報告内容!$A:$A,0),MATCH(AX$9,非表示_前年度報告内容!$4:$4,0)),"")</f>
        <v/>
      </c>
      <c r="AY11" s="1154" t="str">
        <f>IFERROR(INDEX(非表示_前年度報告内容!$1:$1048576,MATCH($O$11,非表示_前年度報告内容!$A:$A,0),MATCH(AY$9,非表示_前年度報告内容!$4:$4,0)),"")</f>
        <v/>
      </c>
      <c r="AZ11" s="1154" t="str">
        <f>IFERROR(INDEX(非表示_前年度報告内容!$1:$1048576,MATCH($O$11,非表示_前年度報告内容!$A:$A,0),MATCH(AZ$9,非表示_前年度報告内容!$4:$4,0)),"")</f>
        <v/>
      </c>
      <c r="BA11" s="1154" t="str">
        <f>IFERROR(INDEX(非表示_前年度報告内容!$1:$1048576,MATCH($O$11,非表示_前年度報告内容!$A:$A,0),MATCH(BA$9,非表示_前年度報告内容!$4:$4,0)),"")</f>
        <v/>
      </c>
      <c r="BB11" s="1154" t="str">
        <f>IFERROR(INDEX(非表示_前年度報告内容!$1:$1048576,MATCH($O$11,非表示_前年度報告内容!$A:$A,0),MATCH(BB$9,非表示_前年度報告内容!$4:$4,0)),"")</f>
        <v/>
      </c>
      <c r="BC11" s="1154" t="str">
        <f>IFERROR(INDEX(非表示_前年度報告内容!$1:$1048576,MATCH($O$11,非表示_前年度報告内容!$A:$A,0),MATCH(BC$9,非表示_前年度報告内容!$4:$4,0)),"")</f>
        <v/>
      </c>
      <c r="BD11" s="1154" t="str">
        <f>IFERROR(INDEX(非表示_前年度報告内容!$1:$1048576,MATCH($O$11,非表示_前年度報告内容!$A:$A,0),MATCH(BD$9,非表示_前年度報告内容!$4:$4,0)),"")</f>
        <v/>
      </c>
      <c r="BE11" s="1154" t="str">
        <f>IFERROR(INDEX(非表示_前年度報告内容!$1:$1048576,MATCH($O$11,非表示_前年度報告内容!$A:$A,0),MATCH(BE$9,非表示_前年度報告内容!$4:$4,0)),"")</f>
        <v/>
      </c>
      <c r="BF11" s="1154" t="str">
        <f>IFERROR(INDEX(非表示_前年度報告内容!$1:$1048576,MATCH($O$11,非表示_前年度報告内容!$A:$A,0),MATCH(BF$9,非表示_前年度報告内容!$4:$4,0)),"")</f>
        <v/>
      </c>
      <c r="BG11" s="1154" t="str">
        <f>IFERROR(INDEX(非表示_前年度報告内容!$1:$1048576,MATCH($O$11,非表示_前年度報告内容!$A:$A,0),MATCH(BG$9,非表示_前年度報告内容!$4:$4,0)),"")</f>
        <v/>
      </c>
      <c r="BH11" s="1154" t="str">
        <f>IFERROR(INDEX(非表示_前年度報告内容!$1:$1048576,MATCH($O$11,非表示_前年度報告内容!$A:$A,0),MATCH(BH$9,非表示_前年度報告内容!$4:$4,0)),"")</f>
        <v/>
      </c>
      <c r="BI11" s="1154" t="str">
        <f>IFERROR(INDEX(非表示_前年度報告内容!$1:$1048576,MATCH($O$11,非表示_前年度報告内容!$A:$A,0),MATCH(BI$9,非表示_前年度報告内容!$4:$4,0)),"")</f>
        <v/>
      </c>
      <c r="BJ11" s="1154" t="str">
        <f>IFERROR(INDEX(非表示_前年度報告内容!$1:$1048576,MATCH($O$11,非表示_前年度報告内容!$A:$A,0),MATCH(BJ$9,非表示_前年度報告内容!$4:$4,0)),"")</f>
        <v/>
      </c>
      <c r="BK11" s="1154" t="str">
        <f>IFERROR(INDEX(非表示_前年度報告内容!$1:$1048576,MATCH($O$11,非表示_前年度報告内容!$A:$A,0),MATCH(BK$9,非表示_前年度報告内容!$4:$4,0)),"")</f>
        <v/>
      </c>
      <c r="BL11" s="1154" t="str">
        <f>IFERROR(INDEX(非表示_前年度報告内容!$1:$1048576,MATCH($O$11,非表示_前年度報告内容!$A:$A,0),MATCH(BL$9,非表示_前年度報告内容!$4:$4,0)),"")</f>
        <v/>
      </c>
      <c r="BM11" s="1154" t="str">
        <f>IFERROR(INDEX(非表示_前年度報告内容!$1:$1048576,MATCH($O$11,非表示_前年度報告内容!$A:$A,0),MATCH(BM$9,非表示_前年度報告内容!$4:$4,0)),"")</f>
        <v/>
      </c>
      <c r="BN11" s="1154" t="str">
        <f>IFERROR(INDEX(非表示_前年度報告内容!$1:$1048576,MATCH($O$11,非表示_前年度報告内容!$A:$A,0),MATCH(BN$9,非表示_前年度報告内容!$4:$4,0)),"")</f>
        <v/>
      </c>
      <c r="BO11" s="1154" t="str">
        <f>IFERROR(INDEX(非表示_前年度報告内容!$1:$1048576,MATCH($O$11,非表示_前年度報告内容!$A:$A,0),MATCH(BO$9,非表示_前年度報告内容!$4:$4,0)),"")</f>
        <v/>
      </c>
      <c r="BP11" s="1154" t="str">
        <f>IFERROR(INDEX(非表示_前年度報告内容!$1:$1048576,MATCH($O$11,非表示_前年度報告内容!$A:$A,0),MATCH(BP$9,非表示_前年度報告内容!$4:$4,0)),"")</f>
        <v/>
      </c>
      <c r="BQ11" s="1154" t="str">
        <f>IFERROR(INDEX(非表示_前年度報告内容!$1:$1048576,MATCH($O$11,非表示_前年度報告内容!$A:$A,0),MATCH(BQ$9,非表示_前年度報告内容!$4:$4,0)),"")</f>
        <v/>
      </c>
      <c r="BR11" s="1154" t="str">
        <f>IFERROR(INDEX(非表示_前年度報告内容!$1:$1048576,MATCH($O$11,非表示_前年度報告内容!$A:$A,0),MATCH(BR$9,非表示_前年度報告内容!$4:$4,0)),"")</f>
        <v/>
      </c>
      <c r="BS11" s="1258" t="str">
        <f>IFERROR(INDEX(非表示_前年度報告内容!$1:$1048576,MATCH($O$11,非表示_前年度報告内容!$A:$A,0),MATCH(BS$9,非表示_前年度報告内容!$4:$4,0)),"")</f>
        <v/>
      </c>
      <c r="BV11" s="18"/>
    </row>
    <row r="12" spans="1:74" ht="20.100000000000001" customHeight="1" thickBot="1">
      <c r="B12" s="83" t="s">
        <v>683</v>
      </c>
      <c r="C12" s="84"/>
      <c r="D12" s="85"/>
      <c r="E12" s="260" t="str">
        <f>IF('1.はじめに'!E18="",'1.はじめに'!D18,'1.はじめに'!E18)</f>
        <v/>
      </c>
      <c r="F12" s="86"/>
      <c r="G12" s="87" t="s">
        <v>1470</v>
      </c>
      <c r="H12" s="236"/>
      <c r="I12" s="88"/>
      <c r="J12" s="89"/>
      <c r="K12" s="90" t="s">
        <v>772</v>
      </c>
      <c r="L12" s="261">
        <f>IF('2.入力_使用量(工場等)'!$E$15="単一の指標を設定",'2.入力_使用量(工場等)'!M23,"")</f>
        <v>0</v>
      </c>
      <c r="M12" s="262">
        <f>IF('2.入力_使用量(工場等)'!$E$15="単一の指標を設定",'2.入力_使用量(工場等)'!Q23,"")</f>
        <v>0</v>
      </c>
      <c r="N12" s="231"/>
      <c r="O12" s="231"/>
      <c r="P12" s="1259"/>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1499</v>
      </c>
      <c r="C13" s="92"/>
      <c r="D13" s="92"/>
      <c r="E13" s="92"/>
      <c r="F13" s="220" t="s">
        <v>1699</v>
      </c>
      <c r="G13" s="93" t="s">
        <v>1702</v>
      </c>
      <c r="H13" s="223"/>
      <c r="I13" s="203" t="s">
        <v>1478</v>
      </c>
      <c r="J13" s="224"/>
      <c r="K13" s="96" t="s">
        <v>1638</v>
      </c>
      <c r="L13" s="97"/>
      <c r="M13" s="98" t="s">
        <v>687</v>
      </c>
      <c r="N13" s="217"/>
      <c r="O13" s="96" t="s">
        <v>1639</v>
      </c>
      <c r="P13" s="78"/>
      <c r="Q13" s="98" t="s">
        <v>687</v>
      </c>
      <c r="R13" s="78"/>
      <c r="S13" s="96" t="s">
        <v>1640</v>
      </c>
      <c r="T13" s="78"/>
      <c r="U13" s="98" t="s">
        <v>687</v>
      </c>
      <c r="V13" s="78"/>
      <c r="W13" s="96" t="s">
        <v>686</v>
      </c>
      <c r="X13" s="78"/>
      <c r="Y13" s="98" t="s">
        <v>687</v>
      </c>
      <c r="Z13" s="263">
        <f>'2.入力_使用量(工場等)'!E6</f>
        <v>0</v>
      </c>
      <c r="AA13" s="601" t="s">
        <v>688</v>
      </c>
      <c r="AB13" s="311"/>
      <c r="AC13" s="1229" t="s">
        <v>687</v>
      </c>
      <c r="AD13" s="311"/>
      <c r="AE13" s="601" t="s">
        <v>1444</v>
      </c>
      <c r="AF13" s="311"/>
      <c r="AG13" s="1229" t="s">
        <v>687</v>
      </c>
      <c r="AH13" s="311"/>
      <c r="AI13" s="307" t="s">
        <v>684</v>
      </c>
      <c r="AJ13" s="308"/>
      <c r="AK13" s="308"/>
      <c r="AL13" s="309"/>
      <c r="AM13" s="307" t="s">
        <v>685</v>
      </c>
      <c r="AN13" s="308"/>
      <c r="AO13" s="308"/>
      <c r="AP13" s="309"/>
      <c r="AQ13" s="307" t="s">
        <v>828</v>
      </c>
      <c r="AR13" s="308"/>
      <c r="AS13" s="308"/>
      <c r="AT13" s="309"/>
      <c r="AU13" s="307" t="s">
        <v>829</v>
      </c>
      <c r="AV13" s="308"/>
      <c r="AW13" s="308"/>
      <c r="AX13" s="309"/>
      <c r="AY13" s="307" t="s">
        <v>830</v>
      </c>
      <c r="AZ13" s="308"/>
      <c r="BA13" s="308"/>
      <c r="BB13" s="309"/>
      <c r="BC13" s="307" t="s">
        <v>831</v>
      </c>
      <c r="BD13" s="308"/>
      <c r="BE13" s="308"/>
      <c r="BF13" s="309"/>
      <c r="BG13" s="307" t="s">
        <v>832</v>
      </c>
      <c r="BH13" s="308"/>
      <c r="BI13" s="308"/>
      <c r="BJ13" s="309"/>
      <c r="BK13" s="307" t="s">
        <v>833</v>
      </c>
      <c r="BL13" s="308"/>
      <c r="BM13" s="308"/>
      <c r="BN13" s="309"/>
      <c r="BO13" s="307" t="s">
        <v>834</v>
      </c>
      <c r="BP13" s="308"/>
      <c r="BQ13" s="308"/>
      <c r="BR13" s="309"/>
      <c r="BS13" s="307" t="s">
        <v>835</v>
      </c>
      <c r="BT13" s="308"/>
      <c r="BU13" s="308"/>
      <c r="BV13" s="101"/>
    </row>
    <row r="14" spans="1:74" ht="20.100000000000001" customHeight="1">
      <c r="B14" s="91" t="s">
        <v>1697</v>
      </c>
      <c r="C14" s="92"/>
      <c r="D14" s="92"/>
      <c r="E14" s="92"/>
      <c r="F14" s="221" t="s">
        <v>1700</v>
      </c>
      <c r="G14" s="229" t="s">
        <v>1703</v>
      </c>
      <c r="H14" s="227"/>
      <c r="I14" s="228" t="s">
        <v>1704</v>
      </c>
      <c r="J14" s="226"/>
      <c r="K14" s="104" t="s">
        <v>689</v>
      </c>
      <c r="L14" s="104" t="s">
        <v>1637</v>
      </c>
      <c r="M14" s="78"/>
      <c r="N14" s="78"/>
      <c r="O14" s="104" t="s">
        <v>689</v>
      </c>
      <c r="P14" s="104"/>
      <c r="Q14" s="78"/>
      <c r="R14" s="78"/>
      <c r="S14" s="104" t="s">
        <v>689</v>
      </c>
      <c r="T14" s="104"/>
      <c r="U14" s="78"/>
      <c r="V14" s="78"/>
      <c r="W14" s="104" t="s">
        <v>689</v>
      </c>
      <c r="X14" s="96" t="s">
        <v>686</v>
      </c>
      <c r="Y14" s="78"/>
      <c r="Z14" s="78"/>
      <c r="AA14" s="310" t="s">
        <v>689</v>
      </c>
      <c r="AB14" s="601"/>
      <c r="AC14" s="310" t="s">
        <v>690</v>
      </c>
      <c r="AD14" s="311"/>
      <c r="AE14" s="310" t="s">
        <v>689</v>
      </c>
      <c r="AF14" s="601"/>
      <c r="AG14" s="311"/>
      <c r="AH14" s="311"/>
      <c r="AI14" s="310" t="s">
        <v>689</v>
      </c>
      <c r="AJ14" s="310"/>
      <c r="AK14" s="311"/>
      <c r="AL14" s="311"/>
      <c r="AM14" s="310" t="s">
        <v>689</v>
      </c>
      <c r="AN14" s="310"/>
      <c r="AO14" s="311"/>
      <c r="AP14" s="311"/>
      <c r="AQ14" s="310" t="s">
        <v>689</v>
      </c>
      <c r="AR14" s="310"/>
      <c r="AS14" s="311"/>
      <c r="AT14" s="311"/>
      <c r="AU14" s="310" t="s">
        <v>689</v>
      </c>
      <c r="AV14" s="310"/>
      <c r="AW14" s="311"/>
      <c r="AX14" s="311"/>
      <c r="AY14" s="310" t="s">
        <v>689</v>
      </c>
      <c r="AZ14" s="310"/>
      <c r="BA14" s="311"/>
      <c r="BB14" s="311"/>
      <c r="BC14" s="310" t="s">
        <v>689</v>
      </c>
      <c r="BD14" s="310"/>
      <c r="BE14" s="311"/>
      <c r="BF14" s="311"/>
      <c r="BG14" s="310" t="s">
        <v>689</v>
      </c>
      <c r="BH14" s="310"/>
      <c r="BI14" s="311"/>
      <c r="BJ14" s="311"/>
      <c r="BK14" s="310" t="s">
        <v>689</v>
      </c>
      <c r="BL14" s="310"/>
      <c r="BM14" s="311"/>
      <c r="BN14" s="311"/>
      <c r="BO14" s="310" t="s">
        <v>689</v>
      </c>
      <c r="BP14" s="310"/>
      <c r="BQ14" s="311"/>
      <c r="BR14" s="311"/>
      <c r="BS14" s="310" t="s">
        <v>689</v>
      </c>
      <c r="BT14" s="310"/>
      <c r="BU14" s="311"/>
      <c r="BV14" s="78"/>
    </row>
    <row r="15" spans="1:74" ht="20.100000000000001" customHeight="1">
      <c r="B15" s="102" t="s">
        <v>1698</v>
      </c>
      <c r="C15" s="103"/>
      <c r="D15" s="103"/>
      <c r="E15" s="103"/>
      <c r="F15" s="222" t="s">
        <v>1701</v>
      </c>
      <c r="G15" s="107" t="s">
        <v>1705</v>
      </c>
      <c r="H15" s="108" t="s">
        <v>1696</v>
      </c>
      <c r="I15" s="104" t="s">
        <v>1474</v>
      </c>
      <c r="J15" s="104" t="s">
        <v>650</v>
      </c>
      <c r="K15" s="104" t="s">
        <v>690</v>
      </c>
      <c r="L15" s="78"/>
      <c r="M15" s="78"/>
      <c r="N15" s="78"/>
      <c r="O15" s="104" t="s">
        <v>690</v>
      </c>
      <c r="P15" s="78"/>
      <c r="Q15" s="78"/>
      <c r="R15" s="78"/>
      <c r="S15" s="104" t="s">
        <v>690</v>
      </c>
      <c r="T15" s="78"/>
      <c r="U15" s="78"/>
      <c r="V15" s="78"/>
      <c r="W15" s="104" t="s">
        <v>690</v>
      </c>
      <c r="X15" s="78"/>
      <c r="Y15" s="78"/>
      <c r="Z15" s="78"/>
      <c r="AA15" s="310" t="s">
        <v>690</v>
      </c>
      <c r="AB15" s="311"/>
      <c r="AC15" s="311"/>
      <c r="AD15" s="311"/>
      <c r="AE15" s="310" t="s">
        <v>690</v>
      </c>
      <c r="AF15" s="311"/>
      <c r="AG15" s="311"/>
      <c r="AH15" s="311"/>
      <c r="AI15" s="310" t="s">
        <v>690</v>
      </c>
      <c r="AJ15" s="311"/>
      <c r="AK15" s="311"/>
      <c r="AL15" s="311"/>
      <c r="AM15" s="310" t="s">
        <v>690</v>
      </c>
      <c r="AN15" s="311"/>
      <c r="AO15" s="311"/>
      <c r="AP15" s="311"/>
      <c r="AQ15" s="310" t="s">
        <v>690</v>
      </c>
      <c r="AR15" s="311"/>
      <c r="AS15" s="311"/>
      <c r="AT15" s="311"/>
      <c r="AU15" s="310" t="s">
        <v>690</v>
      </c>
      <c r="AV15" s="311"/>
      <c r="AW15" s="311"/>
      <c r="AX15" s="311"/>
      <c r="AY15" s="310" t="s">
        <v>690</v>
      </c>
      <c r="AZ15" s="311"/>
      <c r="BA15" s="311"/>
      <c r="BB15" s="311"/>
      <c r="BC15" s="310" t="s">
        <v>690</v>
      </c>
      <c r="BD15" s="311"/>
      <c r="BE15" s="311"/>
      <c r="BF15" s="311"/>
      <c r="BG15" s="310" t="s">
        <v>690</v>
      </c>
      <c r="BH15" s="311"/>
      <c r="BI15" s="311"/>
      <c r="BJ15" s="311"/>
      <c r="BK15" s="310" t="s">
        <v>690</v>
      </c>
      <c r="BL15" s="311"/>
      <c r="BM15" s="311"/>
      <c r="BN15" s="311"/>
      <c r="BO15" s="310" t="s">
        <v>690</v>
      </c>
      <c r="BP15" s="311"/>
      <c r="BQ15" s="311"/>
      <c r="BR15" s="311"/>
      <c r="BS15" s="310" t="s">
        <v>690</v>
      </c>
      <c r="BT15" s="311"/>
      <c r="BU15" s="311"/>
      <c r="BV15" s="78"/>
    </row>
    <row r="16" spans="1:74" ht="20.100000000000001" customHeight="1" thickBot="1">
      <c r="B16" s="83" t="s">
        <v>691</v>
      </c>
      <c r="C16" s="84"/>
      <c r="D16" s="84"/>
      <c r="E16" s="105"/>
      <c r="F16" s="106" t="s">
        <v>692</v>
      </c>
      <c r="G16" s="107" t="s">
        <v>693</v>
      </c>
      <c r="H16" s="108" t="s">
        <v>694</v>
      </c>
      <c r="I16" s="104" t="s">
        <v>780</v>
      </c>
      <c r="J16" s="104" t="s">
        <v>780</v>
      </c>
      <c r="K16" s="46" t="s">
        <v>695</v>
      </c>
      <c r="L16" s="104" t="s">
        <v>696</v>
      </c>
      <c r="M16" s="104" t="s">
        <v>697</v>
      </c>
      <c r="N16" s="104" t="s">
        <v>698</v>
      </c>
      <c r="O16" s="46" t="s">
        <v>695</v>
      </c>
      <c r="P16" s="104" t="s">
        <v>696</v>
      </c>
      <c r="Q16" s="104" t="s">
        <v>697</v>
      </c>
      <c r="R16" s="104" t="s">
        <v>698</v>
      </c>
      <c r="S16" s="46" t="s">
        <v>695</v>
      </c>
      <c r="T16" s="104" t="s">
        <v>696</v>
      </c>
      <c r="U16" s="104" t="s">
        <v>697</v>
      </c>
      <c r="V16" s="104" t="s">
        <v>698</v>
      </c>
      <c r="W16" s="46" t="s">
        <v>695</v>
      </c>
      <c r="X16" s="104" t="s">
        <v>696</v>
      </c>
      <c r="Y16" s="104" t="s">
        <v>697</v>
      </c>
      <c r="Z16" s="104" t="s">
        <v>698</v>
      </c>
      <c r="AA16" s="312" t="s">
        <v>695</v>
      </c>
      <c r="AB16" s="310" t="s">
        <v>696</v>
      </c>
      <c r="AC16" s="310" t="s">
        <v>697</v>
      </c>
      <c r="AD16" s="310" t="s">
        <v>698</v>
      </c>
      <c r="AE16" s="312" t="s">
        <v>695</v>
      </c>
      <c r="AF16" s="310" t="s">
        <v>696</v>
      </c>
      <c r="AG16" s="310" t="s">
        <v>697</v>
      </c>
      <c r="AH16" s="310" t="s">
        <v>698</v>
      </c>
      <c r="AI16" s="312" t="s">
        <v>695</v>
      </c>
      <c r="AJ16" s="310" t="s">
        <v>696</v>
      </c>
      <c r="AK16" s="310" t="s">
        <v>697</v>
      </c>
      <c r="AL16" s="310" t="s">
        <v>698</v>
      </c>
      <c r="AM16" s="312" t="s">
        <v>695</v>
      </c>
      <c r="AN16" s="310" t="s">
        <v>696</v>
      </c>
      <c r="AO16" s="310" t="s">
        <v>697</v>
      </c>
      <c r="AP16" s="310" t="s">
        <v>698</v>
      </c>
      <c r="AQ16" s="312" t="s">
        <v>695</v>
      </c>
      <c r="AR16" s="310" t="s">
        <v>696</v>
      </c>
      <c r="AS16" s="310" t="s">
        <v>697</v>
      </c>
      <c r="AT16" s="310" t="s">
        <v>698</v>
      </c>
      <c r="AU16" s="312" t="s">
        <v>695</v>
      </c>
      <c r="AV16" s="310" t="s">
        <v>696</v>
      </c>
      <c r="AW16" s="310" t="s">
        <v>697</v>
      </c>
      <c r="AX16" s="310" t="s">
        <v>698</v>
      </c>
      <c r="AY16" s="312" t="s">
        <v>695</v>
      </c>
      <c r="AZ16" s="310" t="s">
        <v>696</v>
      </c>
      <c r="BA16" s="310" t="s">
        <v>697</v>
      </c>
      <c r="BB16" s="310" t="s">
        <v>698</v>
      </c>
      <c r="BC16" s="312" t="s">
        <v>695</v>
      </c>
      <c r="BD16" s="310" t="s">
        <v>696</v>
      </c>
      <c r="BE16" s="310" t="s">
        <v>697</v>
      </c>
      <c r="BF16" s="310" t="s">
        <v>698</v>
      </c>
      <c r="BG16" s="312" t="s">
        <v>695</v>
      </c>
      <c r="BH16" s="310" t="s">
        <v>696</v>
      </c>
      <c r="BI16" s="310" t="s">
        <v>697</v>
      </c>
      <c r="BJ16" s="310" t="s">
        <v>698</v>
      </c>
      <c r="BK16" s="312" t="s">
        <v>695</v>
      </c>
      <c r="BL16" s="310" t="s">
        <v>696</v>
      </c>
      <c r="BM16" s="310" t="s">
        <v>697</v>
      </c>
      <c r="BN16" s="310" t="s">
        <v>698</v>
      </c>
      <c r="BO16" s="312" t="s">
        <v>695</v>
      </c>
      <c r="BP16" s="310" t="s">
        <v>696</v>
      </c>
      <c r="BQ16" s="310" t="s">
        <v>697</v>
      </c>
      <c r="BR16" s="310" t="s">
        <v>698</v>
      </c>
      <c r="BS16" s="312" t="s">
        <v>695</v>
      </c>
      <c r="BT16" s="310" t="s">
        <v>696</v>
      </c>
      <c r="BU16" s="310" t="s">
        <v>697</v>
      </c>
      <c r="BV16" s="104" t="s">
        <v>698</v>
      </c>
    </row>
    <row r="17" spans="2:74" ht="20.100000000000001" customHeight="1">
      <c r="B17" s="109" t="s">
        <v>699</v>
      </c>
      <c r="C17" s="110" t="s">
        <v>8</v>
      </c>
      <c r="D17" s="111"/>
      <c r="E17" s="112"/>
      <c r="F17" s="110" t="s">
        <v>700</v>
      </c>
      <c r="G17" s="69">
        <v>38.299999999999997</v>
      </c>
      <c r="H17" s="70">
        <v>1.9E-2</v>
      </c>
      <c r="I17" s="113"/>
      <c r="J17" s="114"/>
      <c r="K17" s="264">
        <f>'2.入力_使用量(工場等)'!N26</f>
        <v>0</v>
      </c>
      <c r="L17" s="264">
        <f>'3.入力_外部供給等(工場等)'!M18</f>
        <v>0</v>
      </c>
      <c r="M17" s="264">
        <f>'3.入力_外部供給等(工場等)'!N18</f>
        <v>0</v>
      </c>
      <c r="N17" s="114"/>
      <c r="O17" s="1231"/>
      <c r="P17" s="1231"/>
      <c r="Q17" s="1231"/>
      <c r="R17" s="1232"/>
      <c r="S17" s="1231"/>
      <c r="T17" s="1231"/>
      <c r="U17" s="1231"/>
      <c r="V17" s="1232"/>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701</v>
      </c>
      <c r="D18" s="100"/>
      <c r="E18" s="101"/>
      <c r="F18" s="99" t="s">
        <v>700</v>
      </c>
      <c r="G18" s="74">
        <v>34.799999999999997</v>
      </c>
      <c r="H18" s="117">
        <v>1.83E-2</v>
      </c>
      <c r="I18" s="113"/>
      <c r="J18" s="114"/>
      <c r="K18" s="264">
        <f>'2.入力_使用量(工場等)'!N27</f>
        <v>0</v>
      </c>
      <c r="L18" s="264">
        <f>'3.入力_外部供給等(工場等)'!M19</f>
        <v>0</v>
      </c>
      <c r="M18" s="264">
        <f>'3.入力_外部供給等(工場等)'!N19</f>
        <v>0</v>
      </c>
      <c r="N18" s="114"/>
      <c r="O18" s="1231"/>
      <c r="P18" s="1231"/>
      <c r="Q18" s="1231"/>
      <c r="R18" s="1232"/>
      <c r="S18" s="1231"/>
      <c r="T18" s="1231"/>
      <c r="U18" s="1231"/>
      <c r="V18" s="1232"/>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702</v>
      </c>
      <c r="D19" s="100"/>
      <c r="E19" s="101"/>
      <c r="F19" s="99" t="s">
        <v>700</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31"/>
      <c r="P19" s="1231"/>
      <c r="Q19" s="1231"/>
      <c r="R19" s="1232"/>
      <c r="S19" s="1231"/>
      <c r="T19" s="1231"/>
      <c r="U19" s="1231"/>
      <c r="V19" s="1232"/>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700</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31"/>
      <c r="P20" s="1231"/>
      <c r="Q20" s="1231"/>
      <c r="R20" s="1232"/>
      <c r="S20" s="1231"/>
      <c r="T20" s="1231"/>
      <c r="U20" s="1231"/>
      <c r="V20" s="1232"/>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703</v>
      </c>
      <c r="D21" s="100"/>
      <c r="E21" s="101"/>
      <c r="F21" s="99" t="s">
        <v>700</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31"/>
      <c r="P21" s="1231"/>
      <c r="Q21" s="1231"/>
      <c r="R21" s="1232"/>
      <c r="S21" s="1231"/>
      <c r="T21" s="1231"/>
      <c r="U21" s="1231"/>
      <c r="V21" s="1232"/>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700</v>
      </c>
      <c r="G22" s="74">
        <v>36.5</v>
      </c>
      <c r="H22" s="117">
        <v>1.8700000000000001E-2</v>
      </c>
      <c r="I22" s="113"/>
      <c r="J22" s="114"/>
      <c r="K22" s="264">
        <f>'2.入力_使用量(工場等)'!N31</f>
        <v>0</v>
      </c>
      <c r="L22" s="264">
        <f>'3.入力_外部供給等(工場等)'!M23</f>
        <v>0</v>
      </c>
      <c r="M22" s="264">
        <f>'3.入力_外部供給等(工場等)'!N23</f>
        <v>0</v>
      </c>
      <c r="N22" s="114"/>
      <c r="O22" s="1231"/>
      <c r="P22" s="1231"/>
      <c r="Q22" s="1231"/>
      <c r="R22" s="1232"/>
      <c r="S22" s="1231"/>
      <c r="T22" s="1231"/>
      <c r="U22" s="1231"/>
      <c r="V22" s="1232"/>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700</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31"/>
      <c r="P23" s="1231"/>
      <c r="Q23" s="1231"/>
      <c r="R23" s="1232"/>
      <c r="S23" s="1231"/>
      <c r="T23" s="1231"/>
      <c r="U23" s="1231"/>
      <c r="V23" s="1232"/>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700</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31"/>
      <c r="P24" s="1231"/>
      <c r="Q24" s="1231"/>
      <c r="R24" s="1232"/>
      <c r="S24" s="1231"/>
      <c r="T24" s="1231"/>
      <c r="U24" s="1231"/>
      <c r="V24" s="1232"/>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700</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31"/>
      <c r="P25" s="1231"/>
      <c r="Q25" s="1231"/>
      <c r="R25" s="1232"/>
      <c r="S25" s="1231"/>
      <c r="T25" s="1231"/>
      <c r="U25" s="1231"/>
      <c r="V25" s="1232"/>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5283</v>
      </c>
      <c r="G26" s="118">
        <v>40</v>
      </c>
      <c r="H26" s="117">
        <v>2.0400000000000001E-2</v>
      </c>
      <c r="I26" s="113"/>
      <c r="J26" s="114"/>
      <c r="K26" s="264">
        <f>'2.入力_使用量(工場等)'!N35</f>
        <v>0</v>
      </c>
      <c r="L26" s="264">
        <f>'3.入力_外部供給等(工場等)'!M27</f>
        <v>0</v>
      </c>
      <c r="M26" s="264">
        <f>'3.入力_外部供給等(工場等)'!N27</f>
        <v>0</v>
      </c>
      <c r="N26" s="114"/>
      <c r="O26" s="1231"/>
      <c r="P26" s="1231"/>
      <c r="Q26" s="1231"/>
      <c r="R26" s="1232"/>
      <c r="S26" s="1231"/>
      <c r="T26" s="1231"/>
      <c r="U26" s="1231"/>
      <c r="V26" s="1232"/>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5283</v>
      </c>
      <c r="G27" s="74">
        <v>34.1</v>
      </c>
      <c r="H27" s="117">
        <v>2.5399999999999999E-2</v>
      </c>
      <c r="I27" s="113"/>
      <c r="J27" s="114"/>
      <c r="K27" s="264">
        <f>'2.入力_使用量(工場等)'!N36</f>
        <v>0</v>
      </c>
      <c r="L27" s="264">
        <f>'3.入力_外部供給等(工場等)'!M28</f>
        <v>0</v>
      </c>
      <c r="M27" s="264">
        <f>'3.入力_外部供給等(工場等)'!N28</f>
        <v>0</v>
      </c>
      <c r="N27" s="114"/>
      <c r="O27" s="1231"/>
      <c r="P27" s="1231"/>
      <c r="Q27" s="1231"/>
      <c r="R27" s="1232"/>
      <c r="S27" s="1231"/>
      <c r="T27" s="1231"/>
      <c r="U27" s="1231"/>
      <c r="V27" s="1232"/>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704</v>
      </c>
      <c r="D28" s="99" t="s">
        <v>705</v>
      </c>
      <c r="E28" s="101"/>
      <c r="F28" s="99" t="s">
        <v>5283</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31"/>
      <c r="P28" s="1231"/>
      <c r="Q28" s="1231"/>
      <c r="R28" s="1232"/>
      <c r="S28" s="1231"/>
      <c r="T28" s="1231"/>
      <c r="U28" s="1231"/>
      <c r="V28" s="1232"/>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706</v>
      </c>
      <c r="E29" s="101"/>
      <c r="F29" s="99" t="s">
        <v>707</v>
      </c>
      <c r="G29" s="74">
        <v>46.1</v>
      </c>
      <c r="H29" s="117">
        <v>1.44E-2</v>
      </c>
      <c r="I29" s="113"/>
      <c r="J29" s="114"/>
      <c r="K29" s="264">
        <f>'2.入力_使用量(工場等)'!N38</f>
        <v>0</v>
      </c>
      <c r="L29" s="264">
        <f>'3.入力_外部供給等(工場等)'!M30</f>
        <v>0</v>
      </c>
      <c r="M29" s="264">
        <f>'3.入力_外部供給等(工場等)'!N30</f>
        <v>0</v>
      </c>
      <c r="N29" s="114"/>
      <c r="O29" s="1231"/>
      <c r="P29" s="1231"/>
      <c r="Q29" s="1231"/>
      <c r="R29" s="1232"/>
      <c r="S29" s="1231"/>
      <c r="T29" s="1231"/>
      <c r="U29" s="1231"/>
      <c r="V29" s="1232"/>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1500</v>
      </c>
      <c r="D30" s="99" t="s">
        <v>1501</v>
      </c>
      <c r="E30" s="101"/>
      <c r="F30" s="99" t="s">
        <v>5283</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31"/>
      <c r="P30" s="1231"/>
      <c r="Q30" s="1231"/>
      <c r="R30" s="1232"/>
      <c r="S30" s="1231"/>
      <c r="T30" s="1231"/>
      <c r="U30" s="1231"/>
      <c r="V30" s="1232"/>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708</v>
      </c>
      <c r="E31" s="101"/>
      <c r="F31" s="99" t="s">
        <v>707</v>
      </c>
      <c r="G31" s="74">
        <v>38.4</v>
      </c>
      <c r="H31" s="117">
        <v>1.3899999999999999E-2</v>
      </c>
      <c r="I31" s="113"/>
      <c r="J31" s="114"/>
      <c r="K31" s="264">
        <f>'2.入力_使用量(工場等)'!N40</f>
        <v>0</v>
      </c>
      <c r="L31" s="264">
        <f>'3.入力_外部供給等(工場等)'!M32</f>
        <v>0</v>
      </c>
      <c r="M31" s="264">
        <f>'3.入力_外部供給等(工場等)'!N32</f>
        <v>0</v>
      </c>
      <c r="N31" s="114"/>
      <c r="O31" s="1231"/>
      <c r="P31" s="1231"/>
      <c r="Q31" s="1231"/>
      <c r="R31" s="1232"/>
      <c r="S31" s="1231"/>
      <c r="T31" s="1231"/>
      <c r="U31" s="1231"/>
      <c r="V31" s="1232"/>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1502</v>
      </c>
      <c r="D32" s="99" t="s">
        <v>709</v>
      </c>
      <c r="E32" s="101"/>
      <c r="F32" s="99" t="s">
        <v>5283</v>
      </c>
      <c r="G32" s="74">
        <v>28.7</v>
      </c>
      <c r="H32" s="117">
        <v>2.46E-2</v>
      </c>
      <c r="I32" s="113"/>
      <c r="J32" s="114"/>
      <c r="K32" s="264">
        <f>'2.入力_使用量(工場等)'!N41</f>
        <v>0</v>
      </c>
      <c r="L32" s="264">
        <f>'3.入力_外部供給等(工場等)'!M33</f>
        <v>0</v>
      </c>
      <c r="M32" s="264">
        <f>'3.入力_外部供給等(工場等)'!N33</f>
        <v>0</v>
      </c>
      <c r="N32" s="114"/>
      <c r="O32" s="1231"/>
      <c r="P32" s="1231"/>
      <c r="Q32" s="1231"/>
      <c r="R32" s="1232"/>
      <c r="S32" s="1231"/>
      <c r="T32" s="1231"/>
      <c r="U32" s="1231"/>
      <c r="V32" s="1232"/>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710</v>
      </c>
      <c r="E33" s="101"/>
      <c r="F33" s="99" t="s">
        <v>5283</v>
      </c>
      <c r="G33" s="74">
        <v>28.9</v>
      </c>
      <c r="H33" s="117">
        <v>2.4500000000000001E-2</v>
      </c>
      <c r="I33" s="113"/>
      <c r="J33" s="114"/>
      <c r="K33" s="264">
        <f>'2.入力_使用量(工場等)'!N42</f>
        <v>0</v>
      </c>
      <c r="L33" s="264">
        <f>'3.入力_外部供給等(工場等)'!M34</f>
        <v>0</v>
      </c>
      <c r="M33" s="264">
        <f>'3.入力_外部供給等(工場等)'!N34</f>
        <v>0</v>
      </c>
      <c r="N33" s="114"/>
      <c r="O33" s="1231"/>
      <c r="P33" s="1231"/>
      <c r="Q33" s="1231"/>
      <c r="R33" s="1232"/>
      <c r="S33" s="1231"/>
      <c r="T33" s="1231"/>
      <c r="U33" s="1231"/>
      <c r="V33" s="1232"/>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711</v>
      </c>
      <c r="E34" s="101"/>
      <c r="F34" s="99" t="s">
        <v>5283</v>
      </c>
      <c r="G34" s="74">
        <v>28.3</v>
      </c>
      <c r="H34" s="117">
        <v>2.5100000000000001E-2</v>
      </c>
      <c r="I34" s="113"/>
      <c r="J34" s="114"/>
      <c r="K34" s="264">
        <f>'2.入力_使用量(工場等)'!N43</f>
        <v>0</v>
      </c>
      <c r="L34" s="264">
        <f>'3.入力_外部供給等(工場等)'!M35</f>
        <v>0</v>
      </c>
      <c r="M34" s="264">
        <f>'3.入力_外部供給等(工場等)'!N35</f>
        <v>0</v>
      </c>
      <c r="N34" s="114"/>
      <c r="O34" s="1231"/>
      <c r="P34" s="1231"/>
      <c r="Q34" s="1231"/>
      <c r="R34" s="1232"/>
      <c r="S34" s="1231"/>
      <c r="T34" s="1231"/>
      <c r="U34" s="1231"/>
      <c r="V34" s="1232"/>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712</v>
      </c>
      <c r="E35" s="101"/>
      <c r="F35" s="99" t="s">
        <v>5283</v>
      </c>
      <c r="G35" s="74">
        <v>26.1</v>
      </c>
      <c r="H35" s="117">
        <v>2.4299999999999999E-2</v>
      </c>
      <c r="I35" s="113"/>
      <c r="J35" s="114"/>
      <c r="K35" s="264">
        <f>'2.入力_使用量(工場等)'!N44</f>
        <v>0</v>
      </c>
      <c r="L35" s="264">
        <f>'3.入力_外部供給等(工場等)'!M36</f>
        <v>0</v>
      </c>
      <c r="M35" s="264">
        <f>'3.入力_外部供給等(工場等)'!N36</f>
        <v>0</v>
      </c>
      <c r="N35" s="114"/>
      <c r="O35" s="1231"/>
      <c r="P35" s="1231"/>
      <c r="Q35" s="1231"/>
      <c r="R35" s="1232"/>
      <c r="S35" s="1231"/>
      <c r="T35" s="1231"/>
      <c r="U35" s="1231"/>
      <c r="V35" s="1232"/>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713</v>
      </c>
      <c r="E36" s="101"/>
      <c r="F36" s="99" t="s">
        <v>5283</v>
      </c>
      <c r="G36" s="74">
        <v>24.2</v>
      </c>
      <c r="H36" s="117">
        <v>2.4199999999999999E-2</v>
      </c>
      <c r="I36" s="113"/>
      <c r="J36" s="114"/>
      <c r="K36" s="264">
        <f>'2.入力_使用量(工場等)'!N45</f>
        <v>0</v>
      </c>
      <c r="L36" s="264">
        <f>'3.入力_外部供給等(工場等)'!M37</f>
        <v>0</v>
      </c>
      <c r="M36" s="264">
        <f>'3.入力_外部供給等(工場等)'!N37</f>
        <v>0</v>
      </c>
      <c r="N36" s="114"/>
      <c r="O36" s="1231"/>
      <c r="P36" s="1231"/>
      <c r="Q36" s="1231"/>
      <c r="R36" s="1232"/>
      <c r="S36" s="1231"/>
      <c r="T36" s="1231"/>
      <c r="U36" s="1231"/>
      <c r="V36" s="1232"/>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714</v>
      </c>
      <c r="E37" s="101"/>
      <c r="F37" s="99" t="s">
        <v>5283</v>
      </c>
      <c r="G37" s="74">
        <v>27.8</v>
      </c>
      <c r="H37" s="117">
        <v>2.5899999999999999E-2</v>
      </c>
      <c r="I37" s="113"/>
      <c r="J37" s="114"/>
      <c r="K37" s="264">
        <f>'2.入力_使用量(工場等)'!N46</f>
        <v>0</v>
      </c>
      <c r="L37" s="264">
        <f>'3.入力_外部供給等(工場等)'!M38</f>
        <v>0</v>
      </c>
      <c r="M37" s="264">
        <f>'3.入力_外部供給等(工場等)'!N38</f>
        <v>0</v>
      </c>
      <c r="N37" s="114"/>
      <c r="O37" s="1231"/>
      <c r="P37" s="1231"/>
      <c r="Q37" s="1231"/>
      <c r="R37" s="1232"/>
      <c r="S37" s="1231"/>
      <c r="T37" s="1231"/>
      <c r="U37" s="1231"/>
      <c r="V37" s="1232"/>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5283</v>
      </c>
      <c r="G38" s="118">
        <v>29</v>
      </c>
      <c r="H38" s="117">
        <v>2.9899999999999999E-2</v>
      </c>
      <c r="I38" s="113"/>
      <c r="J38" s="114"/>
      <c r="K38" s="264">
        <f>'2.入力_使用量(工場等)'!N47</f>
        <v>0</v>
      </c>
      <c r="L38" s="264">
        <f>'3.入力_外部供給等(工場等)'!M39</f>
        <v>0</v>
      </c>
      <c r="M38" s="264">
        <f>'3.入力_外部供給等(工場等)'!N39</f>
        <v>0</v>
      </c>
      <c r="N38" s="114"/>
      <c r="O38" s="1231"/>
      <c r="P38" s="1231"/>
      <c r="Q38" s="1231"/>
      <c r="R38" s="1232"/>
      <c r="S38" s="1231"/>
      <c r="T38" s="1231"/>
      <c r="U38" s="1231"/>
      <c r="V38" s="1232"/>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5283</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31"/>
      <c r="P39" s="1231"/>
      <c r="Q39" s="1231"/>
      <c r="R39" s="1232"/>
      <c r="S39" s="1231"/>
      <c r="T39" s="1231"/>
      <c r="U39" s="1231"/>
      <c r="V39" s="1232"/>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707</v>
      </c>
      <c r="G40" s="74">
        <v>18.399999999999999</v>
      </c>
      <c r="H40" s="117">
        <v>1.09E-2</v>
      </c>
      <c r="I40" s="113"/>
      <c r="J40" s="114"/>
      <c r="K40" s="264">
        <f>'2.入力_使用量(工場等)'!N49</f>
        <v>0</v>
      </c>
      <c r="L40" s="264">
        <f>'3.入力_外部供給等(工場等)'!M41</f>
        <v>0</v>
      </c>
      <c r="M40" s="264">
        <f>'3.入力_外部供給等(工場等)'!N41</f>
        <v>0</v>
      </c>
      <c r="N40" s="114"/>
      <c r="O40" s="1231"/>
      <c r="P40" s="1231"/>
      <c r="Q40" s="1231"/>
      <c r="R40" s="1232"/>
      <c r="S40" s="1231"/>
      <c r="T40" s="1231"/>
      <c r="U40" s="1231"/>
      <c r="V40" s="1232"/>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707</v>
      </c>
      <c r="G41" s="74">
        <v>3.23</v>
      </c>
      <c r="H41" s="117">
        <v>2.64E-2</v>
      </c>
      <c r="I41" s="113"/>
      <c r="J41" s="114"/>
      <c r="K41" s="264">
        <f>'2.入力_使用量(工場等)'!N50</f>
        <v>0</v>
      </c>
      <c r="L41" s="264">
        <f>'3.入力_外部供給等(工場等)'!M42</f>
        <v>0</v>
      </c>
      <c r="M41" s="264">
        <f>'3.入力_外部供給等(工場等)'!N42</f>
        <v>0</v>
      </c>
      <c r="N41" s="114"/>
      <c r="O41" s="1231"/>
      <c r="P41" s="1231"/>
      <c r="Q41" s="1231"/>
      <c r="R41" s="1232"/>
      <c r="S41" s="1231"/>
      <c r="T41" s="1231"/>
      <c r="U41" s="1231"/>
      <c r="V41" s="1232"/>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715</v>
      </c>
      <c r="D42" s="100"/>
      <c r="E42" s="101"/>
      <c r="F42" s="99" t="s">
        <v>707</v>
      </c>
      <c r="G42" s="74">
        <v>3.45</v>
      </c>
      <c r="H42" s="117">
        <v>2.64E-2</v>
      </c>
      <c r="I42" s="113"/>
      <c r="J42" s="114"/>
      <c r="K42" s="264">
        <f>'2.入力_使用量(工場等)'!N51</f>
        <v>0</v>
      </c>
      <c r="L42" s="264">
        <f>'3.入力_外部供給等(工場等)'!M43</f>
        <v>0</v>
      </c>
      <c r="M42" s="264">
        <f>'3.入力_外部供給等(工場等)'!N43</f>
        <v>0</v>
      </c>
      <c r="N42" s="114"/>
      <c r="O42" s="1231"/>
      <c r="P42" s="1231"/>
      <c r="Q42" s="1231"/>
      <c r="R42" s="1232"/>
      <c r="S42" s="1231"/>
      <c r="T42" s="1231"/>
      <c r="U42" s="1231"/>
      <c r="V42" s="1232"/>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707</v>
      </c>
      <c r="G43" s="74">
        <v>7.53</v>
      </c>
      <c r="H43" s="1100">
        <v>4.2000000000000003E-2</v>
      </c>
      <c r="I43" s="113"/>
      <c r="J43" s="114"/>
      <c r="K43" s="264">
        <f>'2.入力_使用量(工場等)'!N52</f>
        <v>0</v>
      </c>
      <c r="L43" s="264">
        <f>'3.入力_外部供給等(工場等)'!M44</f>
        <v>0</v>
      </c>
      <c r="M43" s="264">
        <f>'3.入力_外部供給等(工場等)'!N44</f>
        <v>0</v>
      </c>
      <c r="N43" s="114"/>
      <c r="O43" s="1231"/>
      <c r="P43" s="1231"/>
      <c r="Q43" s="1231"/>
      <c r="R43" s="1232"/>
      <c r="S43" s="1231"/>
      <c r="T43" s="1231"/>
      <c r="U43" s="1231"/>
      <c r="V43" s="1232"/>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716</v>
      </c>
      <c r="D44" s="100"/>
      <c r="E44" s="101"/>
      <c r="F44" s="99" t="s">
        <v>707</v>
      </c>
      <c r="G44" s="121"/>
      <c r="H44" s="1101"/>
      <c r="I44" s="266">
        <f>SUM(I209:I213)</f>
        <v>0</v>
      </c>
      <c r="J44" s="264">
        <f>SUM(J209:J213)</f>
        <v>0</v>
      </c>
      <c r="K44" s="264">
        <f>SUM(K112:K121)</f>
        <v>0</v>
      </c>
      <c r="L44" s="264">
        <f t="shared" ref="L44:M44" si="0">SUM(L112:L121)</f>
        <v>0</v>
      </c>
      <c r="M44" s="264">
        <f t="shared" si="0"/>
        <v>0</v>
      </c>
      <c r="N44" s="114"/>
      <c r="O44" s="1231"/>
      <c r="P44" s="1231"/>
      <c r="Q44" s="1231"/>
      <c r="R44" s="1232"/>
      <c r="S44" s="1231"/>
      <c r="T44" s="1231"/>
      <c r="U44" s="1231"/>
      <c r="V44" s="1232"/>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5149</v>
      </c>
      <c r="D45" s="125"/>
      <c r="E45" s="263">
        <f>'2.入力_使用量(工場等)'!E63</f>
        <v>0</v>
      </c>
      <c r="F45" s="126" t="str">
        <f>'2.入力_使用量(工場等)'!H63</f>
        <v>GJ</v>
      </c>
      <c r="G45" s="1294">
        <f>'2.入力_使用量(工場等)'!I63</f>
        <v>0</v>
      </c>
      <c r="H45" s="1102">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31"/>
      <c r="P45" s="1231"/>
      <c r="Q45" s="1231"/>
      <c r="R45" s="1232"/>
      <c r="S45" s="1231"/>
      <c r="T45" s="1231"/>
      <c r="U45" s="1231"/>
      <c r="V45" s="1232"/>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717</v>
      </c>
      <c r="C46" s="99" t="s">
        <v>718</v>
      </c>
      <c r="D46" s="100"/>
      <c r="E46" s="101"/>
      <c r="F46" s="99" t="s">
        <v>5283</v>
      </c>
      <c r="G46" s="74">
        <v>13.6</v>
      </c>
      <c r="H46" s="1101"/>
      <c r="I46" s="113"/>
      <c r="J46" s="114"/>
      <c r="K46" s="264">
        <f>'2.入力_使用量(工場等)'!N64</f>
        <v>0</v>
      </c>
      <c r="L46" s="264">
        <f>'3.入力_外部供給等(工場等)'!M56</f>
        <v>0</v>
      </c>
      <c r="M46" s="264">
        <f>'3.入力_外部供給等(工場等)'!N56</f>
        <v>0</v>
      </c>
      <c r="N46" s="114"/>
      <c r="O46" s="1231"/>
      <c r="P46" s="1231"/>
      <c r="Q46" s="1231"/>
      <c r="R46" s="1232"/>
      <c r="S46" s="1231"/>
      <c r="T46" s="1231"/>
      <c r="U46" s="1231"/>
      <c r="V46" s="1232"/>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719</v>
      </c>
      <c r="D47" s="100"/>
      <c r="E47" s="101"/>
      <c r="F47" s="99" t="s">
        <v>5283</v>
      </c>
      <c r="G47" s="74">
        <v>13.2</v>
      </c>
      <c r="H47" s="1101"/>
      <c r="I47" s="113"/>
      <c r="J47" s="114"/>
      <c r="K47" s="264">
        <f>'2.入力_使用量(工場等)'!N65</f>
        <v>0</v>
      </c>
      <c r="L47" s="264">
        <f>'3.入力_外部供給等(工場等)'!M57</f>
        <v>0</v>
      </c>
      <c r="M47" s="264">
        <f>'3.入力_外部供給等(工場等)'!N57</f>
        <v>0</v>
      </c>
      <c r="N47" s="114"/>
      <c r="O47" s="1231"/>
      <c r="P47" s="1231"/>
      <c r="Q47" s="1231"/>
      <c r="R47" s="1232"/>
      <c r="S47" s="1231"/>
      <c r="T47" s="1231"/>
      <c r="U47" s="1231"/>
      <c r="V47" s="1232"/>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720</v>
      </c>
      <c r="D48" s="100"/>
      <c r="E48" s="101"/>
      <c r="F48" s="99" t="s">
        <v>5283</v>
      </c>
      <c r="G48" s="74">
        <v>17.100000000000001</v>
      </c>
      <c r="H48" s="122"/>
      <c r="I48" s="113"/>
      <c r="J48" s="114"/>
      <c r="K48" s="264">
        <f>'2.入力_使用量(工場等)'!N66</f>
        <v>0</v>
      </c>
      <c r="L48" s="264">
        <f>'3.入力_外部供給等(工場等)'!M58</f>
        <v>0</v>
      </c>
      <c r="M48" s="264">
        <f>'3.入力_外部供給等(工場等)'!N58</f>
        <v>0</v>
      </c>
      <c r="N48" s="114"/>
      <c r="O48" s="1231"/>
      <c r="P48" s="1231"/>
      <c r="Q48" s="1231"/>
      <c r="R48" s="1232"/>
      <c r="S48" s="1231"/>
      <c r="T48" s="1231"/>
      <c r="U48" s="1231"/>
      <c r="V48" s="1232"/>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700</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31"/>
      <c r="P49" s="1231"/>
      <c r="Q49" s="1231"/>
      <c r="R49" s="1232"/>
      <c r="S49" s="1231"/>
      <c r="T49" s="1231"/>
      <c r="U49" s="1231"/>
      <c r="V49" s="1232"/>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700</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31"/>
      <c r="P50" s="1231"/>
      <c r="Q50" s="1231"/>
      <c r="R50" s="1232"/>
      <c r="S50" s="1231"/>
      <c r="T50" s="1231"/>
      <c r="U50" s="1231"/>
      <c r="V50" s="1232"/>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707</v>
      </c>
      <c r="G51" s="74">
        <v>21.2</v>
      </c>
      <c r="H51" s="122"/>
      <c r="I51" s="113"/>
      <c r="J51" s="114"/>
      <c r="K51" s="264">
        <f>'2.入力_使用量(工場等)'!N69</f>
        <v>0</v>
      </c>
      <c r="L51" s="264">
        <f>'3.入力_外部供給等(工場等)'!M61</f>
        <v>0</v>
      </c>
      <c r="M51" s="264">
        <f>'3.入力_外部供給等(工場等)'!N61</f>
        <v>0</v>
      </c>
      <c r="N51" s="114"/>
      <c r="O51" s="1231"/>
      <c r="P51" s="1231"/>
      <c r="Q51" s="1231"/>
      <c r="R51" s="1232"/>
      <c r="S51" s="1231"/>
      <c r="T51" s="1231"/>
      <c r="U51" s="1231"/>
      <c r="V51" s="1232"/>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721</v>
      </c>
      <c r="D52" s="100"/>
      <c r="E52" s="263">
        <f>'2.入力_使用量(工場等)'!E70</f>
        <v>0</v>
      </c>
      <c r="F52" s="99" t="s">
        <v>5283</v>
      </c>
      <c r="G52" s="74">
        <v>13.2</v>
      </c>
      <c r="H52" s="122"/>
      <c r="I52" s="113"/>
      <c r="J52" s="114"/>
      <c r="K52" s="264">
        <f>'2.入力_使用量(工場等)'!N70</f>
        <v>0</v>
      </c>
      <c r="L52" s="264">
        <f>'3.入力_外部供給等(工場等)'!M62</f>
        <v>0</v>
      </c>
      <c r="M52" s="264">
        <f>'3.入力_外部供給等(工場等)'!N62</f>
        <v>0</v>
      </c>
      <c r="N52" s="114"/>
      <c r="O52" s="1231"/>
      <c r="P52" s="1231"/>
      <c r="Q52" s="1231"/>
      <c r="R52" s="1232"/>
      <c r="S52" s="1231"/>
      <c r="T52" s="1231"/>
      <c r="U52" s="1231"/>
      <c r="V52" s="1232"/>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5283</v>
      </c>
      <c r="G53" s="118">
        <v>18</v>
      </c>
      <c r="H53" s="117">
        <v>1.6199999999999999E-2</v>
      </c>
      <c r="I53" s="113"/>
      <c r="J53" s="114"/>
      <c r="K53" s="264">
        <f>'2.入力_使用量(工場等)'!N71</f>
        <v>0</v>
      </c>
      <c r="L53" s="264">
        <f>'3.入力_外部供給等(工場等)'!M63</f>
        <v>0</v>
      </c>
      <c r="M53" s="264">
        <f>'3.入力_外部供給等(工場等)'!N63</f>
        <v>0</v>
      </c>
      <c r="N53" s="114"/>
      <c r="O53" s="1231"/>
      <c r="P53" s="1231"/>
      <c r="Q53" s="1231"/>
      <c r="R53" s="1232"/>
      <c r="S53" s="1231"/>
      <c r="T53" s="1231"/>
      <c r="U53" s="1231"/>
      <c r="V53" s="1232"/>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5283</v>
      </c>
      <c r="G54" s="74">
        <v>26.9</v>
      </c>
      <c r="H54" s="117">
        <v>1.66E-2</v>
      </c>
      <c r="I54" s="113"/>
      <c r="J54" s="114"/>
      <c r="K54" s="264">
        <f>'2.入力_使用量(工場等)'!N72</f>
        <v>0</v>
      </c>
      <c r="L54" s="264">
        <f>'3.入力_外部供給等(工場等)'!M64</f>
        <v>0</v>
      </c>
      <c r="M54" s="264">
        <f>'3.入力_外部供給等(工場等)'!N64</f>
        <v>0</v>
      </c>
      <c r="N54" s="114"/>
      <c r="O54" s="1231"/>
      <c r="P54" s="1231"/>
      <c r="Q54" s="1231"/>
      <c r="R54" s="1232"/>
      <c r="S54" s="1231"/>
      <c r="T54" s="1231"/>
      <c r="U54" s="1231"/>
      <c r="V54" s="1232"/>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722</v>
      </c>
      <c r="D55" s="100"/>
      <c r="E55" s="101"/>
      <c r="F55" s="99" t="s">
        <v>5283</v>
      </c>
      <c r="G55" s="74">
        <v>33.200000000000003</v>
      </c>
      <c r="H55" s="117">
        <v>1.35E-2</v>
      </c>
      <c r="I55" s="113"/>
      <c r="J55" s="114"/>
      <c r="K55" s="264">
        <f>'2.入力_使用量(工場等)'!N73</f>
        <v>0</v>
      </c>
      <c r="L55" s="264">
        <f>'3.入力_外部供給等(工場等)'!M65</f>
        <v>0</v>
      </c>
      <c r="M55" s="264">
        <f>'3.入力_外部供給等(工場等)'!N65</f>
        <v>0</v>
      </c>
      <c r="N55" s="114"/>
      <c r="O55" s="1231"/>
      <c r="P55" s="1231"/>
      <c r="Q55" s="1231"/>
      <c r="R55" s="1232"/>
      <c r="S55" s="1231"/>
      <c r="T55" s="1231"/>
      <c r="U55" s="1231"/>
      <c r="V55" s="1232"/>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723</v>
      </c>
      <c r="D56" s="100"/>
      <c r="E56" s="101"/>
      <c r="F56" s="99" t="s">
        <v>5283</v>
      </c>
      <c r="G56" s="74">
        <v>29.3</v>
      </c>
      <c r="H56" s="117">
        <v>2.5700000000000001E-2</v>
      </c>
      <c r="I56" s="113"/>
      <c r="J56" s="114"/>
      <c r="K56" s="264">
        <f>'2.入力_使用量(工場等)'!N74</f>
        <v>0</v>
      </c>
      <c r="L56" s="264">
        <f>'3.入力_外部供給等(工場等)'!M66</f>
        <v>0</v>
      </c>
      <c r="M56" s="264">
        <f>'3.入力_外部供給等(工場等)'!N66</f>
        <v>0</v>
      </c>
      <c r="N56" s="114"/>
      <c r="O56" s="1231"/>
      <c r="P56" s="1231"/>
      <c r="Q56" s="1231"/>
      <c r="R56" s="1232"/>
      <c r="S56" s="1231"/>
      <c r="T56" s="1231"/>
      <c r="U56" s="1231"/>
      <c r="V56" s="1232"/>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724</v>
      </c>
      <c r="D57" s="100"/>
      <c r="E57" s="101"/>
      <c r="F57" s="99" t="s">
        <v>5283</v>
      </c>
      <c r="G57" s="74">
        <v>29.3</v>
      </c>
      <c r="H57" s="117">
        <v>2.3900000000000001E-2</v>
      </c>
      <c r="I57" s="113"/>
      <c r="J57" s="114"/>
      <c r="K57" s="264">
        <f>'2.入力_使用量(工場等)'!N75</f>
        <v>0</v>
      </c>
      <c r="L57" s="264">
        <f>'3.入力_外部供給等(工場等)'!M67</f>
        <v>0</v>
      </c>
      <c r="M57" s="264">
        <f>'3.入力_外部供給等(工場等)'!N67</f>
        <v>0</v>
      </c>
      <c r="N57" s="114"/>
      <c r="O57" s="1231"/>
      <c r="P57" s="1231"/>
      <c r="Q57" s="1231"/>
      <c r="R57" s="1232"/>
      <c r="S57" s="1231"/>
      <c r="T57" s="1231"/>
      <c r="U57" s="1231"/>
      <c r="V57" s="1232"/>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725</v>
      </c>
      <c r="D58" s="100"/>
      <c r="E58" s="101"/>
      <c r="F58" s="99" t="s">
        <v>700</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31"/>
      <c r="P58" s="1231"/>
      <c r="Q58" s="1231"/>
      <c r="R58" s="1232"/>
      <c r="S58" s="1231"/>
      <c r="T58" s="1231"/>
      <c r="U58" s="1231"/>
      <c r="V58" s="1232"/>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726</v>
      </c>
      <c r="D59" s="100"/>
      <c r="E59" s="101"/>
      <c r="F59" s="99" t="s">
        <v>707</v>
      </c>
      <c r="G59" s="74">
        <v>21.2</v>
      </c>
      <c r="H59" s="122"/>
      <c r="I59" s="113"/>
      <c r="J59" s="114"/>
      <c r="K59" s="264">
        <f>'2.入力_使用量(工場等)'!N77</f>
        <v>0</v>
      </c>
      <c r="L59" s="264">
        <f>'3.入力_外部供給等(工場等)'!M69</f>
        <v>0</v>
      </c>
      <c r="M59" s="264">
        <f>'3.入力_外部供給等(工場等)'!N69</f>
        <v>0</v>
      </c>
      <c r="N59" s="114"/>
      <c r="O59" s="1231"/>
      <c r="P59" s="1231"/>
      <c r="Q59" s="1231"/>
      <c r="R59" s="1232"/>
      <c r="S59" s="1231"/>
      <c r="T59" s="1231"/>
      <c r="U59" s="1231"/>
      <c r="V59" s="1232"/>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727</v>
      </c>
      <c r="D60" s="100"/>
      <c r="E60" s="101"/>
      <c r="F60" s="99" t="s">
        <v>5283</v>
      </c>
      <c r="G60" s="74">
        <v>17.100000000000001</v>
      </c>
      <c r="H60" s="122"/>
      <c r="I60" s="113"/>
      <c r="J60" s="114"/>
      <c r="K60" s="264">
        <f>'2.入力_使用量(工場等)'!N78</f>
        <v>0</v>
      </c>
      <c r="L60" s="264">
        <f>'3.入力_外部供給等(工場等)'!M70</f>
        <v>0</v>
      </c>
      <c r="M60" s="264">
        <f>'3.入力_外部供給等(工場等)'!N70</f>
        <v>0</v>
      </c>
      <c r="N60" s="114"/>
      <c r="O60" s="1231"/>
      <c r="P60" s="1231"/>
      <c r="Q60" s="1231"/>
      <c r="R60" s="1232"/>
      <c r="S60" s="1231"/>
      <c r="T60" s="1231"/>
      <c r="U60" s="1231"/>
      <c r="V60" s="1232"/>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728</v>
      </c>
      <c r="D61" s="100"/>
      <c r="E61" s="101"/>
      <c r="F61" s="99" t="s">
        <v>5283</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31"/>
      <c r="P61" s="1231"/>
      <c r="Q61" s="1231"/>
      <c r="R61" s="1232"/>
      <c r="S61" s="1231"/>
      <c r="T61" s="1231"/>
      <c r="U61" s="1231"/>
      <c r="V61" s="1232"/>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5283</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31"/>
      <c r="P62" s="1231"/>
      <c r="Q62" s="1231"/>
      <c r="R62" s="1232"/>
      <c r="S62" s="1231"/>
      <c r="T62" s="1231"/>
      <c r="U62" s="1231"/>
      <c r="V62" s="1232"/>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1553</v>
      </c>
      <c r="D63" s="101"/>
      <c r="E63" s="263">
        <f>'2.入力_使用量(工場等)'!E81</f>
        <v>0</v>
      </c>
      <c r="F63" s="99" t="str">
        <f>'2.入力_使用量(工場等)'!H81</f>
        <v>GJ</v>
      </c>
      <c r="G63" s="1294">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31"/>
      <c r="P63" s="1231"/>
      <c r="Q63" s="1231"/>
      <c r="R63" s="1232"/>
      <c r="S63" s="1231"/>
      <c r="T63" s="1231"/>
      <c r="U63" s="1231"/>
      <c r="V63" s="1232"/>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1554</v>
      </c>
      <c r="D64" s="101"/>
      <c r="E64" s="263">
        <f>'2.入力_使用量(工場等)'!E82</f>
        <v>0</v>
      </c>
      <c r="F64" s="99" t="str">
        <f>'2.入力_使用量(工場等)'!H82</f>
        <v>GJ</v>
      </c>
      <c r="G64" s="1294">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31"/>
      <c r="P64" s="1231"/>
      <c r="Q64" s="1231"/>
      <c r="R64" s="1232"/>
      <c r="S64" s="1231"/>
      <c r="T64" s="1231"/>
      <c r="U64" s="1231"/>
      <c r="V64" s="1232"/>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729</v>
      </c>
      <c r="C65" s="128" t="s">
        <v>730</v>
      </c>
      <c r="D65" s="129" t="s">
        <v>731</v>
      </c>
      <c r="E65" s="101"/>
      <c r="F65" s="99" t="s">
        <v>732</v>
      </c>
      <c r="G65" s="74">
        <v>1.17</v>
      </c>
      <c r="H65" s="117">
        <v>6.54E-2</v>
      </c>
      <c r="I65" s="113"/>
      <c r="J65" s="114"/>
      <c r="K65" s="264">
        <f>'2.入力_使用量(工場等)'!N83</f>
        <v>0</v>
      </c>
      <c r="L65" s="114"/>
      <c r="M65" s="264">
        <f>'3.入力_外部供給等(工場等)'!N75</f>
        <v>0</v>
      </c>
      <c r="N65" s="264">
        <f>'3.入力_外部供給等(工場等)'!O75</f>
        <v>0</v>
      </c>
      <c r="O65" s="1231"/>
      <c r="P65" s="1232"/>
      <c r="Q65" s="1231"/>
      <c r="R65" s="1231"/>
      <c r="S65" s="1231"/>
      <c r="T65" s="1232"/>
      <c r="U65" s="1231"/>
      <c r="V65" s="1231"/>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54"/>
    </row>
    <row r="66" spans="2:74" ht="20.100000000000001" customHeight="1">
      <c r="B66" s="116"/>
      <c r="C66" s="120"/>
      <c r="D66" s="130"/>
      <c r="E66" s="131" t="s">
        <v>733</v>
      </c>
      <c r="F66" s="99" t="s">
        <v>732</v>
      </c>
      <c r="G66" s="74">
        <v>1.17</v>
      </c>
      <c r="H66" s="132"/>
      <c r="I66" s="113"/>
      <c r="J66" s="114"/>
      <c r="K66" s="78"/>
      <c r="L66" s="114"/>
      <c r="M66" s="78"/>
      <c r="N66" s="78"/>
      <c r="O66" s="1233"/>
      <c r="P66" s="1232"/>
      <c r="Q66" s="1233"/>
      <c r="R66" s="1233"/>
      <c r="S66" s="1233"/>
      <c r="T66" s="1232"/>
      <c r="U66" s="1233"/>
      <c r="V66" s="1233"/>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734</v>
      </c>
      <c r="E67" s="101"/>
      <c r="F67" s="99" t="s">
        <v>732</v>
      </c>
      <c r="G67" s="74">
        <v>1.19</v>
      </c>
      <c r="H67" s="133"/>
      <c r="I67" s="113"/>
      <c r="J67" s="114"/>
      <c r="K67" s="264">
        <f>SUM(K122:K124)</f>
        <v>0</v>
      </c>
      <c r="L67" s="114"/>
      <c r="M67" s="264">
        <f t="shared" ref="M67:N67" si="3">SUM(M122:M124)</f>
        <v>0</v>
      </c>
      <c r="N67" s="264">
        <f t="shared" si="3"/>
        <v>0</v>
      </c>
      <c r="O67" s="1231"/>
      <c r="P67" s="1232"/>
      <c r="Q67" s="1231"/>
      <c r="R67" s="1231"/>
      <c r="S67" s="1231"/>
      <c r="T67" s="1232"/>
      <c r="U67" s="1231"/>
      <c r="V67" s="1231"/>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54"/>
    </row>
    <row r="68" spans="2:74" ht="20.100000000000001" customHeight="1">
      <c r="B68" s="116"/>
      <c r="C68" s="120"/>
      <c r="D68" s="130"/>
      <c r="E68" s="131" t="s">
        <v>735</v>
      </c>
      <c r="F68" s="99" t="s">
        <v>732</v>
      </c>
      <c r="G68" s="74">
        <v>1.19</v>
      </c>
      <c r="H68" s="133"/>
      <c r="I68" s="113"/>
      <c r="J68" s="114"/>
      <c r="K68" s="78"/>
      <c r="L68" s="114"/>
      <c r="M68" s="78"/>
      <c r="N68" s="78"/>
      <c r="O68" s="1233"/>
      <c r="P68" s="1232"/>
      <c r="Q68" s="1233"/>
      <c r="R68" s="1233"/>
      <c r="S68" s="1233"/>
      <c r="T68" s="1232"/>
      <c r="U68" s="1233"/>
      <c r="V68" s="1233"/>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736</v>
      </c>
      <c r="E69" s="101"/>
      <c r="F69" s="99" t="s">
        <v>732</v>
      </c>
      <c r="G69" s="74">
        <v>1.19</v>
      </c>
      <c r="H69" s="133"/>
      <c r="I69" s="113"/>
      <c r="J69" s="114"/>
      <c r="K69" s="264">
        <f>SUM(K125:K127)</f>
        <v>0</v>
      </c>
      <c r="L69" s="114"/>
      <c r="M69" s="264">
        <f t="shared" ref="M69:N69" si="5">SUM(M125:M127)</f>
        <v>0</v>
      </c>
      <c r="N69" s="264">
        <f t="shared" si="5"/>
        <v>0</v>
      </c>
      <c r="O69" s="1231"/>
      <c r="P69" s="1232"/>
      <c r="Q69" s="1231"/>
      <c r="R69" s="1231"/>
      <c r="S69" s="1231"/>
      <c r="T69" s="1232"/>
      <c r="U69" s="1231"/>
      <c r="V69" s="1231"/>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54"/>
    </row>
    <row r="70" spans="2:74" ht="20.100000000000001" customHeight="1">
      <c r="B70" s="116"/>
      <c r="C70" s="120"/>
      <c r="D70" s="130"/>
      <c r="E70" s="131" t="s">
        <v>737</v>
      </c>
      <c r="F70" s="99" t="s">
        <v>732</v>
      </c>
      <c r="G70" s="74">
        <v>1.19</v>
      </c>
      <c r="H70" s="133"/>
      <c r="I70" s="113"/>
      <c r="J70" s="114"/>
      <c r="K70" s="78"/>
      <c r="L70" s="114"/>
      <c r="M70" s="78"/>
      <c r="N70" s="78"/>
      <c r="O70" s="1233"/>
      <c r="P70" s="1232"/>
      <c r="Q70" s="1233"/>
      <c r="R70" s="1233"/>
      <c r="S70" s="1233"/>
      <c r="T70" s="1232"/>
      <c r="U70" s="1233"/>
      <c r="V70" s="1233"/>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738</v>
      </c>
      <c r="E71" s="101"/>
      <c r="F71" s="99" t="s">
        <v>732</v>
      </c>
      <c r="G71" s="74">
        <v>1.19</v>
      </c>
      <c r="H71" s="133"/>
      <c r="I71" s="113"/>
      <c r="J71" s="114"/>
      <c r="K71" s="264">
        <f>SUM(K128:K130)</f>
        <v>0</v>
      </c>
      <c r="L71" s="114"/>
      <c r="M71" s="264">
        <f t="shared" ref="M71:N71" si="8">SUM(M128:M130)</f>
        <v>0</v>
      </c>
      <c r="N71" s="264">
        <f t="shared" si="8"/>
        <v>0</v>
      </c>
      <c r="O71" s="1231"/>
      <c r="P71" s="1232"/>
      <c r="Q71" s="1231"/>
      <c r="R71" s="1231"/>
      <c r="S71" s="1231"/>
      <c r="T71" s="1232"/>
      <c r="U71" s="1231"/>
      <c r="V71" s="1231"/>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54"/>
    </row>
    <row r="72" spans="2:74" ht="20.100000000000001" customHeight="1">
      <c r="B72" s="116"/>
      <c r="C72" s="120"/>
      <c r="D72" s="130"/>
      <c r="E72" s="131" t="s">
        <v>737</v>
      </c>
      <c r="F72" s="99" t="s">
        <v>732</v>
      </c>
      <c r="G72" s="74">
        <v>1.19</v>
      </c>
      <c r="H72" s="133"/>
      <c r="I72" s="113"/>
      <c r="J72" s="114"/>
      <c r="K72" s="78"/>
      <c r="L72" s="114"/>
      <c r="M72" s="78"/>
      <c r="N72" s="78"/>
      <c r="O72" s="1233"/>
      <c r="P72" s="1232"/>
      <c r="Q72" s="1233"/>
      <c r="R72" s="1233"/>
      <c r="S72" s="1233"/>
      <c r="T72" s="1232"/>
      <c r="U72" s="1233"/>
      <c r="V72" s="1233"/>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739</v>
      </c>
      <c r="E73" s="263">
        <f>'2.入力_使用量(工場等)'!E93</f>
        <v>0</v>
      </c>
      <c r="F73" s="99" t="s">
        <v>732</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31"/>
      <c r="P73" s="1232"/>
      <c r="Q73" s="1231"/>
      <c r="R73" s="1231"/>
      <c r="S73" s="1231"/>
      <c r="T73" s="1232"/>
      <c r="U73" s="1231"/>
      <c r="V73" s="1231"/>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54"/>
    </row>
    <row r="74" spans="2:74" ht="20.100000000000001" customHeight="1">
      <c r="B74" s="116"/>
      <c r="C74" s="97"/>
      <c r="D74" s="130"/>
      <c r="E74" s="131" t="s">
        <v>737</v>
      </c>
      <c r="F74" s="99" t="s">
        <v>732</v>
      </c>
      <c r="G74" s="134"/>
      <c r="H74" s="132"/>
      <c r="I74" s="113"/>
      <c r="J74" s="114"/>
      <c r="K74" s="78"/>
      <c r="L74" s="114"/>
      <c r="M74" s="78"/>
      <c r="N74" s="78"/>
      <c r="O74" s="1233"/>
      <c r="P74" s="1232"/>
      <c r="Q74" s="1233"/>
      <c r="R74" s="1233"/>
      <c r="S74" s="1233"/>
      <c r="T74" s="1232"/>
      <c r="U74" s="1233"/>
      <c r="V74" s="1233"/>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740</v>
      </c>
      <c r="D75" s="99" t="s">
        <v>741</v>
      </c>
      <c r="E75" s="101"/>
      <c r="F75" s="99" t="s">
        <v>732</v>
      </c>
      <c r="G75" s="127">
        <f>'2.入力_使用量(工場等)'!I94</f>
        <v>0</v>
      </c>
      <c r="H75" s="133"/>
      <c r="I75" s="113"/>
      <c r="J75" s="114"/>
      <c r="K75" s="264">
        <f>'2.入力_使用量(工場等)'!N94</f>
        <v>0</v>
      </c>
      <c r="L75" s="114"/>
      <c r="M75" s="264">
        <f>'3.入力_外部供給等(工場等)'!N86</f>
        <v>0</v>
      </c>
      <c r="N75" s="264">
        <f>'3.入力_外部供給等(工場等)'!O86</f>
        <v>0</v>
      </c>
      <c r="O75" s="1231"/>
      <c r="P75" s="1232"/>
      <c r="Q75" s="1231"/>
      <c r="R75" s="1231"/>
      <c r="S75" s="1231"/>
      <c r="T75" s="1232"/>
      <c r="U75" s="1231"/>
      <c r="V75" s="1231"/>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54"/>
    </row>
    <row r="76" spans="2:74" ht="20.100000000000001" customHeight="1">
      <c r="B76" s="116"/>
      <c r="C76" s="120"/>
      <c r="D76" s="99" t="s">
        <v>742</v>
      </c>
      <c r="E76" s="101"/>
      <c r="F76" s="99" t="s">
        <v>732</v>
      </c>
      <c r="G76" s="127">
        <f>'2.入力_使用量(工場等)'!I95</f>
        <v>0</v>
      </c>
      <c r="H76" s="133"/>
      <c r="I76" s="113"/>
      <c r="J76" s="114"/>
      <c r="K76" s="264">
        <f>'2.入力_使用量(工場等)'!N95</f>
        <v>0</v>
      </c>
      <c r="L76" s="114"/>
      <c r="M76" s="264">
        <f>'3.入力_外部供給等(工場等)'!N87</f>
        <v>0</v>
      </c>
      <c r="N76" s="264">
        <f>'3.入力_外部供給等(工場等)'!O87</f>
        <v>0</v>
      </c>
      <c r="O76" s="1231"/>
      <c r="P76" s="1232"/>
      <c r="Q76" s="1231"/>
      <c r="R76" s="1231"/>
      <c r="S76" s="1231"/>
      <c r="T76" s="1232"/>
      <c r="U76" s="1231"/>
      <c r="V76" s="1231"/>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54"/>
    </row>
    <row r="77" spans="2:74" ht="20.100000000000001" customHeight="1">
      <c r="B77" s="116"/>
      <c r="C77" s="120"/>
      <c r="D77" s="99" t="s">
        <v>743</v>
      </c>
      <c r="E77" s="101"/>
      <c r="F77" s="99" t="s">
        <v>732</v>
      </c>
      <c r="G77" s="127">
        <f>'2.入力_使用量(工場等)'!I96</f>
        <v>0</v>
      </c>
      <c r="H77" s="133"/>
      <c r="I77" s="113"/>
      <c r="J77" s="114"/>
      <c r="K77" s="264">
        <f>'2.入力_使用量(工場等)'!N96</f>
        <v>0</v>
      </c>
      <c r="L77" s="114"/>
      <c r="M77" s="264">
        <f>'3.入力_外部供給等(工場等)'!N88</f>
        <v>0</v>
      </c>
      <c r="N77" s="264">
        <f>'3.入力_外部供給等(工場等)'!O88</f>
        <v>0</v>
      </c>
      <c r="O77" s="1231"/>
      <c r="P77" s="1232"/>
      <c r="Q77" s="1231"/>
      <c r="R77" s="1231"/>
      <c r="S77" s="1231"/>
      <c r="T77" s="1232"/>
      <c r="U77" s="1231"/>
      <c r="V77" s="1231"/>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54"/>
    </row>
    <row r="78" spans="2:74" ht="20.100000000000001" customHeight="1">
      <c r="B78" s="116"/>
      <c r="C78" s="120"/>
      <c r="D78" s="99" t="s">
        <v>744</v>
      </c>
      <c r="E78" s="101"/>
      <c r="F78" s="99" t="s">
        <v>732</v>
      </c>
      <c r="G78" s="127">
        <f>'2.入力_使用量(工場等)'!I97</f>
        <v>0</v>
      </c>
      <c r="H78" s="122"/>
      <c r="I78" s="113"/>
      <c r="J78" s="114"/>
      <c r="K78" s="264">
        <f>'2.入力_使用量(工場等)'!N97</f>
        <v>0</v>
      </c>
      <c r="L78" s="114"/>
      <c r="M78" s="264">
        <f>'3.入力_外部供給等(工場等)'!N89</f>
        <v>0</v>
      </c>
      <c r="N78" s="264">
        <f>'3.入力_外部供給等(工場等)'!O89</f>
        <v>0</v>
      </c>
      <c r="O78" s="1231"/>
      <c r="P78" s="1232"/>
      <c r="Q78" s="1231"/>
      <c r="R78" s="1231"/>
      <c r="S78" s="1231"/>
      <c r="T78" s="1232"/>
      <c r="U78" s="1231"/>
      <c r="V78" s="1231"/>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54"/>
    </row>
    <row r="79" spans="2:74" ht="20.100000000000001" customHeight="1">
      <c r="B79" s="116"/>
      <c r="C79" s="120"/>
      <c r="D79" s="99" t="s">
        <v>1555</v>
      </c>
      <c r="E79" s="263">
        <f>'2.入力_使用量(工場等)'!E98</f>
        <v>0</v>
      </c>
      <c r="F79" s="99" t="s">
        <v>732</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31"/>
      <c r="P79" s="1232"/>
      <c r="Q79" s="1231"/>
      <c r="R79" s="1231"/>
      <c r="S79" s="1231"/>
      <c r="T79" s="1232"/>
      <c r="U79" s="1231"/>
      <c r="V79" s="1231"/>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54"/>
    </row>
    <row r="80" spans="2:74" ht="20.100000000000001" customHeight="1">
      <c r="B80" s="116"/>
      <c r="C80" s="120"/>
      <c r="D80" s="129" t="s">
        <v>1556</v>
      </c>
      <c r="E80" s="271">
        <f>'2.入力_使用量(工場等)'!E99</f>
        <v>0</v>
      </c>
      <c r="F80" s="129" t="s">
        <v>732</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31"/>
      <c r="P80" s="1232"/>
      <c r="Q80" s="1231"/>
      <c r="R80" s="1231"/>
      <c r="S80" s="1231"/>
      <c r="T80" s="1232"/>
      <c r="U80" s="1231"/>
      <c r="V80" s="1231"/>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54"/>
    </row>
    <row r="81" spans="2:74" ht="20.100000000000001" customHeight="1">
      <c r="B81" s="127" t="s">
        <v>745</v>
      </c>
      <c r="C81" s="128" t="s">
        <v>746</v>
      </c>
      <c r="D81" s="129" t="s">
        <v>747</v>
      </c>
      <c r="E81" s="101"/>
      <c r="F81" s="99" t="s">
        <v>748</v>
      </c>
      <c r="G81" s="74">
        <v>8.64</v>
      </c>
      <c r="H81" s="122"/>
      <c r="I81" s="272">
        <f>SUM(I214:I223)</f>
        <v>0</v>
      </c>
      <c r="J81" s="258">
        <f>SUM(J214:J223)</f>
        <v>0</v>
      </c>
      <c r="K81" s="258">
        <f>SUM(K131:K160)</f>
        <v>0</v>
      </c>
      <c r="L81" s="114"/>
      <c r="M81" s="114"/>
      <c r="N81" s="114"/>
      <c r="O81" s="1234"/>
      <c r="P81" s="1232"/>
      <c r="Q81" s="1232"/>
      <c r="R81" s="1232"/>
      <c r="S81" s="1234"/>
      <c r="T81" s="1232"/>
      <c r="U81" s="1232"/>
      <c r="V81" s="1232"/>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749</v>
      </c>
      <c r="F82" s="99" t="s">
        <v>748</v>
      </c>
      <c r="G82" s="74">
        <v>8.64</v>
      </c>
      <c r="H82" s="122"/>
      <c r="I82" s="113"/>
      <c r="J82" s="114"/>
      <c r="K82" s="78"/>
      <c r="L82" s="114"/>
      <c r="M82" s="114"/>
      <c r="N82" s="114"/>
      <c r="O82" s="1233"/>
      <c r="P82" s="1232"/>
      <c r="Q82" s="1232"/>
      <c r="R82" s="1232"/>
      <c r="S82" s="1233"/>
      <c r="T82" s="1232"/>
      <c r="U82" s="1232"/>
      <c r="V82" s="1232"/>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750</v>
      </c>
      <c r="D83" s="99" t="s">
        <v>751</v>
      </c>
      <c r="E83" s="101"/>
      <c r="F83" s="99" t="s">
        <v>748</v>
      </c>
      <c r="G83" s="74">
        <v>3.6</v>
      </c>
      <c r="H83" s="122"/>
      <c r="I83" s="265">
        <f>'4.入力_使用量(自動車)'!N57/1000</f>
        <v>0</v>
      </c>
      <c r="J83" s="264">
        <f>'4.入力_使用量(自動車)'!O57/1000</f>
        <v>0</v>
      </c>
      <c r="K83" s="264">
        <f>'2.入力_使用量(工場等)'!N130</f>
        <v>0</v>
      </c>
      <c r="L83" s="114"/>
      <c r="M83" s="114"/>
      <c r="N83" s="114"/>
      <c r="O83" s="1231"/>
      <c r="P83" s="1232"/>
      <c r="Q83" s="1232"/>
      <c r="R83" s="1232"/>
      <c r="S83" s="1231"/>
      <c r="T83" s="1232"/>
      <c r="U83" s="1232"/>
      <c r="V83" s="1232"/>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752</v>
      </c>
      <c r="E84" s="101"/>
      <c r="F84" s="99" t="s">
        <v>748</v>
      </c>
      <c r="G84" s="74">
        <v>3.6</v>
      </c>
      <c r="H84" s="122"/>
      <c r="I84" s="113"/>
      <c r="J84" s="114"/>
      <c r="K84" s="78"/>
      <c r="L84" s="114"/>
      <c r="M84" s="114"/>
      <c r="N84" s="114"/>
      <c r="O84" s="1233"/>
      <c r="P84" s="1232"/>
      <c r="Q84" s="1232"/>
      <c r="R84" s="1232"/>
      <c r="S84" s="1233"/>
      <c r="T84" s="1232"/>
      <c r="U84" s="1232"/>
      <c r="V84" s="1232"/>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753</v>
      </c>
      <c r="E85" s="101"/>
      <c r="F85" s="99" t="s">
        <v>748</v>
      </c>
      <c r="G85" s="74">
        <v>3.6</v>
      </c>
      <c r="H85" s="122"/>
      <c r="I85" s="265">
        <f>'4.入力_使用量(自動車)'!N58/1000</f>
        <v>0</v>
      </c>
      <c r="J85" s="264">
        <f>'4.入力_使用量(自動車)'!O58/1000</f>
        <v>0</v>
      </c>
      <c r="K85" s="264">
        <f>'2.入力_使用量(工場等)'!N131</f>
        <v>0</v>
      </c>
      <c r="L85" s="114"/>
      <c r="M85" s="114"/>
      <c r="N85" s="114"/>
      <c r="O85" s="1231"/>
      <c r="P85" s="1232"/>
      <c r="Q85" s="1232"/>
      <c r="R85" s="1232"/>
      <c r="S85" s="1231"/>
      <c r="T85" s="1232"/>
      <c r="U85" s="1232"/>
      <c r="V85" s="1232"/>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754</v>
      </c>
      <c r="E86" s="263">
        <f>'2.入力_使用量(工場等)'!E132</f>
        <v>0</v>
      </c>
      <c r="F86" s="99" t="s">
        <v>748</v>
      </c>
      <c r="G86" s="74">
        <v>8.64</v>
      </c>
      <c r="H86" s="269">
        <f>'2.入力_使用量(工場等)'!J132</f>
        <v>0</v>
      </c>
      <c r="I86" s="265">
        <f>'4.入力_使用量(自動車)'!N59/1000</f>
        <v>0</v>
      </c>
      <c r="J86" s="264">
        <f>'4.入力_使用量(自動車)'!O59/1000</f>
        <v>0</v>
      </c>
      <c r="K86" s="264">
        <f>'2.入力_使用量(工場等)'!N132</f>
        <v>0</v>
      </c>
      <c r="L86" s="114"/>
      <c r="M86" s="114"/>
      <c r="N86" s="114"/>
      <c r="O86" s="1231"/>
      <c r="P86" s="1232"/>
      <c r="Q86" s="1232"/>
      <c r="R86" s="1232"/>
      <c r="S86" s="1231"/>
      <c r="T86" s="1232"/>
      <c r="U86" s="1232"/>
      <c r="V86" s="1232"/>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755</v>
      </c>
      <c r="F87" s="99" t="s">
        <v>748</v>
      </c>
      <c r="G87" s="74">
        <v>8.64</v>
      </c>
      <c r="H87" s="132"/>
      <c r="I87" s="113"/>
      <c r="J87" s="114"/>
      <c r="K87" s="78"/>
      <c r="L87" s="114"/>
      <c r="M87" s="114"/>
      <c r="N87" s="114"/>
      <c r="O87" s="1233"/>
      <c r="P87" s="1232"/>
      <c r="Q87" s="1232"/>
      <c r="R87" s="1232"/>
      <c r="S87" s="1233"/>
      <c r="T87" s="1232"/>
      <c r="U87" s="1232"/>
      <c r="V87" s="1232"/>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756</v>
      </c>
      <c r="F88" s="99" t="s">
        <v>748</v>
      </c>
      <c r="G88" s="74">
        <v>8.64</v>
      </c>
      <c r="H88" s="132"/>
      <c r="I88" s="113"/>
      <c r="J88" s="114"/>
      <c r="K88" s="78"/>
      <c r="L88" s="114"/>
      <c r="M88" s="114"/>
      <c r="N88" s="114"/>
      <c r="O88" s="1233"/>
      <c r="P88" s="1232"/>
      <c r="Q88" s="1232"/>
      <c r="R88" s="1232"/>
      <c r="S88" s="1233"/>
      <c r="T88" s="1232"/>
      <c r="U88" s="1232"/>
      <c r="V88" s="1232"/>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757</v>
      </c>
      <c r="E89" s="263">
        <f>'2.入力_使用量(工場等)'!E133</f>
        <v>0</v>
      </c>
      <c r="F89" s="99" t="s">
        <v>748</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31"/>
      <c r="P89" s="1232"/>
      <c r="Q89" s="1232"/>
      <c r="R89" s="1232"/>
      <c r="S89" s="1231"/>
      <c r="T89" s="1232"/>
      <c r="U89" s="1232"/>
      <c r="V89" s="1232"/>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755</v>
      </c>
      <c r="F90" s="99" t="s">
        <v>748</v>
      </c>
      <c r="G90" s="134"/>
      <c r="H90" s="132"/>
      <c r="I90" s="114"/>
      <c r="J90" s="114"/>
      <c r="K90" s="78"/>
      <c r="L90" s="114"/>
      <c r="M90" s="114"/>
      <c r="N90" s="114"/>
      <c r="O90" s="1233"/>
      <c r="P90" s="1232"/>
      <c r="Q90" s="1232"/>
      <c r="R90" s="1232"/>
      <c r="S90" s="1233"/>
      <c r="T90" s="1232"/>
      <c r="U90" s="1232"/>
      <c r="V90" s="1232"/>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756</v>
      </c>
      <c r="F91" s="99" t="s">
        <v>748</v>
      </c>
      <c r="G91" s="134"/>
      <c r="H91" s="132"/>
      <c r="I91" s="114"/>
      <c r="J91" s="114"/>
      <c r="K91" s="78"/>
      <c r="L91" s="114"/>
      <c r="M91" s="114"/>
      <c r="N91" s="114"/>
      <c r="O91" s="1233"/>
      <c r="P91" s="1232"/>
      <c r="Q91" s="1232"/>
      <c r="R91" s="1232"/>
      <c r="S91" s="1233"/>
      <c r="T91" s="1232"/>
      <c r="U91" s="1232"/>
      <c r="V91" s="1232"/>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758</v>
      </c>
      <c r="D92" s="129" t="s">
        <v>759</v>
      </c>
      <c r="E92" s="143"/>
      <c r="F92" s="99" t="s">
        <v>748</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31"/>
      <c r="P92" s="1232"/>
      <c r="Q92" s="1231"/>
      <c r="R92" s="1232"/>
      <c r="S92" s="1231"/>
      <c r="T92" s="1232"/>
      <c r="U92" s="1231"/>
      <c r="V92" s="1232"/>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760</v>
      </c>
      <c r="G93" s="121"/>
      <c r="H93" s="122"/>
      <c r="I93" s="121"/>
      <c r="J93" s="1104"/>
      <c r="K93" s="264">
        <f>'2.入力_使用量(工場等)'!N135</f>
        <v>0</v>
      </c>
      <c r="L93" s="114"/>
      <c r="M93" s="114"/>
      <c r="N93" s="114"/>
      <c r="O93" s="1231"/>
      <c r="P93" s="1232"/>
      <c r="Q93" s="1232"/>
      <c r="R93" s="1232"/>
      <c r="S93" s="1231"/>
      <c r="T93" s="1232"/>
      <c r="U93" s="1232"/>
      <c r="V93" s="1232"/>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761</v>
      </c>
      <c r="E94" s="143"/>
      <c r="F94" s="99" t="s">
        <v>748</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31"/>
      <c r="P94" s="1232"/>
      <c r="Q94" s="1231"/>
      <c r="R94" s="1232"/>
      <c r="S94" s="1231"/>
      <c r="T94" s="1232"/>
      <c r="U94" s="1231"/>
      <c r="V94" s="1232"/>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760</v>
      </c>
      <c r="G95" s="121"/>
      <c r="H95" s="122"/>
      <c r="I95" s="121"/>
      <c r="J95" s="1104"/>
      <c r="K95" s="264">
        <f>'2.入力_使用量(工場等)'!N137</f>
        <v>0</v>
      </c>
      <c r="L95" s="114"/>
      <c r="M95" s="114"/>
      <c r="N95" s="114"/>
      <c r="O95" s="1231"/>
      <c r="P95" s="1232"/>
      <c r="Q95" s="1232"/>
      <c r="R95" s="1232"/>
      <c r="S95" s="1231"/>
      <c r="T95" s="1232"/>
      <c r="U95" s="1232"/>
      <c r="V95" s="1232"/>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762</v>
      </c>
      <c r="E96" s="143"/>
      <c r="F96" s="99" t="s">
        <v>748</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31"/>
      <c r="P96" s="1232"/>
      <c r="Q96" s="1231"/>
      <c r="R96" s="1232"/>
      <c r="S96" s="1231"/>
      <c r="T96" s="1232"/>
      <c r="U96" s="1231"/>
      <c r="V96" s="1232"/>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760</v>
      </c>
      <c r="G97" s="121"/>
      <c r="H97" s="122"/>
      <c r="I97" s="121"/>
      <c r="J97" s="1104"/>
      <c r="K97" s="264">
        <f>'2.入力_使用量(工場等)'!N139</f>
        <v>0</v>
      </c>
      <c r="L97" s="114"/>
      <c r="M97" s="114"/>
      <c r="N97" s="114"/>
      <c r="O97" s="1231"/>
      <c r="P97" s="1232"/>
      <c r="Q97" s="1232"/>
      <c r="R97" s="1232"/>
      <c r="S97" s="1231"/>
      <c r="T97" s="1232"/>
      <c r="U97" s="1232"/>
      <c r="V97" s="1232"/>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763</v>
      </c>
      <c r="E98" s="143"/>
      <c r="F98" s="99" t="s">
        <v>748</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31"/>
      <c r="P98" s="1232"/>
      <c r="Q98" s="1231"/>
      <c r="R98" s="1232"/>
      <c r="S98" s="1231"/>
      <c r="T98" s="1232"/>
      <c r="U98" s="1231"/>
      <c r="V98" s="1232"/>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760</v>
      </c>
      <c r="G99" s="121"/>
      <c r="H99" s="122"/>
      <c r="I99" s="121"/>
      <c r="J99" s="1104"/>
      <c r="K99" s="264">
        <f>'2.入力_使用量(工場等)'!N141</f>
        <v>0</v>
      </c>
      <c r="L99" s="114"/>
      <c r="M99" s="114"/>
      <c r="N99" s="114"/>
      <c r="O99" s="1231"/>
      <c r="P99" s="1232"/>
      <c r="Q99" s="1232"/>
      <c r="R99" s="1232"/>
      <c r="S99" s="1231"/>
      <c r="T99" s="1232"/>
      <c r="U99" s="1232"/>
      <c r="V99" s="1232"/>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764</v>
      </c>
      <c r="D100" s="274">
        <f>'2.入力_使用量(工場等)'!E142</f>
        <v>0</v>
      </c>
      <c r="E100" s="143"/>
      <c r="F100" s="99" t="s">
        <v>748</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31"/>
      <c r="P100" s="1232"/>
      <c r="Q100" s="1231"/>
      <c r="R100" s="1232"/>
      <c r="S100" s="1231"/>
      <c r="T100" s="1232"/>
      <c r="U100" s="1231"/>
      <c r="V100" s="1232"/>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760</v>
      </c>
      <c r="G101" s="121"/>
      <c r="H101" s="1103"/>
      <c r="I101" s="121"/>
      <c r="J101" s="1104"/>
      <c r="K101" s="264">
        <f>'2.入力_使用量(工場等)'!N143</f>
        <v>0</v>
      </c>
      <c r="L101" s="114"/>
      <c r="M101" s="114"/>
      <c r="N101" s="114"/>
      <c r="O101" s="1231"/>
      <c r="P101" s="1232"/>
      <c r="Q101" s="1232"/>
      <c r="R101" s="1232"/>
      <c r="S101" s="1231"/>
      <c r="T101" s="1232"/>
      <c r="U101" s="1232"/>
      <c r="V101" s="1232"/>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748</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31"/>
      <c r="P102" s="1232"/>
      <c r="Q102" s="1231"/>
      <c r="R102" s="1232"/>
      <c r="S102" s="1231"/>
      <c r="T102" s="1232"/>
      <c r="U102" s="1231"/>
      <c r="V102" s="1232"/>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760</v>
      </c>
      <c r="G103" s="121"/>
      <c r="H103" s="1103"/>
      <c r="I103" s="121"/>
      <c r="J103" s="1104"/>
      <c r="K103" s="264">
        <f>'2.入力_使用量(工場等)'!N145</f>
        <v>0</v>
      </c>
      <c r="L103" s="114"/>
      <c r="M103" s="114"/>
      <c r="N103" s="114"/>
      <c r="O103" s="1231"/>
      <c r="P103" s="1232"/>
      <c r="Q103" s="1232"/>
      <c r="R103" s="1232"/>
      <c r="S103" s="1231"/>
      <c r="T103" s="1232"/>
      <c r="U103" s="1232"/>
      <c r="V103" s="1232"/>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765</v>
      </c>
      <c r="D104" s="99" t="s">
        <v>766</v>
      </c>
      <c r="E104" s="263">
        <f>'2.入力_使用量(工場等)'!E146</f>
        <v>0</v>
      </c>
      <c r="F104" s="99" t="s">
        <v>748</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31"/>
      <c r="P104" s="1232"/>
      <c r="Q104" s="1231"/>
      <c r="R104" s="1232"/>
      <c r="S104" s="1231"/>
      <c r="T104" s="1232"/>
      <c r="U104" s="1231"/>
      <c r="V104" s="1232"/>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767</v>
      </c>
      <c r="E105" s="263">
        <f>'2.入力_使用量(工場等)'!E147</f>
        <v>0</v>
      </c>
      <c r="F105" s="99" t="s">
        <v>748</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31"/>
      <c r="P105" s="1232"/>
      <c r="Q105" s="1231"/>
      <c r="R105" s="1232"/>
      <c r="S105" s="1231"/>
      <c r="T105" s="1232"/>
      <c r="U105" s="1231"/>
      <c r="V105" s="1232"/>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768</v>
      </c>
      <c r="D106" s="99" t="s">
        <v>766</v>
      </c>
      <c r="E106" s="263">
        <f>'2.入力_使用量(工場等)'!E148</f>
        <v>0</v>
      </c>
      <c r="F106" s="99" t="s">
        <v>748</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31"/>
      <c r="P106" s="1232"/>
      <c r="Q106" s="1231"/>
      <c r="R106" s="1232"/>
      <c r="S106" s="1231"/>
      <c r="T106" s="1232"/>
      <c r="U106" s="1231"/>
      <c r="V106" s="1232"/>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767</v>
      </c>
      <c r="E107" s="263">
        <f>'2.入力_使用量(工場等)'!E149</f>
        <v>0</v>
      </c>
      <c r="F107" s="99" t="s">
        <v>748</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35"/>
      <c r="P107" s="1236"/>
      <c r="Q107" s="1235"/>
      <c r="R107" s="1236"/>
      <c r="S107" s="1235"/>
      <c r="T107" s="1236"/>
      <c r="U107" s="1235"/>
      <c r="V107" s="1236"/>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769</v>
      </c>
      <c r="C108" s="138" t="s">
        <v>770</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37"/>
      <c r="P108" s="1238"/>
      <c r="Q108" s="1238"/>
      <c r="R108" s="1238"/>
      <c r="S108" s="1237"/>
      <c r="T108" s="1238"/>
      <c r="U108" s="1238"/>
      <c r="V108" s="1238"/>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69"/>
    </row>
    <row r="109" spans="2:74" ht="20.100000000000001" customHeight="1">
      <c r="B109" s="116"/>
      <c r="C109" s="99" t="s">
        <v>771</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31"/>
      <c r="P109" s="1232"/>
      <c r="Q109" s="1232"/>
      <c r="R109" s="1232"/>
      <c r="S109" s="1231"/>
      <c r="T109" s="1232"/>
      <c r="U109" s="1232"/>
      <c r="V109" s="1232"/>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57"/>
    </row>
    <row r="110" spans="2:74" ht="20.100000000000001" customHeight="1" thickBot="1">
      <c r="B110" s="135"/>
      <c r="C110" s="149" t="s">
        <v>772</v>
      </c>
      <c r="D110" s="145"/>
      <c r="E110" s="150"/>
      <c r="F110" s="150"/>
      <c r="G110" s="84"/>
      <c r="H110" s="84"/>
      <c r="I110" s="278">
        <f>'4.入力_使用量(自動車)'!N79</f>
        <v>0</v>
      </c>
      <c r="J110" s="278">
        <f>'4.入力_使用量(自動車)'!O79</f>
        <v>0</v>
      </c>
      <c r="K110" s="278">
        <f>'2.入力_使用量(工場等)'!N23</f>
        <v>0</v>
      </c>
      <c r="L110" s="235"/>
      <c r="M110" s="235"/>
      <c r="N110" s="235"/>
      <c r="O110" s="1239"/>
      <c r="P110" s="1240"/>
      <c r="Q110" s="1240"/>
      <c r="R110" s="1240"/>
      <c r="S110" s="1239"/>
      <c r="T110" s="1240"/>
      <c r="U110" s="1240"/>
      <c r="V110" s="1240"/>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773</v>
      </c>
      <c r="C111" s="152" t="s">
        <v>774</v>
      </c>
      <c r="D111" s="153" t="s">
        <v>775</v>
      </c>
      <c r="E111" s="153" t="s">
        <v>776</v>
      </c>
      <c r="F111" s="154" t="s">
        <v>777</v>
      </c>
      <c r="G111" s="154" t="s">
        <v>778</v>
      </c>
      <c r="H111" s="155" t="s">
        <v>779</v>
      </c>
      <c r="I111" s="232"/>
      <c r="J111" s="232"/>
      <c r="K111" s="140" t="s">
        <v>780</v>
      </c>
      <c r="L111" s="225" t="s">
        <v>696</v>
      </c>
      <c r="M111" s="225" t="s">
        <v>697</v>
      </c>
      <c r="N111" s="233"/>
      <c r="O111" s="1241"/>
      <c r="P111" s="1242"/>
      <c r="Q111" s="1243"/>
      <c r="R111" s="1244"/>
      <c r="S111" s="1245"/>
      <c r="T111" s="1243"/>
      <c r="U111" s="1243"/>
      <c r="V111" s="1244"/>
      <c r="W111" s="72" t="s">
        <v>780</v>
      </c>
      <c r="X111" s="240" t="s">
        <v>696</v>
      </c>
      <c r="Y111" s="240" t="s">
        <v>697</v>
      </c>
      <c r="Z111" s="241"/>
      <c r="AA111" s="321"/>
      <c r="AB111" s="322"/>
      <c r="AC111" s="322"/>
      <c r="AD111" s="323"/>
      <c r="AE111" s="321"/>
      <c r="AF111" s="322"/>
      <c r="AG111" s="322"/>
      <c r="AH111" s="323"/>
      <c r="AI111" s="321" t="s">
        <v>780</v>
      </c>
      <c r="AJ111" s="322" t="s">
        <v>696</v>
      </c>
      <c r="AK111" s="322" t="s">
        <v>697</v>
      </c>
      <c r="AL111" s="323"/>
      <c r="AM111" s="321" t="s">
        <v>780</v>
      </c>
      <c r="AN111" s="322" t="s">
        <v>696</v>
      </c>
      <c r="AO111" s="322" t="s">
        <v>697</v>
      </c>
      <c r="AP111" s="323"/>
      <c r="AQ111" s="321" t="s">
        <v>780</v>
      </c>
      <c r="AR111" s="322" t="s">
        <v>696</v>
      </c>
      <c r="AS111" s="322" t="s">
        <v>697</v>
      </c>
      <c r="AT111" s="323"/>
      <c r="AU111" s="321" t="s">
        <v>780</v>
      </c>
      <c r="AV111" s="322" t="s">
        <v>696</v>
      </c>
      <c r="AW111" s="322" t="s">
        <v>697</v>
      </c>
      <c r="AX111" s="323"/>
      <c r="AY111" s="321" t="s">
        <v>780</v>
      </c>
      <c r="AZ111" s="322" t="s">
        <v>696</v>
      </c>
      <c r="BA111" s="322" t="s">
        <v>697</v>
      </c>
      <c r="BB111" s="323"/>
      <c r="BC111" s="321" t="s">
        <v>780</v>
      </c>
      <c r="BD111" s="322" t="s">
        <v>696</v>
      </c>
      <c r="BE111" s="322" t="s">
        <v>697</v>
      </c>
      <c r="BF111" s="323"/>
      <c r="BG111" s="321" t="s">
        <v>780</v>
      </c>
      <c r="BH111" s="322" t="s">
        <v>696</v>
      </c>
      <c r="BI111" s="322" t="s">
        <v>697</v>
      </c>
      <c r="BJ111" s="323"/>
      <c r="BK111" s="321" t="s">
        <v>780</v>
      </c>
      <c r="BL111" s="322" t="s">
        <v>696</v>
      </c>
      <c r="BM111" s="322" t="s">
        <v>697</v>
      </c>
      <c r="BN111" s="323"/>
      <c r="BO111" s="321" t="s">
        <v>780</v>
      </c>
      <c r="BP111" s="322" t="s">
        <v>696</v>
      </c>
      <c r="BQ111" s="322" t="s">
        <v>697</v>
      </c>
      <c r="BR111" s="323"/>
      <c r="BS111" s="321" t="s">
        <v>780</v>
      </c>
      <c r="BT111" s="322" t="s">
        <v>696</v>
      </c>
      <c r="BU111" s="322" t="s">
        <v>697</v>
      </c>
      <c r="BV111" s="1270"/>
    </row>
    <row r="112" spans="2:74" ht="20.100000000000001" customHeight="1">
      <c r="B112" s="156" t="s">
        <v>1504</v>
      </c>
      <c r="C112" s="1037" t="str">
        <f>IF('2.入力_使用量(工場等)'!F53="","",LEFT('2.入力_使用量(工場等)'!E53,5))</f>
        <v/>
      </c>
      <c r="D112" s="1037" t="str">
        <f>IF('2.入力_使用量(工場等)'!F53="","",SUBSTITUTE('2.入力_使用量(工場等)'!E53,LEFT('2.入力_使用量(工場等)'!E53,6),""))</f>
        <v/>
      </c>
      <c r="E112" s="1038" t="str">
        <f>IF('2.入力_使用量(工場等)'!F53="","",'2.入力_使用量(工場等)'!G53)</f>
        <v/>
      </c>
      <c r="F112" s="1038" t="str">
        <f>'2.入力_使用量(工場等)'!J53</f>
        <v/>
      </c>
      <c r="G112" s="1039"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31"/>
      <c r="P112" s="1231"/>
      <c r="Q112" s="1231"/>
      <c r="R112" s="1232"/>
      <c r="S112" s="1231"/>
      <c r="T112" s="1231"/>
      <c r="U112" s="1231"/>
      <c r="V112" s="1232"/>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57"/>
    </row>
    <row r="113" spans="2:74" ht="20.100000000000001" customHeight="1">
      <c r="B113" s="158" t="s">
        <v>1505</v>
      </c>
      <c r="C113" s="1040" t="str">
        <f>IF('2.入力_使用量(工場等)'!F54="","",LEFT('2.入力_使用量(工場等)'!E54,5))</f>
        <v/>
      </c>
      <c r="D113" s="1040" t="str">
        <f>IF('2.入力_使用量(工場等)'!F54="","",SUBSTITUTE('2.入力_使用量(工場等)'!E54,LEFT('2.入力_使用量(工場等)'!E54,6),""))</f>
        <v/>
      </c>
      <c r="E113" s="1041" t="str">
        <f>IF('2.入力_使用量(工場等)'!F54="","",'2.入力_使用量(工場等)'!G54)</f>
        <v/>
      </c>
      <c r="F113" s="1041" t="str">
        <f>'2.入力_使用量(工場等)'!J54</f>
        <v/>
      </c>
      <c r="G113" s="1042"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31"/>
      <c r="P113" s="1231"/>
      <c r="Q113" s="1231"/>
      <c r="R113" s="1232"/>
      <c r="S113" s="1231"/>
      <c r="T113" s="1231"/>
      <c r="U113" s="1231"/>
      <c r="V113" s="1232"/>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57"/>
    </row>
    <row r="114" spans="2:74" ht="20.100000000000001" customHeight="1">
      <c r="B114" s="158" t="s">
        <v>1506</v>
      </c>
      <c r="C114" s="1040" t="str">
        <f>IF('2.入力_使用量(工場等)'!F55="","",LEFT('2.入力_使用量(工場等)'!E55,5))</f>
        <v/>
      </c>
      <c r="D114" s="1040" t="str">
        <f>IF('2.入力_使用量(工場等)'!F55="","",SUBSTITUTE('2.入力_使用量(工場等)'!E55,LEFT('2.入力_使用量(工場等)'!E55,6),""))</f>
        <v/>
      </c>
      <c r="E114" s="1041" t="str">
        <f>IF('2.入力_使用量(工場等)'!F55="","",'2.入力_使用量(工場等)'!G55)</f>
        <v/>
      </c>
      <c r="F114" s="1041" t="str">
        <f>'2.入力_使用量(工場等)'!J55</f>
        <v/>
      </c>
      <c r="G114" s="1042"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31"/>
      <c r="P114" s="1231"/>
      <c r="Q114" s="1231"/>
      <c r="R114" s="1232"/>
      <c r="S114" s="1231"/>
      <c r="T114" s="1231"/>
      <c r="U114" s="1231"/>
      <c r="V114" s="1232"/>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57"/>
    </row>
    <row r="115" spans="2:74" ht="20.100000000000001" customHeight="1">
      <c r="B115" s="158" t="s">
        <v>1507</v>
      </c>
      <c r="C115" s="1040" t="str">
        <f>IF('2.入力_使用量(工場等)'!F56="","",LEFT('2.入力_使用量(工場等)'!E56,5))</f>
        <v/>
      </c>
      <c r="D115" s="1040" t="str">
        <f>IF('2.入力_使用量(工場等)'!F56="","",SUBSTITUTE('2.入力_使用量(工場等)'!E56,LEFT('2.入力_使用量(工場等)'!E56,6),""))</f>
        <v/>
      </c>
      <c r="E115" s="1041" t="str">
        <f>IF('2.入力_使用量(工場等)'!F56="","",'2.入力_使用量(工場等)'!G56)</f>
        <v/>
      </c>
      <c r="F115" s="1041" t="str">
        <f>'2.入力_使用量(工場等)'!J56</f>
        <v/>
      </c>
      <c r="G115" s="1042"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31"/>
      <c r="P115" s="1231"/>
      <c r="Q115" s="1231"/>
      <c r="R115" s="1232"/>
      <c r="S115" s="1231"/>
      <c r="T115" s="1231"/>
      <c r="U115" s="1231"/>
      <c r="V115" s="1232"/>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57"/>
    </row>
    <row r="116" spans="2:74" ht="20.100000000000001" customHeight="1">
      <c r="B116" s="158" t="s">
        <v>1508</v>
      </c>
      <c r="C116" s="1040" t="str">
        <f>IF('2.入力_使用量(工場等)'!F57="","",LEFT('2.入力_使用量(工場等)'!E57,5))</f>
        <v/>
      </c>
      <c r="D116" s="1040" t="str">
        <f>IF('2.入力_使用量(工場等)'!F57="","",SUBSTITUTE('2.入力_使用量(工場等)'!E57,LEFT('2.入力_使用量(工場等)'!E57,6),""))</f>
        <v/>
      </c>
      <c r="E116" s="1041" t="str">
        <f>IF('2.入力_使用量(工場等)'!F57="","",'2.入力_使用量(工場等)'!G57)</f>
        <v/>
      </c>
      <c r="F116" s="1041" t="str">
        <f>'2.入力_使用量(工場等)'!J57</f>
        <v/>
      </c>
      <c r="G116" s="1042"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31"/>
      <c r="P116" s="1231"/>
      <c r="Q116" s="1231"/>
      <c r="R116" s="1232"/>
      <c r="S116" s="1231"/>
      <c r="T116" s="1231"/>
      <c r="U116" s="1231"/>
      <c r="V116" s="1232"/>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57"/>
    </row>
    <row r="117" spans="2:74" ht="20.100000000000001" customHeight="1">
      <c r="B117" s="158" t="s">
        <v>1509</v>
      </c>
      <c r="C117" s="1040" t="str">
        <f>IF('2.入力_使用量(工場等)'!F58="","",LEFT('2.入力_使用量(工場等)'!E58,5))</f>
        <v/>
      </c>
      <c r="D117" s="1040" t="str">
        <f>IF('2.入力_使用量(工場等)'!F58="","",SUBSTITUTE('2.入力_使用量(工場等)'!E58,LEFT('2.入力_使用量(工場等)'!E58,6),""))</f>
        <v/>
      </c>
      <c r="E117" s="1041" t="str">
        <f>IF('2.入力_使用量(工場等)'!F58="","",'2.入力_使用量(工場等)'!G58)</f>
        <v/>
      </c>
      <c r="F117" s="1041" t="str">
        <f>'2.入力_使用量(工場等)'!J58</f>
        <v/>
      </c>
      <c r="G117" s="1042"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31"/>
      <c r="P117" s="1231"/>
      <c r="Q117" s="1231"/>
      <c r="R117" s="1232"/>
      <c r="S117" s="1231"/>
      <c r="T117" s="1231"/>
      <c r="U117" s="1231"/>
      <c r="V117" s="1232"/>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57"/>
    </row>
    <row r="118" spans="2:74" ht="20.100000000000001" customHeight="1">
      <c r="B118" s="158" t="s">
        <v>1510</v>
      </c>
      <c r="C118" s="1040" t="str">
        <f>IF('2.入力_使用量(工場等)'!F59="","",LEFT('2.入力_使用量(工場等)'!E59,5))</f>
        <v/>
      </c>
      <c r="D118" s="1040" t="str">
        <f>IF('2.入力_使用量(工場等)'!F59="","",SUBSTITUTE('2.入力_使用量(工場等)'!E59,LEFT('2.入力_使用量(工場等)'!E59,6),""))</f>
        <v/>
      </c>
      <c r="E118" s="1041" t="str">
        <f>IF('2.入力_使用量(工場等)'!F59="","",'2.入力_使用量(工場等)'!G59)</f>
        <v/>
      </c>
      <c r="F118" s="1041" t="str">
        <f>'2.入力_使用量(工場等)'!J59</f>
        <v/>
      </c>
      <c r="G118" s="1042"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31"/>
      <c r="P118" s="1231"/>
      <c r="Q118" s="1231"/>
      <c r="R118" s="1232"/>
      <c r="S118" s="1231"/>
      <c r="T118" s="1231"/>
      <c r="U118" s="1231"/>
      <c r="V118" s="1232"/>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57"/>
    </row>
    <row r="119" spans="2:74" ht="20.100000000000001" customHeight="1">
      <c r="B119" s="158" t="s">
        <v>1511</v>
      </c>
      <c r="C119" s="1040" t="str">
        <f>IF('2.入力_使用量(工場等)'!F60="","",LEFT('2.入力_使用量(工場等)'!E60,5))</f>
        <v/>
      </c>
      <c r="D119" s="1040" t="str">
        <f>IF('2.入力_使用量(工場等)'!F60="","",SUBSTITUTE('2.入力_使用量(工場等)'!E60,LEFT('2.入力_使用量(工場等)'!E60,6),""))</f>
        <v/>
      </c>
      <c r="E119" s="1041" t="str">
        <f>IF('2.入力_使用量(工場等)'!F60="","",'2.入力_使用量(工場等)'!G60)</f>
        <v/>
      </c>
      <c r="F119" s="1041" t="str">
        <f>'2.入力_使用量(工場等)'!J60</f>
        <v/>
      </c>
      <c r="G119" s="1042"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31"/>
      <c r="P119" s="1231"/>
      <c r="Q119" s="1231"/>
      <c r="R119" s="1232"/>
      <c r="S119" s="1231"/>
      <c r="T119" s="1231"/>
      <c r="U119" s="1231"/>
      <c r="V119" s="1232"/>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57"/>
    </row>
    <row r="120" spans="2:74" ht="20.100000000000001" customHeight="1">
      <c r="B120" s="158" t="s">
        <v>1512</v>
      </c>
      <c r="C120" s="1040" t="str">
        <f>IF('2.入力_使用量(工場等)'!F61="","",LEFT('2.入力_使用量(工場等)'!E61,5))</f>
        <v/>
      </c>
      <c r="D120" s="1040" t="str">
        <f>IF('2.入力_使用量(工場等)'!F61="","",SUBSTITUTE('2.入力_使用量(工場等)'!E61,LEFT('2.入力_使用量(工場等)'!E61,6),""))</f>
        <v/>
      </c>
      <c r="E120" s="1041" t="str">
        <f>IF('2.入力_使用量(工場等)'!F61="","",'2.入力_使用量(工場等)'!G61)</f>
        <v/>
      </c>
      <c r="F120" s="1041" t="str">
        <f>'2.入力_使用量(工場等)'!J61</f>
        <v/>
      </c>
      <c r="G120" s="1042"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31"/>
      <c r="P120" s="1231"/>
      <c r="Q120" s="1231"/>
      <c r="R120" s="1232"/>
      <c r="S120" s="1231"/>
      <c r="T120" s="1231"/>
      <c r="U120" s="1231"/>
      <c r="V120" s="1232"/>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57"/>
    </row>
    <row r="121" spans="2:74" ht="20.100000000000001" customHeight="1">
      <c r="B121" s="159" t="s">
        <v>1513</v>
      </c>
      <c r="C121" s="1047" t="str">
        <f>IF('2.入力_使用量(工場等)'!F62="","",LEFT('2.入力_使用量(工場等)'!E62,5))</f>
        <v/>
      </c>
      <c r="D121" s="1047" t="str">
        <f>IF('2.入力_使用量(工場等)'!F62="","",SUBSTITUTE('2.入力_使用量(工場等)'!E62,LEFT('2.入力_使用量(工場等)'!E62,6),""))</f>
        <v/>
      </c>
      <c r="E121" s="1046" t="str">
        <f>IF('2.入力_使用量(工場等)'!F62="","",'2.入力_使用量(工場等)'!G62)</f>
        <v/>
      </c>
      <c r="F121" s="1044" t="str">
        <f>'2.入力_使用量(工場等)'!J62</f>
        <v/>
      </c>
      <c r="G121" s="1045"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31"/>
      <c r="P121" s="1231"/>
      <c r="Q121" s="1231"/>
      <c r="R121" s="1232"/>
      <c r="S121" s="1231"/>
      <c r="T121" s="1231"/>
      <c r="U121" s="1231"/>
      <c r="V121" s="1232"/>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57"/>
    </row>
    <row r="122" spans="2:74" ht="20.100000000000001" customHeight="1">
      <c r="B122" s="156" t="s">
        <v>1514</v>
      </c>
      <c r="C122" s="1037" t="str">
        <f>IF('2.入力_使用量(工場等)'!F84="","",LEFT('2.入力_使用量(工場等)'!E84,5))</f>
        <v/>
      </c>
      <c r="D122" s="1037" t="str">
        <f>IF('2.入力_使用量(工場等)'!F84="","",SUBSTITUTE('2.入力_使用量(工場等)'!E84,LEFT('2.入力_使用量(工場等)'!E84,6),""))</f>
        <v/>
      </c>
      <c r="E122" s="1038" t="str">
        <f>IF('2.入力_使用量(工場等)'!F84="","",'2.入力_使用量(工場等)'!G84)</f>
        <v/>
      </c>
      <c r="F122" s="1038" t="str">
        <f>'2.入力_使用量(工場等)'!J84</f>
        <v/>
      </c>
      <c r="G122" s="1038" t="str">
        <f>'2.入力_使用量(工場等)'!K84</f>
        <v/>
      </c>
      <c r="H122" s="160"/>
      <c r="I122" s="157"/>
      <c r="J122" s="157"/>
      <c r="K122" s="264">
        <f>'2.入力_使用量(工場等)'!N84</f>
        <v>0</v>
      </c>
      <c r="L122" s="286"/>
      <c r="M122" s="264">
        <f>'3.入力_外部供給等(工場等)'!N76</f>
        <v>0</v>
      </c>
      <c r="N122" s="264">
        <f>'3.入力_外部供給等(工場等)'!O76</f>
        <v>0</v>
      </c>
      <c r="O122" s="1231"/>
      <c r="P122" s="1232"/>
      <c r="Q122" s="1231"/>
      <c r="R122" s="1231"/>
      <c r="S122" s="1231"/>
      <c r="T122" s="1232"/>
      <c r="U122" s="1231"/>
      <c r="V122" s="1231"/>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58"/>
    </row>
    <row r="123" spans="2:74" ht="20.100000000000001" customHeight="1">
      <c r="B123" s="158" t="s">
        <v>1515</v>
      </c>
      <c r="C123" s="1040" t="str">
        <f>IF('2.入力_使用量(工場等)'!F85="","",LEFT('2.入力_使用量(工場等)'!E85,5))</f>
        <v/>
      </c>
      <c r="D123" s="1040" t="str">
        <f>IF('2.入力_使用量(工場等)'!F85="","",SUBSTITUTE('2.入力_使用量(工場等)'!E85,LEFT('2.入力_使用量(工場等)'!E85,6),""))</f>
        <v/>
      </c>
      <c r="E123" s="1041" t="str">
        <f>IF('2.入力_使用量(工場等)'!F85="","",'2.入力_使用量(工場等)'!G85)</f>
        <v/>
      </c>
      <c r="F123" s="1041" t="str">
        <f>'2.入力_使用量(工場等)'!J85</f>
        <v/>
      </c>
      <c r="G123" s="1041" t="str">
        <f>'2.入力_使用量(工場等)'!K85</f>
        <v/>
      </c>
      <c r="H123" s="161"/>
      <c r="I123" s="157"/>
      <c r="J123" s="157"/>
      <c r="K123" s="264">
        <f>'2.入力_使用量(工場等)'!N85</f>
        <v>0</v>
      </c>
      <c r="L123" s="114"/>
      <c r="M123" s="264">
        <f>'3.入力_外部供給等(工場等)'!N77</f>
        <v>0</v>
      </c>
      <c r="N123" s="264">
        <f>'3.入力_外部供給等(工場等)'!O77</f>
        <v>0</v>
      </c>
      <c r="O123" s="1231"/>
      <c r="P123" s="1232"/>
      <c r="Q123" s="1231"/>
      <c r="R123" s="1231"/>
      <c r="S123" s="1231"/>
      <c r="T123" s="1232"/>
      <c r="U123" s="1231"/>
      <c r="V123" s="1231"/>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58"/>
    </row>
    <row r="124" spans="2:74" ht="20.100000000000001" customHeight="1">
      <c r="B124" s="159" t="s">
        <v>1516</v>
      </c>
      <c r="C124" s="1043" t="str">
        <f>IF('2.入力_使用量(工場等)'!F86="","",LEFT('2.入力_使用量(工場等)'!E86,5))</f>
        <v/>
      </c>
      <c r="D124" s="1043" t="str">
        <f>IF('2.入力_使用量(工場等)'!F86="","",SUBSTITUTE('2.入力_使用量(工場等)'!E86,LEFT('2.入力_使用量(工場等)'!E86,6),""))</f>
        <v/>
      </c>
      <c r="E124" s="1044" t="str">
        <f>IF('2.入力_使用量(工場等)'!F86="","",'2.入力_使用量(工場等)'!G86)</f>
        <v/>
      </c>
      <c r="F124" s="1044" t="str">
        <f>'2.入力_使用量(工場等)'!J86</f>
        <v/>
      </c>
      <c r="G124" s="1044" t="str">
        <f>'2.入力_使用量(工場等)'!K86</f>
        <v/>
      </c>
      <c r="H124" s="162"/>
      <c r="I124" s="157"/>
      <c r="J124" s="157"/>
      <c r="K124" s="264">
        <f>'2.入力_使用量(工場等)'!N86</f>
        <v>0</v>
      </c>
      <c r="L124" s="114"/>
      <c r="M124" s="264">
        <f>'3.入力_外部供給等(工場等)'!N78</f>
        <v>0</v>
      </c>
      <c r="N124" s="264">
        <f>'3.入力_外部供給等(工場等)'!O78</f>
        <v>0</v>
      </c>
      <c r="O124" s="1231"/>
      <c r="P124" s="1232"/>
      <c r="Q124" s="1231"/>
      <c r="R124" s="1231"/>
      <c r="S124" s="1231"/>
      <c r="T124" s="1232"/>
      <c r="U124" s="1231"/>
      <c r="V124" s="1231"/>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58"/>
    </row>
    <row r="125" spans="2:74" ht="20.100000000000001" customHeight="1">
      <c r="B125" s="156" t="s">
        <v>1517</v>
      </c>
      <c r="C125" s="1048" t="str">
        <f>IF('2.入力_使用量(工場等)'!F87="","",LEFT('2.入力_使用量(工場等)'!E87,5))</f>
        <v/>
      </c>
      <c r="D125" s="1048" t="str">
        <f>IF('2.入力_使用量(工場等)'!F87="","",SUBSTITUTE('2.入力_使用量(工場等)'!E87,LEFT('2.入力_使用量(工場等)'!E87,6),""))</f>
        <v/>
      </c>
      <c r="E125" s="1049" t="str">
        <f>IF('2.入力_使用量(工場等)'!F87="","",'2.入力_使用量(工場等)'!G87)</f>
        <v/>
      </c>
      <c r="F125" s="1038" t="str">
        <f>'2.入力_使用量(工場等)'!J87</f>
        <v/>
      </c>
      <c r="G125" s="1038" t="str">
        <f>'2.入力_使用量(工場等)'!K87</f>
        <v/>
      </c>
      <c r="H125" s="160"/>
      <c r="I125" s="157"/>
      <c r="J125" s="157"/>
      <c r="K125" s="264">
        <f>'2.入力_使用量(工場等)'!N87</f>
        <v>0</v>
      </c>
      <c r="L125" s="114"/>
      <c r="M125" s="264">
        <f>'3.入力_外部供給等(工場等)'!N79</f>
        <v>0</v>
      </c>
      <c r="N125" s="264">
        <f>'3.入力_外部供給等(工場等)'!O79</f>
        <v>0</v>
      </c>
      <c r="O125" s="1231"/>
      <c r="P125" s="1232"/>
      <c r="Q125" s="1231"/>
      <c r="R125" s="1231"/>
      <c r="S125" s="1231"/>
      <c r="T125" s="1232"/>
      <c r="U125" s="1231"/>
      <c r="V125" s="1231"/>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58"/>
    </row>
    <row r="126" spans="2:74" ht="20.100000000000001" customHeight="1">
      <c r="B126" s="158" t="s">
        <v>1518</v>
      </c>
      <c r="C126" s="1040" t="str">
        <f>IF('2.入力_使用量(工場等)'!F88="","",LEFT('2.入力_使用量(工場等)'!E88,5))</f>
        <v/>
      </c>
      <c r="D126" s="1040" t="str">
        <f>IF('2.入力_使用量(工場等)'!F88="","",SUBSTITUTE('2.入力_使用量(工場等)'!E88,LEFT('2.入力_使用量(工場等)'!E88,6),""))</f>
        <v/>
      </c>
      <c r="E126" s="1041" t="str">
        <f>IF('2.入力_使用量(工場等)'!F88="","",'2.入力_使用量(工場等)'!G88)</f>
        <v/>
      </c>
      <c r="F126" s="1041" t="str">
        <f>'2.入力_使用量(工場等)'!J88</f>
        <v/>
      </c>
      <c r="G126" s="1041" t="str">
        <f>'2.入力_使用量(工場等)'!K88</f>
        <v/>
      </c>
      <c r="H126" s="161"/>
      <c r="I126" s="157"/>
      <c r="J126" s="157"/>
      <c r="K126" s="264">
        <f>'2.入力_使用量(工場等)'!N88</f>
        <v>0</v>
      </c>
      <c r="L126" s="114"/>
      <c r="M126" s="264">
        <f>'3.入力_外部供給等(工場等)'!N80</f>
        <v>0</v>
      </c>
      <c r="N126" s="264">
        <f>'3.入力_外部供給等(工場等)'!O80</f>
        <v>0</v>
      </c>
      <c r="O126" s="1231"/>
      <c r="P126" s="1232"/>
      <c r="Q126" s="1231"/>
      <c r="R126" s="1231"/>
      <c r="S126" s="1231"/>
      <c r="T126" s="1232"/>
      <c r="U126" s="1231"/>
      <c r="V126" s="1231"/>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58"/>
    </row>
    <row r="127" spans="2:74" ht="20.100000000000001" customHeight="1">
      <c r="B127" s="159" t="s">
        <v>1519</v>
      </c>
      <c r="C127" s="1047" t="str">
        <f>IF('2.入力_使用量(工場等)'!F89="","",LEFT('2.入力_使用量(工場等)'!E89,5))</f>
        <v/>
      </c>
      <c r="D127" s="1047" t="str">
        <f>IF('2.入力_使用量(工場等)'!F89="","",SUBSTITUTE('2.入力_使用量(工場等)'!E89,LEFT('2.入力_使用量(工場等)'!E89,6),""))</f>
        <v/>
      </c>
      <c r="E127" s="1046" t="str">
        <f>IF('2.入力_使用量(工場等)'!F89="","",'2.入力_使用量(工場等)'!G89)</f>
        <v/>
      </c>
      <c r="F127" s="1044" t="str">
        <f>'2.入力_使用量(工場等)'!J89</f>
        <v/>
      </c>
      <c r="G127" s="1044" t="str">
        <f>'2.入力_使用量(工場等)'!K89</f>
        <v/>
      </c>
      <c r="H127" s="163"/>
      <c r="I127" s="157"/>
      <c r="J127" s="157"/>
      <c r="K127" s="264">
        <f>'2.入力_使用量(工場等)'!N89</f>
        <v>0</v>
      </c>
      <c r="L127" s="114"/>
      <c r="M127" s="264">
        <f>'3.入力_外部供給等(工場等)'!N81</f>
        <v>0</v>
      </c>
      <c r="N127" s="264">
        <f>'3.入力_外部供給等(工場等)'!O81</f>
        <v>0</v>
      </c>
      <c r="O127" s="1231"/>
      <c r="P127" s="1232"/>
      <c r="Q127" s="1231"/>
      <c r="R127" s="1231"/>
      <c r="S127" s="1231"/>
      <c r="T127" s="1232"/>
      <c r="U127" s="1231"/>
      <c r="V127" s="1231"/>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58"/>
    </row>
    <row r="128" spans="2:74" ht="20.100000000000001" customHeight="1">
      <c r="B128" s="156" t="s">
        <v>1520</v>
      </c>
      <c r="C128" s="1037" t="str">
        <f>IF('2.入力_使用量(工場等)'!F90="","",LEFT('2.入力_使用量(工場等)'!E90,5))</f>
        <v/>
      </c>
      <c r="D128" s="1037" t="str">
        <f>IF('2.入力_使用量(工場等)'!F90="","",SUBSTITUTE('2.入力_使用量(工場等)'!E90,LEFT('2.入力_使用量(工場等)'!E90,6),""))</f>
        <v/>
      </c>
      <c r="E128" s="1038" t="str">
        <f>IF('2.入力_使用量(工場等)'!F90="","",'2.入力_使用量(工場等)'!G90)</f>
        <v/>
      </c>
      <c r="F128" s="1038" t="str">
        <f>'2.入力_使用量(工場等)'!J90</f>
        <v/>
      </c>
      <c r="G128" s="1038" t="str">
        <f>'2.入力_使用量(工場等)'!K90</f>
        <v/>
      </c>
      <c r="H128" s="164"/>
      <c r="I128" s="157"/>
      <c r="J128" s="157"/>
      <c r="K128" s="264">
        <f>'2.入力_使用量(工場等)'!N90</f>
        <v>0</v>
      </c>
      <c r="L128" s="114"/>
      <c r="M128" s="264">
        <f>'3.入力_外部供給等(工場等)'!N82</f>
        <v>0</v>
      </c>
      <c r="N128" s="264">
        <f>'3.入力_外部供給等(工場等)'!O82</f>
        <v>0</v>
      </c>
      <c r="O128" s="1231"/>
      <c r="P128" s="1232"/>
      <c r="Q128" s="1231"/>
      <c r="R128" s="1231"/>
      <c r="S128" s="1231"/>
      <c r="T128" s="1232"/>
      <c r="U128" s="1231"/>
      <c r="V128" s="1231"/>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58"/>
    </row>
    <row r="129" spans="2:74" ht="20.100000000000001" customHeight="1">
      <c r="B129" s="158" t="s">
        <v>1521</v>
      </c>
      <c r="C129" s="1040" t="str">
        <f>IF('2.入力_使用量(工場等)'!F91="","",LEFT('2.入力_使用量(工場等)'!E91,5))</f>
        <v/>
      </c>
      <c r="D129" s="1040" t="str">
        <f>IF('2.入力_使用量(工場等)'!F91="","",SUBSTITUTE('2.入力_使用量(工場等)'!E91,LEFT('2.入力_使用量(工場等)'!E91,6),""))</f>
        <v/>
      </c>
      <c r="E129" s="1041" t="str">
        <f>IF('2.入力_使用量(工場等)'!F91="","",'2.入力_使用量(工場等)'!G91)</f>
        <v/>
      </c>
      <c r="F129" s="1041" t="str">
        <f>'2.入力_使用量(工場等)'!J91</f>
        <v/>
      </c>
      <c r="G129" s="1041" t="str">
        <f>'2.入力_使用量(工場等)'!K91</f>
        <v/>
      </c>
      <c r="H129" s="162"/>
      <c r="I129" s="157"/>
      <c r="J129" s="157"/>
      <c r="K129" s="264">
        <f>'2.入力_使用量(工場等)'!N91</f>
        <v>0</v>
      </c>
      <c r="L129" s="114"/>
      <c r="M129" s="264">
        <f>'3.入力_外部供給等(工場等)'!N83</f>
        <v>0</v>
      </c>
      <c r="N129" s="264">
        <f>'3.入力_外部供給等(工場等)'!O83</f>
        <v>0</v>
      </c>
      <c r="O129" s="1231"/>
      <c r="P129" s="1232"/>
      <c r="Q129" s="1231"/>
      <c r="R129" s="1231"/>
      <c r="S129" s="1231"/>
      <c r="T129" s="1232"/>
      <c r="U129" s="1231"/>
      <c r="V129" s="1231"/>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58"/>
    </row>
    <row r="130" spans="2:74" ht="20.100000000000001" customHeight="1">
      <c r="B130" s="159" t="s">
        <v>1522</v>
      </c>
      <c r="C130" s="1043" t="str">
        <f>IF('2.入力_使用量(工場等)'!F92="","",LEFT('2.入力_使用量(工場等)'!E92,5))</f>
        <v/>
      </c>
      <c r="D130" s="1043" t="str">
        <f>IF('2.入力_使用量(工場等)'!F92="","",SUBSTITUTE('2.入力_使用量(工場等)'!E92,LEFT('2.入力_使用量(工場等)'!E92,6),""))</f>
        <v/>
      </c>
      <c r="E130" s="1044" t="str">
        <f>IF('2.入力_使用量(工場等)'!F92="","",'2.入力_使用量(工場等)'!G92)</f>
        <v/>
      </c>
      <c r="F130" s="1044" t="str">
        <f>'2.入力_使用量(工場等)'!J92</f>
        <v/>
      </c>
      <c r="G130" s="1044" t="str">
        <f>'2.入力_使用量(工場等)'!K92</f>
        <v/>
      </c>
      <c r="H130" s="163"/>
      <c r="I130" s="157"/>
      <c r="J130" s="157"/>
      <c r="K130" s="264">
        <f>'2.入力_使用量(工場等)'!N92</f>
        <v>0</v>
      </c>
      <c r="L130" s="114"/>
      <c r="M130" s="264">
        <f>'3.入力_外部供給等(工場等)'!N84</f>
        <v>0</v>
      </c>
      <c r="N130" s="264">
        <f>'3.入力_外部供給等(工場等)'!O84</f>
        <v>0</v>
      </c>
      <c r="O130" s="1231"/>
      <c r="P130" s="1232"/>
      <c r="Q130" s="1231"/>
      <c r="R130" s="1231"/>
      <c r="S130" s="1231"/>
      <c r="T130" s="1232"/>
      <c r="U130" s="1231"/>
      <c r="V130" s="1231"/>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58"/>
    </row>
    <row r="131" spans="2:74" ht="20.100000000000001" customHeight="1">
      <c r="B131" s="156" t="s">
        <v>1523</v>
      </c>
      <c r="C131" s="1048" t="str">
        <f>IF('2.入力_使用量(工場等)'!F100="","",LEFT('2.入力_使用量(工場等)'!E100,5))</f>
        <v/>
      </c>
      <c r="D131" s="1048" t="str">
        <f>IF('2.入力_使用量(工場等)'!F100="","",SUBSTITUTE('2.入力_使用量(工場等)'!E100,LEFT('2.入力_使用量(工場等)'!E100,6),""))</f>
        <v/>
      </c>
      <c r="E131" s="1049" t="str">
        <f>IF('2.入力_使用量(工場等)'!F100="","",'2.入力_使用量(工場等)'!G100)</f>
        <v/>
      </c>
      <c r="F131" s="1038" t="str">
        <f>'2.入力_使用量(工場等)'!J100</f>
        <v/>
      </c>
      <c r="G131" s="1038" t="str">
        <f>'2.入力_使用量(工場等)'!K100</f>
        <v/>
      </c>
      <c r="H131" s="160"/>
      <c r="I131" s="157"/>
      <c r="J131" s="157"/>
      <c r="K131" s="264">
        <f>'2.入力_使用量(工場等)'!N100</f>
        <v>0</v>
      </c>
      <c r="L131" s="114"/>
      <c r="M131" s="114"/>
      <c r="N131" s="114"/>
      <c r="O131" s="1231"/>
      <c r="P131" s="1232"/>
      <c r="Q131" s="1232"/>
      <c r="R131" s="1232"/>
      <c r="S131" s="1231"/>
      <c r="T131" s="1232"/>
      <c r="U131" s="1232"/>
      <c r="V131" s="1232"/>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57"/>
    </row>
    <row r="132" spans="2:74" ht="20.100000000000001" customHeight="1">
      <c r="B132" s="158" t="s">
        <v>1524</v>
      </c>
      <c r="C132" s="1040" t="str">
        <f>IF('2.入力_使用量(工場等)'!F101="","",LEFT('2.入力_使用量(工場等)'!E101,5))</f>
        <v/>
      </c>
      <c r="D132" s="1040" t="str">
        <f>IF('2.入力_使用量(工場等)'!F101="","",SUBSTITUTE('2.入力_使用量(工場等)'!E101,LEFT('2.入力_使用量(工場等)'!E101,6),""))</f>
        <v/>
      </c>
      <c r="E132" s="1041" t="str">
        <f>IF('2.入力_使用量(工場等)'!F101="","",'2.入力_使用量(工場等)'!G101)</f>
        <v/>
      </c>
      <c r="F132" s="1041" t="str">
        <f>'2.入力_使用量(工場等)'!J101</f>
        <v/>
      </c>
      <c r="G132" s="1041" t="str">
        <f>'2.入力_使用量(工場等)'!K101</f>
        <v/>
      </c>
      <c r="H132" s="161"/>
      <c r="I132" s="157"/>
      <c r="J132" s="157"/>
      <c r="K132" s="264">
        <f>'2.入力_使用量(工場等)'!N101</f>
        <v>0</v>
      </c>
      <c r="L132" s="114"/>
      <c r="M132" s="114"/>
      <c r="N132" s="114"/>
      <c r="O132" s="1231"/>
      <c r="P132" s="1232"/>
      <c r="Q132" s="1232"/>
      <c r="R132" s="1232"/>
      <c r="S132" s="1231"/>
      <c r="T132" s="1232"/>
      <c r="U132" s="1232"/>
      <c r="V132" s="1232"/>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57"/>
    </row>
    <row r="133" spans="2:74" ht="20.100000000000001" customHeight="1">
      <c r="B133" s="158" t="s">
        <v>1525</v>
      </c>
      <c r="C133" s="1040" t="str">
        <f>IF('2.入力_使用量(工場等)'!F102="","",LEFT('2.入力_使用量(工場等)'!E102,5))</f>
        <v/>
      </c>
      <c r="D133" s="1040" t="str">
        <f>IF('2.入力_使用量(工場等)'!F102="","",SUBSTITUTE('2.入力_使用量(工場等)'!E102,LEFT('2.入力_使用量(工場等)'!E102,6),""))</f>
        <v/>
      </c>
      <c r="E133" s="1041" t="str">
        <f>IF('2.入力_使用量(工場等)'!F102="","",'2.入力_使用量(工場等)'!G102)</f>
        <v/>
      </c>
      <c r="F133" s="1041" t="str">
        <f>'2.入力_使用量(工場等)'!J102</f>
        <v/>
      </c>
      <c r="G133" s="1041" t="str">
        <f>'2.入力_使用量(工場等)'!K102</f>
        <v/>
      </c>
      <c r="H133" s="161"/>
      <c r="I133" s="157"/>
      <c r="J133" s="157"/>
      <c r="K133" s="264">
        <f>'2.入力_使用量(工場等)'!N102</f>
        <v>0</v>
      </c>
      <c r="L133" s="114"/>
      <c r="M133" s="114"/>
      <c r="N133" s="114"/>
      <c r="O133" s="1231"/>
      <c r="P133" s="1232"/>
      <c r="Q133" s="1232"/>
      <c r="R133" s="1232"/>
      <c r="S133" s="1231"/>
      <c r="T133" s="1232"/>
      <c r="U133" s="1232"/>
      <c r="V133" s="1232"/>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57"/>
    </row>
    <row r="134" spans="2:74" ht="20.100000000000001" customHeight="1">
      <c r="B134" s="158" t="s">
        <v>1526</v>
      </c>
      <c r="C134" s="1040" t="str">
        <f>IF('2.入力_使用量(工場等)'!F103="","",LEFT('2.入力_使用量(工場等)'!E103,5))</f>
        <v/>
      </c>
      <c r="D134" s="1040" t="str">
        <f>IF('2.入力_使用量(工場等)'!F103="","",SUBSTITUTE('2.入力_使用量(工場等)'!E103,LEFT('2.入力_使用量(工場等)'!E103,6),""))</f>
        <v/>
      </c>
      <c r="E134" s="1041" t="str">
        <f>IF('2.入力_使用量(工場等)'!F103="","",'2.入力_使用量(工場等)'!G103)</f>
        <v/>
      </c>
      <c r="F134" s="1041" t="str">
        <f>'2.入力_使用量(工場等)'!J103</f>
        <v/>
      </c>
      <c r="G134" s="1041" t="str">
        <f>'2.入力_使用量(工場等)'!K103</f>
        <v/>
      </c>
      <c r="H134" s="161"/>
      <c r="I134" s="157"/>
      <c r="J134" s="157"/>
      <c r="K134" s="264">
        <f>'2.入力_使用量(工場等)'!N103</f>
        <v>0</v>
      </c>
      <c r="L134" s="114"/>
      <c r="M134" s="114"/>
      <c r="N134" s="114"/>
      <c r="O134" s="1231"/>
      <c r="P134" s="1232"/>
      <c r="Q134" s="1232"/>
      <c r="R134" s="1232"/>
      <c r="S134" s="1231"/>
      <c r="T134" s="1232"/>
      <c r="U134" s="1232"/>
      <c r="V134" s="1232"/>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57"/>
    </row>
    <row r="135" spans="2:74" ht="20.100000000000001" customHeight="1">
      <c r="B135" s="158" t="s">
        <v>1527</v>
      </c>
      <c r="C135" s="1040" t="str">
        <f>IF('2.入力_使用量(工場等)'!F104="","",LEFT('2.入力_使用量(工場等)'!E104,5))</f>
        <v/>
      </c>
      <c r="D135" s="1040" t="str">
        <f>IF('2.入力_使用量(工場等)'!F104="","",SUBSTITUTE('2.入力_使用量(工場等)'!E104,LEFT('2.入力_使用量(工場等)'!E104,6),""))</f>
        <v/>
      </c>
      <c r="E135" s="1041" t="str">
        <f>IF('2.入力_使用量(工場等)'!F104="","",'2.入力_使用量(工場等)'!G104)</f>
        <v/>
      </c>
      <c r="F135" s="1041" t="str">
        <f>'2.入力_使用量(工場等)'!J104</f>
        <v/>
      </c>
      <c r="G135" s="1041" t="str">
        <f>'2.入力_使用量(工場等)'!K104</f>
        <v/>
      </c>
      <c r="H135" s="161"/>
      <c r="I135" s="157"/>
      <c r="J135" s="157"/>
      <c r="K135" s="264">
        <f>'2.入力_使用量(工場等)'!N104</f>
        <v>0</v>
      </c>
      <c r="L135" s="114"/>
      <c r="M135" s="114"/>
      <c r="N135" s="114"/>
      <c r="O135" s="1231"/>
      <c r="P135" s="1232"/>
      <c r="Q135" s="1232"/>
      <c r="R135" s="1232"/>
      <c r="S135" s="1231"/>
      <c r="T135" s="1232"/>
      <c r="U135" s="1232"/>
      <c r="V135" s="1232"/>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57"/>
    </row>
    <row r="136" spans="2:74" ht="20.100000000000001" customHeight="1">
      <c r="B136" s="158" t="s">
        <v>1528</v>
      </c>
      <c r="C136" s="1040" t="str">
        <f>IF('2.入力_使用量(工場等)'!F105="","",LEFT('2.入力_使用量(工場等)'!E105,5))</f>
        <v/>
      </c>
      <c r="D136" s="1040" t="str">
        <f>IF('2.入力_使用量(工場等)'!F105="","",SUBSTITUTE('2.入力_使用量(工場等)'!E105,LEFT('2.入力_使用量(工場等)'!E105,6),""))</f>
        <v/>
      </c>
      <c r="E136" s="1041" t="str">
        <f>IF('2.入力_使用量(工場等)'!F105="","",'2.入力_使用量(工場等)'!G105)</f>
        <v/>
      </c>
      <c r="F136" s="1041" t="str">
        <f>'2.入力_使用量(工場等)'!J105</f>
        <v/>
      </c>
      <c r="G136" s="1041" t="str">
        <f>'2.入力_使用量(工場等)'!K105</f>
        <v/>
      </c>
      <c r="H136" s="161"/>
      <c r="I136" s="157"/>
      <c r="J136" s="157"/>
      <c r="K136" s="264">
        <f>'2.入力_使用量(工場等)'!N105</f>
        <v>0</v>
      </c>
      <c r="L136" s="114"/>
      <c r="M136" s="114"/>
      <c r="N136" s="114"/>
      <c r="O136" s="1231"/>
      <c r="P136" s="1232"/>
      <c r="Q136" s="1232"/>
      <c r="R136" s="1232"/>
      <c r="S136" s="1231"/>
      <c r="T136" s="1232"/>
      <c r="U136" s="1232"/>
      <c r="V136" s="1232"/>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57"/>
    </row>
    <row r="137" spans="2:74" ht="20.100000000000001" customHeight="1">
      <c r="B137" s="158" t="s">
        <v>1529</v>
      </c>
      <c r="C137" s="1040" t="str">
        <f>IF('2.入力_使用量(工場等)'!F106="","",LEFT('2.入力_使用量(工場等)'!E106,5))</f>
        <v/>
      </c>
      <c r="D137" s="1040" t="str">
        <f>IF('2.入力_使用量(工場等)'!F106="","",SUBSTITUTE('2.入力_使用量(工場等)'!E106,LEFT('2.入力_使用量(工場等)'!E106,6),""))</f>
        <v/>
      </c>
      <c r="E137" s="1041" t="str">
        <f>IF('2.入力_使用量(工場等)'!F106="","",'2.入力_使用量(工場等)'!G106)</f>
        <v/>
      </c>
      <c r="F137" s="1041" t="str">
        <f>'2.入力_使用量(工場等)'!J106</f>
        <v/>
      </c>
      <c r="G137" s="1041" t="str">
        <f>'2.入力_使用量(工場等)'!K106</f>
        <v/>
      </c>
      <c r="H137" s="161"/>
      <c r="I137" s="157"/>
      <c r="J137" s="157"/>
      <c r="K137" s="264">
        <f>'2.入力_使用量(工場等)'!N106</f>
        <v>0</v>
      </c>
      <c r="L137" s="114"/>
      <c r="M137" s="114"/>
      <c r="N137" s="114"/>
      <c r="O137" s="1231"/>
      <c r="P137" s="1232"/>
      <c r="Q137" s="1232"/>
      <c r="R137" s="1232"/>
      <c r="S137" s="1231"/>
      <c r="T137" s="1232"/>
      <c r="U137" s="1232"/>
      <c r="V137" s="1232"/>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57"/>
    </row>
    <row r="138" spans="2:74" ht="20.100000000000001" customHeight="1">
      <c r="B138" s="158" t="s">
        <v>1530</v>
      </c>
      <c r="C138" s="1040" t="str">
        <f>IF('2.入力_使用量(工場等)'!F107="","",LEFT('2.入力_使用量(工場等)'!E107,5))</f>
        <v/>
      </c>
      <c r="D138" s="1040" t="str">
        <f>IF('2.入力_使用量(工場等)'!F107="","",SUBSTITUTE('2.入力_使用量(工場等)'!E107,LEFT('2.入力_使用量(工場等)'!E107,6),""))</f>
        <v/>
      </c>
      <c r="E138" s="1041" t="str">
        <f>IF('2.入力_使用量(工場等)'!F107="","",'2.入力_使用量(工場等)'!G107)</f>
        <v/>
      </c>
      <c r="F138" s="1041" t="str">
        <f>'2.入力_使用量(工場等)'!J107</f>
        <v/>
      </c>
      <c r="G138" s="1041" t="str">
        <f>'2.入力_使用量(工場等)'!K107</f>
        <v/>
      </c>
      <c r="H138" s="161"/>
      <c r="I138" s="157"/>
      <c r="J138" s="157"/>
      <c r="K138" s="264">
        <f>'2.入力_使用量(工場等)'!N107</f>
        <v>0</v>
      </c>
      <c r="L138" s="114"/>
      <c r="M138" s="114"/>
      <c r="N138" s="114"/>
      <c r="O138" s="1231"/>
      <c r="P138" s="1232"/>
      <c r="Q138" s="1232"/>
      <c r="R138" s="1232"/>
      <c r="S138" s="1231"/>
      <c r="T138" s="1232"/>
      <c r="U138" s="1232"/>
      <c r="V138" s="1232"/>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57"/>
    </row>
    <row r="139" spans="2:74" ht="20.100000000000001" customHeight="1">
      <c r="B139" s="158" t="s">
        <v>1531</v>
      </c>
      <c r="C139" s="1040" t="str">
        <f>IF('2.入力_使用量(工場等)'!F108="","",LEFT('2.入力_使用量(工場等)'!E108,5))</f>
        <v/>
      </c>
      <c r="D139" s="1040" t="str">
        <f>IF('2.入力_使用量(工場等)'!F108="","",SUBSTITUTE('2.入力_使用量(工場等)'!E108,LEFT('2.入力_使用量(工場等)'!E108,6),""))</f>
        <v/>
      </c>
      <c r="E139" s="1041" t="str">
        <f>IF('2.入力_使用量(工場等)'!F108="","",'2.入力_使用量(工場等)'!G108)</f>
        <v/>
      </c>
      <c r="F139" s="1041" t="str">
        <f>'2.入力_使用量(工場等)'!J108</f>
        <v/>
      </c>
      <c r="G139" s="1041" t="str">
        <f>'2.入力_使用量(工場等)'!K108</f>
        <v/>
      </c>
      <c r="H139" s="161"/>
      <c r="I139" s="157"/>
      <c r="J139" s="157"/>
      <c r="K139" s="264">
        <f>'2.入力_使用量(工場等)'!N108</f>
        <v>0</v>
      </c>
      <c r="L139" s="114"/>
      <c r="M139" s="114"/>
      <c r="N139" s="114"/>
      <c r="O139" s="1231"/>
      <c r="P139" s="1232"/>
      <c r="Q139" s="1232"/>
      <c r="R139" s="1232"/>
      <c r="S139" s="1231"/>
      <c r="T139" s="1232"/>
      <c r="U139" s="1232"/>
      <c r="V139" s="1232"/>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57"/>
    </row>
    <row r="140" spans="2:74" ht="20.100000000000001" customHeight="1">
      <c r="B140" s="159" t="s">
        <v>1532</v>
      </c>
      <c r="C140" s="1047" t="str">
        <f>IF('2.入力_使用量(工場等)'!F109="","",LEFT('2.入力_使用量(工場等)'!E109,5))</f>
        <v/>
      </c>
      <c r="D140" s="1047" t="str">
        <f>IF('2.入力_使用量(工場等)'!F109="","",SUBSTITUTE('2.入力_使用量(工場等)'!E109,LEFT('2.入力_使用量(工場等)'!E109,6),""))</f>
        <v/>
      </c>
      <c r="E140" s="1046" t="str">
        <f>IF('2.入力_使用量(工場等)'!F109="","",'2.入力_使用量(工場等)'!G109)</f>
        <v/>
      </c>
      <c r="F140" s="1044" t="str">
        <f>'2.入力_使用量(工場等)'!J109</f>
        <v/>
      </c>
      <c r="G140" s="1044" t="str">
        <f>'2.入力_使用量(工場等)'!K109</f>
        <v/>
      </c>
      <c r="H140" s="163"/>
      <c r="I140" s="157"/>
      <c r="J140" s="157"/>
      <c r="K140" s="264">
        <f>'2.入力_使用量(工場等)'!N109</f>
        <v>0</v>
      </c>
      <c r="L140" s="114"/>
      <c r="M140" s="114"/>
      <c r="N140" s="114"/>
      <c r="O140" s="1231"/>
      <c r="P140" s="1232"/>
      <c r="Q140" s="1232"/>
      <c r="R140" s="1232"/>
      <c r="S140" s="1231"/>
      <c r="T140" s="1232"/>
      <c r="U140" s="1232"/>
      <c r="V140" s="1232"/>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57"/>
    </row>
    <row r="141" spans="2:74" ht="20.100000000000001" customHeight="1">
      <c r="B141" s="156" t="s">
        <v>1533</v>
      </c>
      <c r="C141" s="1037" t="str">
        <f>IF('2.入力_使用量(工場等)'!F110="","",LEFT('2.入力_使用量(工場等)'!E110,5))</f>
        <v/>
      </c>
      <c r="D141" s="1037" t="str">
        <f>IF('2.入力_使用量(工場等)'!F110="","",SUBSTITUTE('2.入力_使用量(工場等)'!E110,LEFT('2.入力_使用量(工場等)'!E110,6),""))</f>
        <v/>
      </c>
      <c r="E141" s="1038" t="str">
        <f>IF('2.入力_使用量(工場等)'!F110="","",'2.入力_使用量(工場等)'!G110)</f>
        <v/>
      </c>
      <c r="F141" s="1038" t="str">
        <f>'2.入力_使用量(工場等)'!J110</f>
        <v/>
      </c>
      <c r="G141" s="1038" t="str">
        <f>'2.入力_使用量(工場等)'!K110</f>
        <v/>
      </c>
      <c r="H141" s="160"/>
      <c r="I141" s="157"/>
      <c r="J141" s="157"/>
      <c r="K141" s="264">
        <f>'2.入力_使用量(工場等)'!N110</f>
        <v>0</v>
      </c>
      <c r="L141" s="114"/>
      <c r="M141" s="114"/>
      <c r="N141" s="114"/>
      <c r="O141" s="1231"/>
      <c r="P141" s="1232"/>
      <c r="Q141" s="1232"/>
      <c r="R141" s="1232"/>
      <c r="S141" s="1231"/>
      <c r="T141" s="1232"/>
      <c r="U141" s="1232"/>
      <c r="V141" s="1232"/>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57"/>
    </row>
    <row r="142" spans="2:74" ht="20.100000000000001" customHeight="1">
      <c r="B142" s="158" t="s">
        <v>1534</v>
      </c>
      <c r="C142" s="1040" t="str">
        <f>IF('2.入力_使用量(工場等)'!F111="","",LEFT('2.入力_使用量(工場等)'!E111,5))</f>
        <v/>
      </c>
      <c r="D142" s="1040" t="str">
        <f>IF('2.入力_使用量(工場等)'!F111="","",SUBSTITUTE('2.入力_使用量(工場等)'!E111,LEFT('2.入力_使用量(工場等)'!E111,6),""))</f>
        <v/>
      </c>
      <c r="E142" s="1041" t="str">
        <f>IF('2.入力_使用量(工場等)'!F111="","",'2.入力_使用量(工場等)'!G111)</f>
        <v/>
      </c>
      <c r="F142" s="1041" t="str">
        <f>'2.入力_使用量(工場等)'!J111</f>
        <v/>
      </c>
      <c r="G142" s="1041" t="str">
        <f>'2.入力_使用量(工場等)'!K111</f>
        <v/>
      </c>
      <c r="H142" s="161"/>
      <c r="I142" s="157"/>
      <c r="J142" s="157"/>
      <c r="K142" s="264">
        <f>'2.入力_使用量(工場等)'!N111</f>
        <v>0</v>
      </c>
      <c r="L142" s="114"/>
      <c r="M142" s="114"/>
      <c r="N142" s="114"/>
      <c r="O142" s="1231"/>
      <c r="P142" s="1232"/>
      <c r="Q142" s="1232"/>
      <c r="R142" s="1232"/>
      <c r="S142" s="1231"/>
      <c r="T142" s="1232"/>
      <c r="U142" s="1232"/>
      <c r="V142" s="1232"/>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57"/>
    </row>
    <row r="143" spans="2:74" ht="20.100000000000001" customHeight="1">
      <c r="B143" s="158" t="s">
        <v>1535</v>
      </c>
      <c r="C143" s="1040" t="str">
        <f>IF('2.入力_使用量(工場等)'!F112="","",LEFT('2.入力_使用量(工場等)'!E112,5))</f>
        <v/>
      </c>
      <c r="D143" s="1040" t="str">
        <f>IF('2.入力_使用量(工場等)'!F112="","",SUBSTITUTE('2.入力_使用量(工場等)'!E112,LEFT('2.入力_使用量(工場等)'!E112,6),""))</f>
        <v/>
      </c>
      <c r="E143" s="1041" t="str">
        <f>IF('2.入力_使用量(工場等)'!F112="","",'2.入力_使用量(工場等)'!G112)</f>
        <v/>
      </c>
      <c r="F143" s="1041" t="str">
        <f>'2.入力_使用量(工場等)'!J112</f>
        <v/>
      </c>
      <c r="G143" s="1041" t="str">
        <f>'2.入力_使用量(工場等)'!K112</f>
        <v/>
      </c>
      <c r="H143" s="161"/>
      <c r="I143" s="157"/>
      <c r="J143" s="157"/>
      <c r="K143" s="264">
        <f>'2.入力_使用量(工場等)'!N112</f>
        <v>0</v>
      </c>
      <c r="L143" s="114"/>
      <c r="M143" s="114"/>
      <c r="N143" s="114"/>
      <c r="O143" s="1231"/>
      <c r="P143" s="1232"/>
      <c r="Q143" s="1232"/>
      <c r="R143" s="1232"/>
      <c r="S143" s="1231"/>
      <c r="T143" s="1232"/>
      <c r="U143" s="1232"/>
      <c r="V143" s="1232"/>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57"/>
    </row>
    <row r="144" spans="2:74" ht="20.100000000000001" customHeight="1">
      <c r="B144" s="158" t="s">
        <v>1536</v>
      </c>
      <c r="C144" s="1040" t="str">
        <f>IF('2.入力_使用量(工場等)'!F113="","",LEFT('2.入力_使用量(工場等)'!E113,5))</f>
        <v/>
      </c>
      <c r="D144" s="1040" t="str">
        <f>IF('2.入力_使用量(工場等)'!F113="","",SUBSTITUTE('2.入力_使用量(工場等)'!E113,LEFT('2.入力_使用量(工場等)'!E113,6),""))</f>
        <v/>
      </c>
      <c r="E144" s="1041" t="str">
        <f>IF('2.入力_使用量(工場等)'!F113="","",'2.入力_使用量(工場等)'!G113)</f>
        <v/>
      </c>
      <c r="F144" s="1041" t="str">
        <f>'2.入力_使用量(工場等)'!J113</f>
        <v/>
      </c>
      <c r="G144" s="1041" t="str">
        <f>'2.入力_使用量(工場等)'!K113</f>
        <v/>
      </c>
      <c r="H144" s="161"/>
      <c r="I144" s="157"/>
      <c r="J144" s="157"/>
      <c r="K144" s="264">
        <f>'2.入力_使用量(工場等)'!N113</f>
        <v>0</v>
      </c>
      <c r="L144" s="114"/>
      <c r="M144" s="114"/>
      <c r="N144" s="114"/>
      <c r="O144" s="1231"/>
      <c r="P144" s="1232"/>
      <c r="Q144" s="1232"/>
      <c r="R144" s="1232"/>
      <c r="S144" s="1231"/>
      <c r="T144" s="1232"/>
      <c r="U144" s="1232"/>
      <c r="V144" s="1232"/>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57"/>
    </row>
    <row r="145" spans="2:74" ht="20.100000000000001" customHeight="1">
      <c r="B145" s="158" t="s">
        <v>1537</v>
      </c>
      <c r="C145" s="1040" t="str">
        <f>IF('2.入力_使用量(工場等)'!F114="","",LEFT('2.入力_使用量(工場等)'!E114,5))</f>
        <v/>
      </c>
      <c r="D145" s="1040" t="str">
        <f>IF('2.入力_使用量(工場等)'!F114="","",SUBSTITUTE('2.入力_使用量(工場等)'!E114,LEFT('2.入力_使用量(工場等)'!E114,6),""))</f>
        <v/>
      </c>
      <c r="E145" s="1041" t="str">
        <f>IF('2.入力_使用量(工場等)'!F114="","",'2.入力_使用量(工場等)'!G114)</f>
        <v/>
      </c>
      <c r="F145" s="1041" t="str">
        <f>'2.入力_使用量(工場等)'!J114</f>
        <v/>
      </c>
      <c r="G145" s="1041" t="str">
        <f>'2.入力_使用量(工場等)'!K114</f>
        <v/>
      </c>
      <c r="H145" s="161"/>
      <c r="I145" s="157"/>
      <c r="J145" s="157"/>
      <c r="K145" s="264">
        <f>'2.入力_使用量(工場等)'!N114</f>
        <v>0</v>
      </c>
      <c r="L145" s="114"/>
      <c r="M145" s="114"/>
      <c r="N145" s="114"/>
      <c r="O145" s="1231"/>
      <c r="P145" s="1232"/>
      <c r="Q145" s="1232"/>
      <c r="R145" s="1232"/>
      <c r="S145" s="1231"/>
      <c r="T145" s="1232"/>
      <c r="U145" s="1232"/>
      <c r="V145" s="1232"/>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57"/>
    </row>
    <row r="146" spans="2:74" ht="20.100000000000001" customHeight="1">
      <c r="B146" s="158" t="s">
        <v>1538</v>
      </c>
      <c r="C146" s="1040" t="str">
        <f>IF('2.入力_使用量(工場等)'!F115="","",LEFT('2.入力_使用量(工場等)'!E115,5))</f>
        <v/>
      </c>
      <c r="D146" s="1040" t="str">
        <f>IF('2.入力_使用量(工場等)'!F115="","",SUBSTITUTE('2.入力_使用量(工場等)'!E115,LEFT('2.入力_使用量(工場等)'!E115,6),""))</f>
        <v/>
      </c>
      <c r="E146" s="1041" t="str">
        <f>IF('2.入力_使用量(工場等)'!F115="","",'2.入力_使用量(工場等)'!G115)</f>
        <v/>
      </c>
      <c r="F146" s="1041" t="str">
        <f>'2.入力_使用量(工場等)'!J115</f>
        <v/>
      </c>
      <c r="G146" s="1041" t="str">
        <f>'2.入力_使用量(工場等)'!K115</f>
        <v/>
      </c>
      <c r="H146" s="161"/>
      <c r="I146" s="157"/>
      <c r="J146" s="157"/>
      <c r="K146" s="264">
        <f>'2.入力_使用量(工場等)'!N115</f>
        <v>0</v>
      </c>
      <c r="L146" s="114"/>
      <c r="M146" s="114"/>
      <c r="N146" s="114"/>
      <c r="O146" s="1231"/>
      <c r="P146" s="1232"/>
      <c r="Q146" s="1232"/>
      <c r="R146" s="1232"/>
      <c r="S146" s="1231"/>
      <c r="T146" s="1232"/>
      <c r="U146" s="1232"/>
      <c r="V146" s="1232"/>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57"/>
    </row>
    <row r="147" spans="2:74" ht="20.100000000000001" customHeight="1">
      <c r="B147" s="158" t="s">
        <v>1539</v>
      </c>
      <c r="C147" s="1040" t="str">
        <f>IF('2.入力_使用量(工場等)'!F116="","",LEFT('2.入力_使用量(工場等)'!E116,5))</f>
        <v/>
      </c>
      <c r="D147" s="1040" t="str">
        <f>IF('2.入力_使用量(工場等)'!F116="","",SUBSTITUTE('2.入力_使用量(工場等)'!E116,LEFT('2.入力_使用量(工場等)'!E116,6),""))</f>
        <v/>
      </c>
      <c r="E147" s="1041" t="str">
        <f>IF('2.入力_使用量(工場等)'!F116="","",'2.入力_使用量(工場等)'!G116)</f>
        <v/>
      </c>
      <c r="F147" s="1041" t="str">
        <f>'2.入力_使用量(工場等)'!J116</f>
        <v/>
      </c>
      <c r="G147" s="1041" t="str">
        <f>'2.入力_使用量(工場等)'!K116</f>
        <v/>
      </c>
      <c r="H147" s="161"/>
      <c r="I147" s="157"/>
      <c r="J147" s="157"/>
      <c r="K147" s="264">
        <f>'2.入力_使用量(工場等)'!N116</f>
        <v>0</v>
      </c>
      <c r="L147" s="114"/>
      <c r="M147" s="114"/>
      <c r="N147" s="114"/>
      <c r="O147" s="1231"/>
      <c r="P147" s="1232"/>
      <c r="Q147" s="1232"/>
      <c r="R147" s="1232"/>
      <c r="S147" s="1231"/>
      <c r="T147" s="1232"/>
      <c r="U147" s="1232"/>
      <c r="V147" s="1232"/>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57"/>
    </row>
    <row r="148" spans="2:74" ht="20.100000000000001" customHeight="1">
      <c r="B148" s="158" t="s">
        <v>1540</v>
      </c>
      <c r="C148" s="1040" t="str">
        <f>IF('2.入力_使用量(工場等)'!F117="","",LEFT('2.入力_使用量(工場等)'!E117,5))</f>
        <v/>
      </c>
      <c r="D148" s="1040" t="str">
        <f>IF('2.入力_使用量(工場等)'!F117="","",SUBSTITUTE('2.入力_使用量(工場等)'!E117,LEFT('2.入力_使用量(工場等)'!E117,6),""))</f>
        <v/>
      </c>
      <c r="E148" s="1041" t="str">
        <f>IF('2.入力_使用量(工場等)'!F117="","",'2.入力_使用量(工場等)'!G117)</f>
        <v/>
      </c>
      <c r="F148" s="1041" t="str">
        <f>'2.入力_使用量(工場等)'!J117</f>
        <v/>
      </c>
      <c r="G148" s="1041" t="str">
        <f>'2.入力_使用量(工場等)'!K117</f>
        <v/>
      </c>
      <c r="H148" s="161"/>
      <c r="I148" s="157"/>
      <c r="J148" s="157"/>
      <c r="K148" s="264">
        <f>'2.入力_使用量(工場等)'!N117</f>
        <v>0</v>
      </c>
      <c r="L148" s="114"/>
      <c r="M148" s="114"/>
      <c r="N148" s="114"/>
      <c r="O148" s="1231"/>
      <c r="P148" s="1232"/>
      <c r="Q148" s="1232"/>
      <c r="R148" s="1232"/>
      <c r="S148" s="1231"/>
      <c r="T148" s="1232"/>
      <c r="U148" s="1232"/>
      <c r="V148" s="1232"/>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57"/>
    </row>
    <row r="149" spans="2:74" ht="20.100000000000001" customHeight="1">
      <c r="B149" s="158" t="s">
        <v>1541</v>
      </c>
      <c r="C149" s="1040" t="str">
        <f>IF('2.入力_使用量(工場等)'!F118="","",LEFT('2.入力_使用量(工場等)'!E118,5))</f>
        <v/>
      </c>
      <c r="D149" s="1040" t="str">
        <f>IF('2.入力_使用量(工場等)'!F118="","",SUBSTITUTE('2.入力_使用量(工場等)'!E118,LEFT('2.入力_使用量(工場等)'!E118,6),""))</f>
        <v/>
      </c>
      <c r="E149" s="1041" t="str">
        <f>IF('2.入力_使用量(工場等)'!F118="","",'2.入力_使用量(工場等)'!G118)</f>
        <v/>
      </c>
      <c r="F149" s="1041" t="str">
        <f>'2.入力_使用量(工場等)'!J118</f>
        <v/>
      </c>
      <c r="G149" s="1041" t="str">
        <f>'2.入力_使用量(工場等)'!K118</f>
        <v/>
      </c>
      <c r="H149" s="161"/>
      <c r="I149" s="157"/>
      <c r="J149" s="157"/>
      <c r="K149" s="264">
        <f>'2.入力_使用量(工場等)'!N118</f>
        <v>0</v>
      </c>
      <c r="L149" s="114"/>
      <c r="M149" s="114"/>
      <c r="N149" s="114"/>
      <c r="O149" s="1231"/>
      <c r="P149" s="1232"/>
      <c r="Q149" s="1232"/>
      <c r="R149" s="1232"/>
      <c r="S149" s="1231"/>
      <c r="T149" s="1232"/>
      <c r="U149" s="1232"/>
      <c r="V149" s="1232"/>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57"/>
    </row>
    <row r="150" spans="2:74" ht="20.100000000000001" customHeight="1">
      <c r="B150" s="159" t="s">
        <v>1542</v>
      </c>
      <c r="C150" s="1043" t="str">
        <f>IF('2.入力_使用量(工場等)'!F119="","",LEFT('2.入力_使用量(工場等)'!E119,5))</f>
        <v/>
      </c>
      <c r="D150" s="1043" t="str">
        <f>IF('2.入力_使用量(工場等)'!F119="","",SUBSTITUTE('2.入力_使用量(工場等)'!E119,LEFT('2.入力_使用量(工場等)'!E119,6),""))</f>
        <v/>
      </c>
      <c r="E150" s="1044" t="str">
        <f>IF('2.入力_使用量(工場等)'!F119="","",'2.入力_使用量(工場等)'!G119)</f>
        <v/>
      </c>
      <c r="F150" s="1044" t="str">
        <f>'2.入力_使用量(工場等)'!J119</f>
        <v/>
      </c>
      <c r="G150" s="1044" t="str">
        <f>'2.入力_使用量(工場等)'!K119</f>
        <v/>
      </c>
      <c r="H150" s="163"/>
      <c r="I150" s="157"/>
      <c r="J150" s="157"/>
      <c r="K150" s="264">
        <f>'2.入力_使用量(工場等)'!N119</f>
        <v>0</v>
      </c>
      <c r="L150" s="114"/>
      <c r="M150" s="114"/>
      <c r="N150" s="114"/>
      <c r="O150" s="1231"/>
      <c r="P150" s="1232"/>
      <c r="Q150" s="1232"/>
      <c r="R150" s="1232"/>
      <c r="S150" s="1231"/>
      <c r="T150" s="1232"/>
      <c r="U150" s="1232"/>
      <c r="V150" s="1232"/>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57"/>
    </row>
    <row r="151" spans="2:74" ht="20.100000000000001" customHeight="1">
      <c r="B151" s="156" t="s">
        <v>1543</v>
      </c>
      <c r="C151" s="1048" t="str">
        <f>IF('2.入力_使用量(工場等)'!F120="","",LEFT('2.入力_使用量(工場等)'!E120,5))</f>
        <v/>
      </c>
      <c r="D151" s="1048" t="str">
        <f>IF('2.入力_使用量(工場等)'!F120="","",SUBSTITUTE('2.入力_使用量(工場等)'!E120,LEFT('2.入力_使用量(工場等)'!E120,6),""))</f>
        <v/>
      </c>
      <c r="E151" s="1049" t="str">
        <f>IF('2.入力_使用量(工場等)'!F120="","",'2.入力_使用量(工場等)'!G120)</f>
        <v/>
      </c>
      <c r="F151" s="1038" t="str">
        <f>'2.入力_使用量(工場等)'!J120</f>
        <v/>
      </c>
      <c r="G151" s="1038" t="str">
        <f>'2.入力_使用量(工場等)'!K120</f>
        <v/>
      </c>
      <c r="H151" s="160"/>
      <c r="I151" s="157"/>
      <c r="J151" s="157"/>
      <c r="K151" s="264">
        <f>'2.入力_使用量(工場等)'!N120</f>
        <v>0</v>
      </c>
      <c r="L151" s="114"/>
      <c r="M151" s="114"/>
      <c r="N151" s="114"/>
      <c r="O151" s="1231"/>
      <c r="P151" s="1232"/>
      <c r="Q151" s="1232"/>
      <c r="R151" s="1232"/>
      <c r="S151" s="1231"/>
      <c r="T151" s="1232"/>
      <c r="U151" s="1232"/>
      <c r="V151" s="1232"/>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57"/>
    </row>
    <row r="152" spans="2:74" ht="20.100000000000001" customHeight="1">
      <c r="B152" s="158" t="s">
        <v>1544</v>
      </c>
      <c r="C152" s="1040" t="str">
        <f>IF('2.入力_使用量(工場等)'!F121="","",LEFT('2.入力_使用量(工場等)'!E121,5))</f>
        <v/>
      </c>
      <c r="D152" s="1040" t="str">
        <f>IF('2.入力_使用量(工場等)'!F121="","",SUBSTITUTE('2.入力_使用量(工場等)'!E121,LEFT('2.入力_使用量(工場等)'!E121,6),""))</f>
        <v/>
      </c>
      <c r="E152" s="1041" t="str">
        <f>IF('2.入力_使用量(工場等)'!F121="","",'2.入力_使用量(工場等)'!G121)</f>
        <v/>
      </c>
      <c r="F152" s="1041" t="str">
        <f>'2.入力_使用量(工場等)'!J121</f>
        <v/>
      </c>
      <c r="G152" s="1041" t="str">
        <f>'2.入力_使用量(工場等)'!K121</f>
        <v/>
      </c>
      <c r="H152" s="161"/>
      <c r="I152" s="157"/>
      <c r="J152" s="157"/>
      <c r="K152" s="264">
        <f>'2.入力_使用量(工場等)'!N121</f>
        <v>0</v>
      </c>
      <c r="L152" s="114"/>
      <c r="M152" s="114"/>
      <c r="N152" s="114"/>
      <c r="O152" s="1231"/>
      <c r="P152" s="1232"/>
      <c r="Q152" s="1232"/>
      <c r="R152" s="1232"/>
      <c r="S152" s="1231"/>
      <c r="T152" s="1232"/>
      <c r="U152" s="1232"/>
      <c r="V152" s="1232"/>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57"/>
    </row>
    <row r="153" spans="2:74" ht="20.100000000000001" customHeight="1">
      <c r="B153" s="158" t="s">
        <v>1545</v>
      </c>
      <c r="C153" s="1040" t="str">
        <f>IF('2.入力_使用量(工場等)'!F122="","",LEFT('2.入力_使用量(工場等)'!E122,5))</f>
        <v/>
      </c>
      <c r="D153" s="1040" t="str">
        <f>IF('2.入力_使用量(工場等)'!F122="","",SUBSTITUTE('2.入力_使用量(工場等)'!E122,LEFT('2.入力_使用量(工場等)'!E122,6),""))</f>
        <v/>
      </c>
      <c r="E153" s="1041" t="str">
        <f>IF('2.入力_使用量(工場等)'!F122="","",'2.入力_使用量(工場等)'!G122)</f>
        <v/>
      </c>
      <c r="F153" s="1041" t="str">
        <f>'2.入力_使用量(工場等)'!J122</f>
        <v/>
      </c>
      <c r="G153" s="1041" t="str">
        <f>'2.入力_使用量(工場等)'!K122</f>
        <v/>
      </c>
      <c r="H153" s="161"/>
      <c r="I153" s="157"/>
      <c r="J153" s="157"/>
      <c r="K153" s="264">
        <f>'2.入力_使用量(工場等)'!N122</f>
        <v>0</v>
      </c>
      <c r="L153" s="114"/>
      <c r="M153" s="114"/>
      <c r="N153" s="114"/>
      <c r="O153" s="1231"/>
      <c r="P153" s="1232"/>
      <c r="Q153" s="1232"/>
      <c r="R153" s="1232"/>
      <c r="S153" s="1231"/>
      <c r="T153" s="1232"/>
      <c r="U153" s="1232"/>
      <c r="V153" s="1232"/>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57"/>
    </row>
    <row r="154" spans="2:74" ht="20.100000000000001" customHeight="1">
      <c r="B154" s="158" t="s">
        <v>1546</v>
      </c>
      <c r="C154" s="1040" t="str">
        <f>IF('2.入力_使用量(工場等)'!F123="","",LEFT('2.入力_使用量(工場等)'!E123,5))</f>
        <v/>
      </c>
      <c r="D154" s="1040" t="str">
        <f>IF('2.入力_使用量(工場等)'!F123="","",SUBSTITUTE('2.入力_使用量(工場等)'!E123,LEFT('2.入力_使用量(工場等)'!E123,6),""))</f>
        <v/>
      </c>
      <c r="E154" s="1041" t="str">
        <f>IF('2.入力_使用量(工場等)'!F123="","",'2.入力_使用量(工場等)'!G123)</f>
        <v/>
      </c>
      <c r="F154" s="1041" t="str">
        <f>'2.入力_使用量(工場等)'!J123</f>
        <v/>
      </c>
      <c r="G154" s="1041" t="str">
        <f>'2.入力_使用量(工場等)'!K123</f>
        <v/>
      </c>
      <c r="H154" s="161"/>
      <c r="I154" s="157"/>
      <c r="J154" s="157"/>
      <c r="K154" s="264">
        <f>'2.入力_使用量(工場等)'!N123</f>
        <v>0</v>
      </c>
      <c r="L154" s="114"/>
      <c r="M154" s="114"/>
      <c r="N154" s="114"/>
      <c r="O154" s="1231"/>
      <c r="P154" s="1232"/>
      <c r="Q154" s="1232"/>
      <c r="R154" s="1232"/>
      <c r="S154" s="1231"/>
      <c r="T154" s="1232"/>
      <c r="U154" s="1232"/>
      <c r="V154" s="1232"/>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57"/>
    </row>
    <row r="155" spans="2:74" ht="20.100000000000001" customHeight="1">
      <c r="B155" s="158" t="s">
        <v>1547</v>
      </c>
      <c r="C155" s="1040" t="str">
        <f>IF('2.入力_使用量(工場等)'!F124="","",LEFT('2.入力_使用量(工場等)'!E124,5))</f>
        <v/>
      </c>
      <c r="D155" s="1040" t="str">
        <f>IF('2.入力_使用量(工場等)'!F124="","",SUBSTITUTE('2.入力_使用量(工場等)'!E124,LEFT('2.入力_使用量(工場等)'!E124,6),""))</f>
        <v/>
      </c>
      <c r="E155" s="1041" t="str">
        <f>IF('2.入力_使用量(工場等)'!F124="","",'2.入力_使用量(工場等)'!G124)</f>
        <v/>
      </c>
      <c r="F155" s="1041" t="str">
        <f>'2.入力_使用量(工場等)'!J124</f>
        <v/>
      </c>
      <c r="G155" s="1041" t="str">
        <f>'2.入力_使用量(工場等)'!K124</f>
        <v/>
      </c>
      <c r="H155" s="161"/>
      <c r="I155" s="157"/>
      <c r="J155" s="157"/>
      <c r="K155" s="264">
        <f>'2.入力_使用量(工場等)'!N124</f>
        <v>0</v>
      </c>
      <c r="L155" s="114"/>
      <c r="M155" s="114"/>
      <c r="N155" s="114"/>
      <c r="O155" s="1231"/>
      <c r="P155" s="1232"/>
      <c r="Q155" s="1232"/>
      <c r="R155" s="1232"/>
      <c r="S155" s="1231"/>
      <c r="T155" s="1232"/>
      <c r="U155" s="1232"/>
      <c r="V155" s="1232"/>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57"/>
    </row>
    <row r="156" spans="2:74" ht="20.100000000000001" customHeight="1">
      <c r="B156" s="158" t="s">
        <v>1548</v>
      </c>
      <c r="C156" s="1040" t="str">
        <f>IF('2.入力_使用量(工場等)'!F125="","",LEFT('2.入力_使用量(工場等)'!E125,5))</f>
        <v/>
      </c>
      <c r="D156" s="1040" t="str">
        <f>IF('2.入力_使用量(工場等)'!F125="","",SUBSTITUTE('2.入力_使用量(工場等)'!E125,LEFT('2.入力_使用量(工場等)'!E125,6),""))</f>
        <v/>
      </c>
      <c r="E156" s="1041" t="str">
        <f>IF('2.入力_使用量(工場等)'!F125="","",'2.入力_使用量(工場等)'!G125)</f>
        <v/>
      </c>
      <c r="F156" s="1041" t="str">
        <f>'2.入力_使用量(工場等)'!J125</f>
        <v/>
      </c>
      <c r="G156" s="1041" t="str">
        <f>'2.入力_使用量(工場等)'!K125</f>
        <v/>
      </c>
      <c r="H156" s="161"/>
      <c r="I156" s="157"/>
      <c r="J156" s="157"/>
      <c r="K156" s="264">
        <f>'2.入力_使用量(工場等)'!N125</f>
        <v>0</v>
      </c>
      <c r="L156" s="114"/>
      <c r="M156" s="114"/>
      <c r="N156" s="114"/>
      <c r="O156" s="1231"/>
      <c r="P156" s="1232"/>
      <c r="Q156" s="1232"/>
      <c r="R156" s="1232"/>
      <c r="S156" s="1231"/>
      <c r="T156" s="1232"/>
      <c r="U156" s="1232"/>
      <c r="V156" s="1232"/>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57"/>
    </row>
    <row r="157" spans="2:74" ht="20.100000000000001" customHeight="1">
      <c r="B157" s="158" t="s">
        <v>1549</v>
      </c>
      <c r="C157" s="1040" t="str">
        <f>IF('2.入力_使用量(工場等)'!F126="","",LEFT('2.入力_使用量(工場等)'!E126,5))</f>
        <v/>
      </c>
      <c r="D157" s="1040" t="str">
        <f>IF('2.入力_使用量(工場等)'!F126="","",SUBSTITUTE('2.入力_使用量(工場等)'!E126,LEFT('2.入力_使用量(工場等)'!E126,6),""))</f>
        <v/>
      </c>
      <c r="E157" s="1041" t="str">
        <f>IF('2.入力_使用量(工場等)'!F126="","",'2.入力_使用量(工場等)'!G126)</f>
        <v/>
      </c>
      <c r="F157" s="1041" t="str">
        <f>'2.入力_使用量(工場等)'!J126</f>
        <v/>
      </c>
      <c r="G157" s="1041" t="str">
        <f>'2.入力_使用量(工場等)'!K126</f>
        <v/>
      </c>
      <c r="H157" s="161"/>
      <c r="I157" s="157"/>
      <c r="J157" s="157"/>
      <c r="K157" s="264">
        <f>'2.入力_使用量(工場等)'!N126</f>
        <v>0</v>
      </c>
      <c r="L157" s="114"/>
      <c r="M157" s="114"/>
      <c r="N157" s="114"/>
      <c r="O157" s="1231"/>
      <c r="P157" s="1232"/>
      <c r="Q157" s="1232"/>
      <c r="R157" s="1232"/>
      <c r="S157" s="1231"/>
      <c r="T157" s="1232"/>
      <c r="U157" s="1232"/>
      <c r="V157" s="1232"/>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57"/>
    </row>
    <row r="158" spans="2:74" ht="20.100000000000001" customHeight="1">
      <c r="B158" s="158" t="s">
        <v>1550</v>
      </c>
      <c r="C158" s="1040" t="str">
        <f>IF('2.入力_使用量(工場等)'!F127="","",LEFT('2.入力_使用量(工場等)'!E127,5))</f>
        <v/>
      </c>
      <c r="D158" s="1040" t="str">
        <f>IF('2.入力_使用量(工場等)'!F127="","",SUBSTITUTE('2.入力_使用量(工場等)'!E127,LEFT('2.入力_使用量(工場等)'!E127,6),""))</f>
        <v/>
      </c>
      <c r="E158" s="1041" t="str">
        <f>IF('2.入力_使用量(工場等)'!F127="","",'2.入力_使用量(工場等)'!G127)</f>
        <v/>
      </c>
      <c r="F158" s="1041" t="str">
        <f>'2.入力_使用量(工場等)'!J127</f>
        <v/>
      </c>
      <c r="G158" s="1041" t="str">
        <f>'2.入力_使用量(工場等)'!K127</f>
        <v/>
      </c>
      <c r="H158" s="161"/>
      <c r="I158" s="157"/>
      <c r="J158" s="157"/>
      <c r="K158" s="264">
        <f>'2.入力_使用量(工場等)'!N127</f>
        <v>0</v>
      </c>
      <c r="L158" s="114"/>
      <c r="M158" s="114"/>
      <c r="N158" s="114"/>
      <c r="O158" s="1231"/>
      <c r="P158" s="1232"/>
      <c r="Q158" s="1232"/>
      <c r="R158" s="1232"/>
      <c r="S158" s="1231"/>
      <c r="T158" s="1232"/>
      <c r="U158" s="1232"/>
      <c r="V158" s="1232"/>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57"/>
    </row>
    <row r="159" spans="2:74" ht="20.100000000000001" customHeight="1">
      <c r="B159" s="158" t="s">
        <v>1551</v>
      </c>
      <c r="C159" s="1040" t="str">
        <f>IF('2.入力_使用量(工場等)'!F128="","",LEFT('2.入力_使用量(工場等)'!E128,5))</f>
        <v/>
      </c>
      <c r="D159" s="1040" t="str">
        <f>IF('2.入力_使用量(工場等)'!F128="","",SUBSTITUTE('2.入力_使用量(工場等)'!E128,LEFT('2.入力_使用量(工場等)'!E128,6),""))</f>
        <v/>
      </c>
      <c r="E159" s="1041" t="str">
        <f>IF('2.入力_使用量(工場等)'!F128="","",'2.入力_使用量(工場等)'!G128)</f>
        <v/>
      </c>
      <c r="F159" s="1041" t="str">
        <f>'2.入力_使用量(工場等)'!J128</f>
        <v/>
      </c>
      <c r="G159" s="1041" t="str">
        <f>'2.入力_使用量(工場等)'!K128</f>
        <v/>
      </c>
      <c r="H159" s="161"/>
      <c r="I159" s="157"/>
      <c r="J159" s="157"/>
      <c r="K159" s="264">
        <f>'2.入力_使用量(工場等)'!N128</f>
        <v>0</v>
      </c>
      <c r="L159" s="114"/>
      <c r="M159" s="114"/>
      <c r="N159" s="114"/>
      <c r="O159" s="1231"/>
      <c r="P159" s="1232"/>
      <c r="Q159" s="1232"/>
      <c r="R159" s="1232"/>
      <c r="S159" s="1231"/>
      <c r="T159" s="1232"/>
      <c r="U159" s="1232"/>
      <c r="V159" s="1232"/>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57"/>
    </row>
    <row r="160" spans="2:74" ht="20.100000000000001" customHeight="1" thickBot="1">
      <c r="B160" s="165" t="s">
        <v>1552</v>
      </c>
      <c r="C160" s="1050" t="str">
        <f>IF('2.入力_使用量(工場等)'!F129="","",LEFT('2.入力_使用量(工場等)'!E129,5))</f>
        <v/>
      </c>
      <c r="D160" s="1050" t="str">
        <f>IF('2.入力_使用量(工場等)'!F129="","",SUBSTITUTE('2.入力_使用量(工場等)'!E129,LEFT('2.入力_使用量(工場等)'!E129,6),""))</f>
        <v/>
      </c>
      <c r="E160" s="1051" t="str">
        <f>IF('2.入力_使用量(工場等)'!F129="","",'2.入力_使用量(工場等)'!G129)</f>
        <v/>
      </c>
      <c r="F160" s="1046" t="str">
        <f>'2.入力_使用量(工場等)'!J129</f>
        <v/>
      </c>
      <c r="G160" s="1046" t="str">
        <f>'2.入力_使用量(工場等)'!K129</f>
        <v/>
      </c>
      <c r="H160" s="162"/>
      <c r="I160" s="166"/>
      <c r="J160" s="166"/>
      <c r="K160" s="276">
        <f>'2.入力_使用量(工場等)'!N129</f>
        <v>0</v>
      </c>
      <c r="L160" s="167"/>
      <c r="M160" s="167"/>
      <c r="N160" s="167"/>
      <c r="O160" s="1235"/>
      <c r="P160" s="1236"/>
      <c r="Q160" s="1240"/>
      <c r="R160" s="1240"/>
      <c r="S160" s="1239"/>
      <c r="T160" s="1240"/>
      <c r="U160" s="1240"/>
      <c r="V160" s="1240"/>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1503</v>
      </c>
      <c r="C161" s="169" t="s">
        <v>781</v>
      </c>
      <c r="D161" s="170"/>
      <c r="E161" s="170"/>
      <c r="F161" s="171"/>
      <c r="G161" s="172" t="s">
        <v>782</v>
      </c>
      <c r="H161" s="173"/>
      <c r="I161" s="174" t="s">
        <v>783</v>
      </c>
      <c r="J161" s="174" t="s">
        <v>784</v>
      </c>
      <c r="K161" s="174" t="s">
        <v>785</v>
      </c>
      <c r="L161" s="174" t="s">
        <v>1471</v>
      </c>
      <c r="M161" s="174" t="s">
        <v>1472</v>
      </c>
      <c r="N161" s="174" t="s">
        <v>1473</v>
      </c>
      <c r="O161" s="215"/>
      <c r="P161" s="234"/>
      <c r="Q161" s="18"/>
      <c r="R161" s="18"/>
      <c r="S161" s="18"/>
      <c r="T161" s="18"/>
      <c r="U161" s="18"/>
      <c r="V161" s="18"/>
      <c r="W161" s="18"/>
      <c r="X161" s="18"/>
      <c r="Y161" s="18"/>
      <c r="Z161" s="18"/>
      <c r="BV161" s="18"/>
    </row>
    <row r="162" spans="2:74" ht="20.100000000000001" customHeight="1">
      <c r="B162" s="175"/>
      <c r="C162" s="176" t="s">
        <v>786</v>
      </c>
      <c r="D162" s="177" t="s">
        <v>787</v>
      </c>
      <c r="E162" s="178"/>
      <c r="F162" s="179"/>
      <c r="G162" s="99" t="s">
        <v>788</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788</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789</v>
      </c>
      <c r="E164" s="182" t="s">
        <v>1655</v>
      </c>
      <c r="F164" s="179"/>
      <c r="G164" s="99" t="s">
        <v>788</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1656</v>
      </c>
      <c r="F165" s="179"/>
      <c r="G165" s="99" t="s">
        <v>794</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1657</v>
      </c>
      <c r="F166" s="179"/>
      <c r="G166" s="99" t="s">
        <v>788</v>
      </c>
      <c r="H166" s="148"/>
      <c r="I166" s="288">
        <f>'5.入力_クレジット等'!H10</f>
        <v>0</v>
      </c>
      <c r="J166" s="288">
        <f>'5.入力_クレジット等'!F10</f>
        <v>0</v>
      </c>
      <c r="K166" s="288">
        <f>'5.入力_クレジット等'!G10</f>
        <v>0</v>
      </c>
      <c r="L166" s="1189"/>
      <c r="M166" s="1189"/>
      <c r="N166" s="1189"/>
      <c r="O166" s="114"/>
      <c r="P166" s="114"/>
      <c r="Q166" s="18"/>
      <c r="R166" s="18"/>
      <c r="S166" s="18"/>
      <c r="T166" s="18"/>
      <c r="U166" s="18"/>
      <c r="V166" s="18"/>
      <c r="W166" s="18"/>
      <c r="X166" s="18"/>
      <c r="Y166" s="18"/>
      <c r="Z166" s="18"/>
      <c r="BV166" s="18"/>
    </row>
    <row r="167" spans="2:74" ht="20.100000000000001" customHeight="1">
      <c r="B167" s="175"/>
      <c r="C167" s="180"/>
      <c r="D167" s="183"/>
      <c r="E167" s="182" t="s">
        <v>1658</v>
      </c>
      <c r="F167" s="179"/>
      <c r="G167" s="99" t="s">
        <v>6304</v>
      </c>
      <c r="H167" s="148"/>
      <c r="I167" s="288">
        <f>'5.入力_クレジット等'!H11</f>
        <v>0</v>
      </c>
      <c r="J167" s="288">
        <f>'5.入力_クレジット等'!F11</f>
        <v>0</v>
      </c>
      <c r="K167" s="288">
        <f>'5.入力_クレジット等'!G11</f>
        <v>0</v>
      </c>
      <c r="L167" s="1189"/>
      <c r="M167" s="1189"/>
      <c r="N167" s="1189"/>
      <c r="O167" s="114"/>
      <c r="P167" s="114"/>
      <c r="Q167" s="18"/>
      <c r="R167" s="18"/>
      <c r="S167" s="18"/>
      <c r="T167" s="18"/>
      <c r="U167" s="18"/>
      <c r="V167" s="18"/>
      <c r="W167" s="18"/>
      <c r="X167" s="18"/>
      <c r="Y167" s="18"/>
      <c r="Z167" s="18"/>
      <c r="BV167" s="18"/>
    </row>
    <row r="168" spans="2:74" ht="20.100000000000001" customHeight="1">
      <c r="B168" s="175"/>
      <c r="C168" s="180"/>
      <c r="D168" s="184"/>
      <c r="E168" s="182" t="s">
        <v>1659</v>
      </c>
      <c r="F168" s="179"/>
      <c r="G168" s="99" t="s">
        <v>788</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790</v>
      </c>
      <c r="E169" s="177" t="s">
        <v>1660</v>
      </c>
      <c r="F169" s="179"/>
      <c r="G169" s="99" t="s">
        <v>788</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1661</v>
      </c>
      <c r="F170" s="179"/>
      <c r="G170" s="99" t="s">
        <v>794</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1662</v>
      </c>
      <c r="F171" s="185"/>
      <c r="G171" s="99" t="s">
        <v>788</v>
      </c>
      <c r="H171" s="148"/>
      <c r="I171" s="288">
        <f>'5.入力_クレジット等'!H15</f>
        <v>0</v>
      </c>
      <c r="J171" s="288">
        <f>'5.入力_クレジット等'!F15</f>
        <v>0</v>
      </c>
      <c r="K171" s="288">
        <f>'5.入力_クレジット等'!G15</f>
        <v>0</v>
      </c>
      <c r="L171" s="1189"/>
      <c r="M171" s="1189"/>
      <c r="N171" s="1189"/>
      <c r="O171" s="114"/>
      <c r="P171" s="114"/>
      <c r="Q171" s="18"/>
      <c r="R171" s="18"/>
      <c r="S171" s="18"/>
      <c r="T171" s="18"/>
      <c r="U171" s="18"/>
      <c r="V171" s="18"/>
      <c r="W171" s="18"/>
      <c r="X171" s="18"/>
      <c r="Y171" s="18"/>
      <c r="Z171" s="18"/>
      <c r="BV171" s="18"/>
    </row>
    <row r="172" spans="2:74" ht="20.100000000000001" customHeight="1">
      <c r="B172" s="175"/>
      <c r="C172" s="180"/>
      <c r="D172" s="186"/>
      <c r="E172" s="177" t="s">
        <v>1663</v>
      </c>
      <c r="F172" s="185"/>
      <c r="G172" s="99" t="s">
        <v>6304</v>
      </c>
      <c r="H172" s="148"/>
      <c r="I172" s="288">
        <f>'5.入力_クレジット等'!H16</f>
        <v>0</v>
      </c>
      <c r="J172" s="288">
        <f>'5.入力_クレジット等'!F16</f>
        <v>0</v>
      </c>
      <c r="K172" s="288">
        <f>'5.入力_クレジット等'!G16</f>
        <v>0</v>
      </c>
      <c r="L172" s="1189"/>
      <c r="M172" s="1189"/>
      <c r="N172" s="1189"/>
      <c r="O172" s="114"/>
      <c r="P172" s="114"/>
      <c r="Q172" s="18"/>
      <c r="R172" s="18"/>
      <c r="S172" s="18"/>
      <c r="T172" s="18"/>
      <c r="U172" s="18"/>
      <c r="V172" s="18"/>
      <c r="W172" s="18"/>
      <c r="X172" s="18"/>
      <c r="Y172" s="18"/>
      <c r="Z172" s="18"/>
      <c r="BV172" s="18"/>
    </row>
    <row r="173" spans="2:74" ht="20.100000000000001" customHeight="1">
      <c r="B173" s="175"/>
      <c r="C173" s="186"/>
      <c r="D173" s="187" t="s">
        <v>791</v>
      </c>
      <c r="E173" s="289">
        <f>'5.入力_クレジット等'!C17</f>
        <v>0</v>
      </c>
      <c r="F173" s="185"/>
      <c r="G173" s="99" t="s">
        <v>788</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792</v>
      </c>
      <c r="D174" s="189"/>
      <c r="E174" s="189"/>
      <c r="F174" s="190"/>
      <c r="G174" s="99" t="s">
        <v>788</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793</v>
      </c>
      <c r="D175" s="181" t="s">
        <v>1647</v>
      </c>
      <c r="E175" s="178"/>
      <c r="F175" s="179"/>
      <c r="G175" s="99" t="s">
        <v>794</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2261</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1649</v>
      </c>
      <c r="E176" s="178"/>
      <c r="F176" s="179"/>
      <c r="G176" s="99" t="s">
        <v>794</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1653</v>
      </c>
      <c r="P176" s="291">
        <f>'5.入力_クレジット等'!C26</f>
        <v>1.01</v>
      </c>
      <c r="Q176" s="18"/>
      <c r="R176" s="18"/>
      <c r="S176" s="18"/>
      <c r="T176" s="18"/>
      <c r="U176" s="18"/>
      <c r="V176" s="18"/>
      <c r="W176" s="18"/>
      <c r="X176" s="18"/>
      <c r="Y176" s="18"/>
      <c r="Z176" s="18"/>
      <c r="BV176" s="18"/>
    </row>
    <row r="177" spans="2:74" ht="20.100000000000001" customHeight="1">
      <c r="B177" s="175"/>
      <c r="C177" s="180"/>
      <c r="D177" s="181" t="s">
        <v>1651</v>
      </c>
      <c r="E177" s="204"/>
      <c r="F177" s="205"/>
      <c r="G177" s="129" t="s">
        <v>794</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1654</v>
      </c>
      <c r="P177" s="293">
        <f>'5.入力_クレジット等'!C27</f>
        <v>1.01</v>
      </c>
      <c r="Q177" s="18"/>
      <c r="R177" s="18"/>
      <c r="S177" s="18"/>
      <c r="T177" s="18"/>
      <c r="U177" s="18"/>
      <c r="V177" s="18"/>
      <c r="W177" s="18"/>
      <c r="X177" s="18"/>
      <c r="Y177" s="18"/>
      <c r="Z177" s="18"/>
      <c r="BV177" s="18"/>
    </row>
    <row r="178" spans="2:74" ht="20.100000000000001" hidden="1" customHeight="1" outlineLevel="1">
      <c r="B178" s="211" t="s">
        <v>1664</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71"/>
    </row>
    <row r="179" spans="2:74" ht="20.100000000000001" hidden="1" customHeight="1" outlineLevel="1">
      <c r="B179" s="123" t="s">
        <v>1665</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58"/>
    </row>
    <row r="180" spans="2:74" ht="20.100000000000001" hidden="1" customHeight="1" outlineLevel="1">
      <c r="B180" s="123" t="s">
        <v>1666</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58"/>
    </row>
    <row r="181" spans="2:74" ht="20.100000000000001" hidden="1" customHeight="1" outlineLevel="1">
      <c r="B181" s="123" t="s">
        <v>1667</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58"/>
    </row>
    <row r="182" spans="2:74" ht="20.100000000000001" hidden="1" customHeight="1" outlineLevel="1">
      <c r="B182" s="123" t="s">
        <v>1668</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58"/>
    </row>
    <row r="183" spans="2:74" ht="20.100000000000001" hidden="1" customHeight="1" outlineLevel="1">
      <c r="B183" s="123" t="s">
        <v>1669</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58"/>
    </row>
    <row r="184" spans="2:74" ht="20.100000000000001" hidden="1" customHeight="1" outlineLevel="1">
      <c r="B184" s="123" t="s">
        <v>1670</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58"/>
    </row>
    <row r="185" spans="2:74" ht="20.100000000000001" hidden="1" customHeight="1" outlineLevel="1">
      <c r="B185" s="123" t="s">
        <v>1671</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58"/>
    </row>
    <row r="186" spans="2:74" ht="20.100000000000001" hidden="1" customHeight="1" outlineLevel="1">
      <c r="B186" s="123" t="s">
        <v>1672</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58"/>
    </row>
    <row r="187" spans="2:74" ht="20.100000000000001" hidden="1" customHeight="1" outlineLevel="1">
      <c r="B187" s="123" t="s">
        <v>1673</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58"/>
    </row>
    <row r="188" spans="2:74" ht="20.100000000000001" hidden="1" customHeight="1" outlineLevel="1">
      <c r="B188" s="123" t="s">
        <v>1674</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58"/>
    </row>
    <row r="189" spans="2:74" ht="20.100000000000001" hidden="1" customHeight="1" outlineLevel="1">
      <c r="B189" s="123" t="s">
        <v>1675</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58"/>
    </row>
    <row r="190" spans="2:74" ht="20.100000000000001" hidden="1" customHeight="1" outlineLevel="1">
      <c r="B190" s="123" t="s">
        <v>1676</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58"/>
    </row>
    <row r="191" spans="2:74" ht="20.100000000000001" hidden="1" customHeight="1" outlineLevel="1">
      <c r="B191" s="123" t="s">
        <v>1677</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58"/>
    </row>
    <row r="192" spans="2:74" ht="20.100000000000001" hidden="1" customHeight="1" outlineLevel="1">
      <c r="B192" s="123" t="s">
        <v>1678</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58"/>
    </row>
    <row r="193" spans="2:74" ht="20.100000000000001" hidden="1" customHeight="1" outlineLevel="1">
      <c r="B193" s="123" t="s">
        <v>1679</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58"/>
    </row>
    <row r="194" spans="2:74" ht="20.100000000000001" hidden="1" customHeight="1" outlineLevel="1">
      <c r="B194" s="123" t="s">
        <v>1680</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58"/>
    </row>
    <row r="195" spans="2:74" ht="20.100000000000001" hidden="1" customHeight="1" outlineLevel="1">
      <c r="B195" s="123" t="s">
        <v>1681</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58"/>
    </row>
    <row r="196" spans="2:74" ht="20.100000000000001" hidden="1" customHeight="1" outlineLevel="1">
      <c r="B196" s="123" t="s">
        <v>1682</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58"/>
    </row>
    <row r="197" spans="2:74" ht="20.100000000000001" hidden="1" customHeight="1" outlineLevel="1">
      <c r="B197" s="123" t="s">
        <v>1683</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58"/>
    </row>
    <row r="198" spans="2:74" ht="20.100000000000001" hidden="1" customHeight="1" outlineLevel="1">
      <c r="B198" s="123" t="s">
        <v>1684</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58"/>
    </row>
    <row r="199" spans="2:74" ht="20.100000000000001" hidden="1" customHeight="1" outlineLevel="1">
      <c r="B199" s="123" t="s">
        <v>1685</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58"/>
    </row>
    <row r="200" spans="2:74" ht="20.100000000000001" hidden="1" customHeight="1" outlineLevel="1">
      <c r="B200" s="123" t="s">
        <v>1686</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58"/>
    </row>
    <row r="201" spans="2:74" ht="20.100000000000001" hidden="1" customHeight="1" outlineLevel="1">
      <c r="B201" s="123" t="s">
        <v>1687</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58"/>
    </row>
    <row r="202" spans="2:74" ht="20.100000000000001" hidden="1" customHeight="1" outlineLevel="1">
      <c r="B202" s="123" t="s">
        <v>1688</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58"/>
    </row>
    <row r="203" spans="2:74" ht="20.100000000000001" hidden="1" customHeight="1" outlineLevel="1">
      <c r="B203" s="123" t="s">
        <v>1689</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58"/>
    </row>
    <row r="204" spans="2:74" ht="20.100000000000001" hidden="1" customHeight="1" outlineLevel="1">
      <c r="B204" s="123" t="s">
        <v>1690</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58"/>
    </row>
    <row r="205" spans="2:74" ht="20.100000000000001" hidden="1" customHeight="1" outlineLevel="1">
      <c r="B205" s="123" t="s">
        <v>1691</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58"/>
    </row>
    <row r="206" spans="2:74" ht="20.100000000000001" hidden="1" customHeight="1" outlineLevel="1">
      <c r="B206" s="123" t="s">
        <v>1692</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58"/>
    </row>
    <row r="207" spans="2:74" ht="20.100000000000001" hidden="1" customHeight="1" outlineLevel="1" thickBot="1">
      <c r="B207" s="213" t="s">
        <v>1693</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72"/>
    </row>
    <row r="208" spans="2:74" ht="20.100000000000001" customHeight="1" collapsed="1">
      <c r="B208" s="193" t="s">
        <v>1479</v>
      </c>
      <c r="C208" s="194" t="s">
        <v>774</v>
      </c>
      <c r="D208" s="97" t="s">
        <v>775</v>
      </c>
      <c r="E208" s="97" t="s">
        <v>776</v>
      </c>
      <c r="F208" s="130" t="s">
        <v>777</v>
      </c>
      <c r="G208" s="195" t="s">
        <v>778</v>
      </c>
      <c r="H208" s="228" t="s">
        <v>779</v>
      </c>
      <c r="I208" s="196" t="s">
        <v>1480</v>
      </c>
      <c r="J208" s="197" t="s">
        <v>1481</v>
      </c>
      <c r="K208" s="198" t="s">
        <v>1562</v>
      </c>
      <c r="L208" s="194" t="s">
        <v>1564</v>
      </c>
      <c r="M208" s="208" t="s">
        <v>1565</v>
      </c>
      <c r="N208" s="198" t="s">
        <v>1579</v>
      </c>
      <c r="O208" s="194" t="s">
        <v>1580</v>
      </c>
      <c r="P208" s="209" t="s">
        <v>1636</v>
      </c>
      <c r="Q208" s="194" t="s">
        <v>1581</v>
      </c>
      <c r="R208" s="209" t="s">
        <v>1582</v>
      </c>
      <c r="S208" s="209" t="s">
        <v>1583</v>
      </c>
      <c r="T208" s="209" t="s">
        <v>1564</v>
      </c>
      <c r="U208" s="210" t="s">
        <v>1565</v>
      </c>
      <c r="V208" s="18"/>
      <c r="W208" s="18"/>
      <c r="X208" s="18"/>
      <c r="Y208" s="18"/>
      <c r="Z208" s="18"/>
      <c r="BV208" s="18"/>
    </row>
    <row r="209" spans="2:74" ht="20.100000000000001" customHeight="1">
      <c r="B209" s="156" t="s">
        <v>1482</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15" t="str">
        <f>'4.入力_使用量(自動車)'!J36</f>
        <v/>
      </c>
      <c r="G209" s="1116" t="str">
        <f>'4.入力_使用量(自動車)'!K36</f>
        <v/>
      </c>
      <c r="H209" s="294">
        <f>'4.入力_使用量(自動車)'!I36*1000</f>
        <v>45</v>
      </c>
      <c r="I209" s="1123">
        <f>'4.入力_使用量(自動車)'!N36/1000</f>
        <v>0</v>
      </c>
      <c r="J209" s="1124">
        <f>'4.入力_使用量(自動車)'!O36/1000</f>
        <v>0</v>
      </c>
      <c r="K209" s="79" t="s">
        <v>1563</v>
      </c>
      <c r="L209" s="295">
        <f>'4.入力_使用量(自動車)'!N6</f>
        <v>0</v>
      </c>
      <c r="M209" s="296">
        <f>'4.入力_使用量(自動車)'!O6</f>
        <v>0</v>
      </c>
      <c r="N209" s="74" t="s">
        <v>37</v>
      </c>
      <c r="O209" s="295">
        <f>'4.入力_使用量(自動車)'!E41</f>
        <v>0</v>
      </c>
      <c r="P209" s="264" t="s">
        <v>732</v>
      </c>
      <c r="Q209" s="114"/>
      <c r="R209" s="1131">
        <f>'4.入力_使用量(自動車)'!J41</f>
        <v>0</v>
      </c>
      <c r="S209" s="1131" t="str">
        <f>'4.入力_使用量(自動車)'!K41</f>
        <v/>
      </c>
      <c r="T209" s="1133">
        <f>'4.入力_使用量(自動車)'!N41</f>
        <v>0</v>
      </c>
      <c r="U209" s="1134">
        <f>'4.入力_使用量(自動車)'!O41</f>
        <v>0</v>
      </c>
      <c r="V209" s="18"/>
      <c r="W209" s="18"/>
      <c r="X209" s="18"/>
      <c r="Y209" s="18"/>
      <c r="Z209" s="18"/>
      <c r="BV209" s="18"/>
    </row>
    <row r="210" spans="2:74" ht="20.100000000000001" customHeight="1">
      <c r="B210" s="158" t="s">
        <v>1483</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17" t="str">
        <f>'4.入力_使用量(自動車)'!J37</f>
        <v/>
      </c>
      <c r="G210" s="1118" t="str">
        <f>'4.入力_使用量(自動車)'!K37</f>
        <v/>
      </c>
      <c r="H210" s="297">
        <f>'4.入力_使用量(自動車)'!I37*1000</f>
        <v>45</v>
      </c>
      <c r="I210" s="1125">
        <f>'4.入力_使用量(自動車)'!N37/1000</f>
        <v>0</v>
      </c>
      <c r="J210" s="1126">
        <f>'4.入力_使用量(自動車)'!O37/1000</f>
        <v>0</v>
      </c>
      <c r="K210" s="139" t="s">
        <v>1566</v>
      </c>
      <c r="L210" s="295">
        <f>'4.入力_使用量(自動車)'!N7</f>
        <v>0</v>
      </c>
      <c r="M210" s="296">
        <f>'4.入力_使用量(自動車)'!O7</f>
        <v>0</v>
      </c>
      <c r="N210" s="79" t="s">
        <v>163</v>
      </c>
      <c r="O210" s="295">
        <f>'4.入力_使用量(自動車)'!E46</f>
        <v>0</v>
      </c>
      <c r="P210" s="264" t="s">
        <v>732</v>
      </c>
      <c r="Q210" s="114"/>
      <c r="R210" s="1131">
        <f>'4.入力_使用量(自動車)'!J46</f>
        <v>0</v>
      </c>
      <c r="S210" s="1131" t="str">
        <f>'4.入力_使用量(自動車)'!K46</f>
        <v/>
      </c>
      <c r="T210" s="1133">
        <f>'4.入力_使用量(自動車)'!N46</f>
        <v>0</v>
      </c>
      <c r="U210" s="1134">
        <f>'4.入力_使用量(自動車)'!O46</f>
        <v>0</v>
      </c>
      <c r="V210" s="18"/>
      <c r="W210" s="18"/>
      <c r="X210" s="18"/>
      <c r="Y210" s="18"/>
      <c r="Z210" s="18"/>
      <c r="BV210" s="18"/>
    </row>
    <row r="211" spans="2:74" ht="20.100000000000001" customHeight="1">
      <c r="B211" s="158" t="s">
        <v>1484</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17" t="str">
        <f>'4.入力_使用量(自動車)'!J38</f>
        <v/>
      </c>
      <c r="G211" s="1118" t="str">
        <f>'4.入力_使用量(自動車)'!K38</f>
        <v/>
      </c>
      <c r="H211" s="297">
        <f>'4.入力_使用量(自動車)'!I38*1000</f>
        <v>45</v>
      </c>
      <c r="I211" s="1125">
        <f>'4.入力_使用量(自動車)'!N38/1000</f>
        <v>0</v>
      </c>
      <c r="J211" s="1126">
        <f>'4.入力_使用量(自動車)'!O38/1000</f>
        <v>0</v>
      </c>
      <c r="K211" s="79" t="s">
        <v>1567</v>
      </c>
      <c r="L211" s="295">
        <f>'4.入力_使用量(自動車)'!N8</f>
        <v>0</v>
      </c>
      <c r="M211" s="296">
        <f>'4.入力_使用量(自動車)'!O8</f>
        <v>0</v>
      </c>
      <c r="N211" s="79" t="s">
        <v>74</v>
      </c>
      <c r="O211" s="295">
        <f>'4.入力_使用量(自動車)'!E59</f>
        <v>0</v>
      </c>
      <c r="P211" s="295" t="s">
        <v>5157</v>
      </c>
      <c r="Q211" s="264">
        <f>'4.入力_使用量(自動車)'!I59</f>
        <v>8.6400000000000001E-3</v>
      </c>
      <c r="R211" s="1131">
        <f>'4.入力_使用量(自動車)'!J59</f>
        <v>0</v>
      </c>
      <c r="S211" s="1131">
        <f>'4.入力_使用量(自動車)'!K59</f>
        <v>0</v>
      </c>
      <c r="T211" s="1133">
        <f>'4.入力_使用量(自動車)'!N59</f>
        <v>0</v>
      </c>
      <c r="U211" s="1134">
        <f>'4.入力_使用量(自動車)'!O59</f>
        <v>0</v>
      </c>
      <c r="V211" s="18"/>
      <c r="W211" s="18"/>
      <c r="X211" s="18"/>
      <c r="Y211" s="18"/>
      <c r="Z211" s="18"/>
      <c r="BV211" s="18"/>
    </row>
    <row r="212" spans="2:74" ht="20.100000000000001" customHeight="1">
      <c r="B212" s="158" t="s">
        <v>1485</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17" t="str">
        <f>'4.入力_使用量(自動車)'!J39</f>
        <v/>
      </c>
      <c r="G212" s="1118" t="str">
        <f>'4.入力_使用量(自動車)'!K39</f>
        <v/>
      </c>
      <c r="H212" s="297">
        <f>'4.入力_使用量(自動車)'!I39*1000</f>
        <v>45</v>
      </c>
      <c r="I212" s="1125">
        <f>'4.入力_使用量(自動車)'!N39/1000</f>
        <v>0</v>
      </c>
      <c r="J212" s="1126">
        <f>'4.入力_使用量(自動車)'!O39/1000</f>
        <v>0</v>
      </c>
      <c r="K212" s="139" t="s">
        <v>1566</v>
      </c>
      <c r="L212" s="295">
        <f>'4.入力_使用量(自動車)'!N9</f>
        <v>0</v>
      </c>
      <c r="M212" s="296">
        <f>'4.入力_使用量(自動車)'!O9</f>
        <v>0</v>
      </c>
      <c r="N212" s="79" t="s">
        <v>75</v>
      </c>
      <c r="O212" s="295">
        <f>'4.入力_使用量(自動車)'!E60</f>
        <v>0</v>
      </c>
      <c r="P212" s="295" t="s">
        <v>5157</v>
      </c>
      <c r="Q212" s="264">
        <f>'4.入力_使用量(自動車)'!I60</f>
        <v>8.6400000000000001E-3</v>
      </c>
      <c r="R212" s="1131">
        <f>'4.入力_使用量(自動車)'!J60</f>
        <v>0</v>
      </c>
      <c r="S212" s="1131">
        <f>'4.入力_使用量(自動車)'!K60</f>
        <v>0</v>
      </c>
      <c r="T212" s="1133">
        <f>'4.入力_使用量(自動車)'!N60</f>
        <v>0</v>
      </c>
      <c r="U212" s="1134">
        <f>'4.入力_使用量(自動車)'!O60</f>
        <v>0</v>
      </c>
      <c r="V212" s="18"/>
      <c r="W212" s="18"/>
      <c r="X212" s="18"/>
      <c r="Y212" s="18"/>
      <c r="Z212" s="18"/>
      <c r="BV212" s="18"/>
    </row>
    <row r="213" spans="2:74" ht="20.100000000000001" customHeight="1">
      <c r="B213" s="158" t="s">
        <v>1486</v>
      </c>
      <c r="C213" s="1036" t="str">
        <f>IF('4.入力_使用量(自動車)'!F40="","",LEFT('4.入力_使用量(自動車)'!E40,5))</f>
        <v/>
      </c>
      <c r="D213" s="1036" t="str">
        <f>IF('4.入力_使用量(自動車)'!F40="","",SUBSTITUTE('4.入力_使用量(自動車)'!E40,LEFT('4.入力_使用量(自動車)'!E40,6),""))</f>
        <v/>
      </c>
      <c r="E213" s="287" t="str">
        <f>IF('4.入力_使用量(自動車)'!F40="","",'4.入力_使用量(自動車)'!G40)</f>
        <v/>
      </c>
      <c r="F213" s="1119" t="str">
        <f>'4.入力_使用量(自動車)'!J40</f>
        <v/>
      </c>
      <c r="G213" s="1120" t="str">
        <f>'4.入力_使用量(自動車)'!K40</f>
        <v/>
      </c>
      <c r="H213" s="298">
        <f>'4.入力_使用量(自動車)'!I40*1000</f>
        <v>45</v>
      </c>
      <c r="I213" s="1127">
        <f>'4.入力_使用量(自動車)'!N40/1000</f>
        <v>0</v>
      </c>
      <c r="J213" s="1128">
        <f>'4.入力_使用量(自動車)'!O40/1000</f>
        <v>0</v>
      </c>
      <c r="K213" s="79" t="s">
        <v>1568</v>
      </c>
      <c r="L213" s="295">
        <f>'4.入力_使用量(自動車)'!N12</f>
        <v>0</v>
      </c>
      <c r="M213" s="296">
        <f>'4.入力_使用量(自動車)'!O12</f>
        <v>0</v>
      </c>
      <c r="N213" s="79" t="s">
        <v>1584</v>
      </c>
      <c r="O213" s="295">
        <f>'4.入力_使用量(自動車)'!E69</f>
        <v>0</v>
      </c>
      <c r="P213" s="295" t="s">
        <v>5157</v>
      </c>
      <c r="Q213" s="264">
        <f>'4.入力_使用量(自動車)'!I69</f>
        <v>3.5999999999999999E-3</v>
      </c>
      <c r="R213" s="1131">
        <f>'4.入力_使用量(自動車)'!J69</f>
        <v>0</v>
      </c>
      <c r="S213" s="1131" t="str">
        <f>'4.入力_使用量(自動車)'!K69</f>
        <v/>
      </c>
      <c r="T213" s="1133">
        <f>'4.入力_使用量(自動車)'!N69</f>
        <v>0</v>
      </c>
      <c r="U213" s="1134">
        <f>'4.入力_使用量(自動車)'!O69</f>
        <v>0</v>
      </c>
      <c r="V213" s="18"/>
      <c r="W213" s="18"/>
      <c r="X213" s="18"/>
      <c r="Y213" s="18"/>
      <c r="Z213" s="18"/>
      <c r="BV213" s="18"/>
    </row>
    <row r="214" spans="2:74" ht="20.100000000000001" customHeight="1">
      <c r="B214" s="156" t="s">
        <v>1487</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21" t="str">
        <f>'4.入力_使用量(自動車)'!J47</f>
        <v/>
      </c>
      <c r="G214" s="1121" t="str">
        <f>'4.入力_使用量(自動車)'!K47</f>
        <v/>
      </c>
      <c r="H214" s="243"/>
      <c r="I214" s="1123">
        <f>'4.入力_使用量(自動車)'!N47/1000</f>
        <v>0</v>
      </c>
      <c r="J214" s="1124">
        <f>'4.入力_使用量(自動車)'!O47/1000</f>
        <v>0</v>
      </c>
      <c r="K214" s="79" t="s">
        <v>1570</v>
      </c>
      <c r="L214" s="295">
        <f>'4.入力_使用量(自動車)'!N13</f>
        <v>0</v>
      </c>
      <c r="M214" s="296">
        <f>'4.入力_使用量(自動車)'!O13</f>
        <v>0</v>
      </c>
      <c r="N214" s="79" t="s">
        <v>1584</v>
      </c>
      <c r="O214" s="295">
        <f>'4.入力_使用量(自動車)'!E69</f>
        <v>0</v>
      </c>
      <c r="P214" s="295" t="s">
        <v>760</v>
      </c>
      <c r="Q214" s="1137"/>
      <c r="R214" s="1138"/>
      <c r="S214" s="1138"/>
      <c r="T214" s="1139"/>
      <c r="U214" s="1140"/>
      <c r="V214" s="18"/>
      <c r="W214" s="18"/>
      <c r="X214" s="18"/>
      <c r="Y214" s="18"/>
      <c r="Z214" s="18"/>
      <c r="BV214" s="18"/>
    </row>
    <row r="215" spans="2:74" ht="20.100000000000001" customHeight="1">
      <c r="B215" s="158" t="s">
        <v>1488</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22" t="str">
        <f>'4.入力_使用量(自動車)'!J48</f>
        <v/>
      </c>
      <c r="G215" s="1122" t="str">
        <f>'4.入力_使用量(自動車)'!K48</f>
        <v/>
      </c>
      <c r="H215" s="244"/>
      <c r="I215" s="1125">
        <f>'4.入力_使用量(自動車)'!N48/1000</f>
        <v>0</v>
      </c>
      <c r="J215" s="1126">
        <f>'4.入力_使用量(自動車)'!O48/1000</f>
        <v>0</v>
      </c>
      <c r="K215" s="79" t="s">
        <v>1571</v>
      </c>
      <c r="L215" s="295">
        <f>'4.入力_使用量(自動車)'!N14</f>
        <v>0</v>
      </c>
      <c r="M215" s="296">
        <f>'4.入力_使用量(自動車)'!O14</f>
        <v>0</v>
      </c>
      <c r="N215" s="79" t="s">
        <v>1585</v>
      </c>
      <c r="O215" s="295">
        <f>'4.入力_使用量(自動車)'!E71</f>
        <v>0</v>
      </c>
      <c r="P215" s="295" t="s">
        <v>5157</v>
      </c>
      <c r="Q215" s="264">
        <f>'4.入力_使用量(自動車)'!I71</f>
        <v>3.5999999999999999E-3</v>
      </c>
      <c r="R215" s="1131">
        <f>'4.入力_使用量(自動車)'!J71</f>
        <v>0</v>
      </c>
      <c r="S215" s="1131" t="str">
        <f>'4.入力_使用量(自動車)'!K71</f>
        <v/>
      </c>
      <c r="T215" s="1133">
        <f>'4.入力_使用量(自動車)'!N71</f>
        <v>0</v>
      </c>
      <c r="U215" s="1134">
        <f>'4.入力_使用量(自動車)'!O71</f>
        <v>0</v>
      </c>
      <c r="V215" s="18"/>
      <c r="W215" s="18"/>
      <c r="X215" s="18"/>
      <c r="Y215" s="18"/>
      <c r="Z215" s="18"/>
      <c r="BV215" s="18"/>
    </row>
    <row r="216" spans="2:74" ht="20.100000000000001" customHeight="1">
      <c r="B216" s="158" t="s">
        <v>1489</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22" t="str">
        <f>'4.入力_使用量(自動車)'!J49</f>
        <v/>
      </c>
      <c r="G216" s="1122" t="str">
        <f>'4.入力_使用量(自動車)'!K49</f>
        <v/>
      </c>
      <c r="H216" s="244"/>
      <c r="I216" s="1125">
        <f>'4.入力_使用量(自動車)'!N49/1000</f>
        <v>0</v>
      </c>
      <c r="J216" s="1126">
        <f>'4.入力_使用量(自動車)'!O49/1000</f>
        <v>0</v>
      </c>
      <c r="K216" s="79" t="s">
        <v>1572</v>
      </c>
      <c r="L216" s="295">
        <f>'4.入力_使用量(自動車)'!N15</f>
        <v>0</v>
      </c>
      <c r="M216" s="296">
        <f>'4.入力_使用量(自動車)'!O15</f>
        <v>0</v>
      </c>
      <c r="N216" s="79" t="s">
        <v>1585</v>
      </c>
      <c r="O216" s="295">
        <f>'4.入力_使用量(自動車)'!E71</f>
        <v>0</v>
      </c>
      <c r="P216" s="295" t="s">
        <v>760</v>
      </c>
      <c r="Q216" s="1137"/>
      <c r="R216" s="1138"/>
      <c r="S216" s="1138"/>
      <c r="T216" s="1139"/>
      <c r="U216" s="1140"/>
      <c r="V216" s="18"/>
      <c r="W216" s="18"/>
      <c r="X216" s="18"/>
      <c r="Y216" s="18"/>
      <c r="Z216" s="18"/>
      <c r="BV216" s="18"/>
    </row>
    <row r="217" spans="2:74" ht="20.100000000000001" customHeight="1">
      <c r="B217" s="158" t="s">
        <v>1490</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22" t="str">
        <f>'4.入力_使用量(自動車)'!J50</f>
        <v/>
      </c>
      <c r="G217" s="1122" t="str">
        <f>'4.入力_使用量(自動車)'!K50</f>
        <v/>
      </c>
      <c r="H217" s="244"/>
      <c r="I217" s="1125">
        <f>'4.入力_使用量(自動車)'!N50/1000</f>
        <v>0</v>
      </c>
      <c r="J217" s="1126">
        <f>'4.入力_使用量(自動車)'!O50/1000</f>
        <v>0</v>
      </c>
      <c r="K217" s="79" t="s">
        <v>1573</v>
      </c>
      <c r="L217" s="295">
        <f>'4.入力_使用量(自動車)'!N16</f>
        <v>0</v>
      </c>
      <c r="M217" s="296">
        <f>'4.入力_使用量(自動車)'!O16</f>
        <v>0</v>
      </c>
      <c r="N217" s="79" t="s">
        <v>77</v>
      </c>
      <c r="O217" s="295">
        <f>'4.入力_使用量(自動車)'!E73</f>
        <v>0</v>
      </c>
      <c r="P217" s="295" t="s">
        <v>5157</v>
      </c>
      <c r="Q217" s="264">
        <f>'4.入力_使用量(自動車)'!I73</f>
        <v>8.6400000000000001E-3</v>
      </c>
      <c r="R217" s="1131">
        <f>'4.入力_使用量(自動車)'!J73</f>
        <v>0</v>
      </c>
      <c r="S217" s="1131" t="str">
        <f>'4.入力_使用量(自動車)'!K73</f>
        <v/>
      </c>
      <c r="T217" s="1133">
        <f>'4.入力_使用量(自動車)'!N73</f>
        <v>0</v>
      </c>
      <c r="U217" s="1134">
        <f>'4.入力_使用量(自動車)'!O73</f>
        <v>0</v>
      </c>
      <c r="V217" s="18"/>
      <c r="W217" s="18"/>
      <c r="X217" s="18"/>
      <c r="Y217" s="18"/>
      <c r="Z217" s="18"/>
      <c r="BV217" s="18"/>
    </row>
    <row r="218" spans="2:74" ht="20.100000000000001" customHeight="1">
      <c r="B218" s="158" t="s">
        <v>1491</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22" t="str">
        <f>'4.入力_使用量(自動車)'!J51</f>
        <v/>
      </c>
      <c r="G218" s="1122" t="str">
        <f>'4.入力_使用量(自動車)'!K51</f>
        <v/>
      </c>
      <c r="H218" s="244"/>
      <c r="I218" s="1125">
        <f>'4.入力_使用量(自動車)'!N51/1000</f>
        <v>0</v>
      </c>
      <c r="J218" s="1126">
        <f>'4.入力_使用量(自動車)'!O51/1000</f>
        <v>0</v>
      </c>
      <c r="K218" s="79" t="s">
        <v>1569</v>
      </c>
      <c r="L218" s="295">
        <f>'4.入力_使用量(自動車)'!N18</f>
        <v>0</v>
      </c>
      <c r="M218" s="296">
        <f>'4.入力_使用量(自動車)'!O18</f>
        <v>0</v>
      </c>
      <c r="N218" s="79" t="s">
        <v>79</v>
      </c>
      <c r="O218" s="295">
        <f>'4.入力_使用量(自動車)'!E74</f>
        <v>0</v>
      </c>
      <c r="P218" s="295" t="s">
        <v>5157</v>
      </c>
      <c r="Q218" s="264">
        <f>'4.入力_使用量(自動車)'!I74</f>
        <v>8.6400000000000001E-3</v>
      </c>
      <c r="R218" s="1131">
        <f>'4.入力_使用量(自動車)'!J74</f>
        <v>0</v>
      </c>
      <c r="S218" s="1131" t="str">
        <f>'4.入力_使用量(自動車)'!K74</f>
        <v/>
      </c>
      <c r="T218" s="1133">
        <f>'4.入力_使用量(自動車)'!N74</f>
        <v>0</v>
      </c>
      <c r="U218" s="1134">
        <f>'4.入力_使用量(自動車)'!O74</f>
        <v>0</v>
      </c>
      <c r="V218" s="18"/>
      <c r="W218" s="18"/>
      <c r="X218" s="18"/>
      <c r="Y218" s="18"/>
      <c r="Z218" s="18"/>
      <c r="BV218" s="18"/>
    </row>
    <row r="219" spans="2:74" ht="20.100000000000001" customHeight="1">
      <c r="B219" s="158" t="s">
        <v>1492</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22" t="str">
        <f>'4.入力_使用量(自動車)'!J52</f>
        <v/>
      </c>
      <c r="G219" s="1122" t="str">
        <f>'4.入力_使用量(自動車)'!K52</f>
        <v/>
      </c>
      <c r="H219" s="244"/>
      <c r="I219" s="1125">
        <f>'4.入力_使用量(自動車)'!N52/1000</f>
        <v>0</v>
      </c>
      <c r="J219" s="1126">
        <f>'4.入力_使用量(自動車)'!O52/1000</f>
        <v>0</v>
      </c>
      <c r="K219" s="79" t="s">
        <v>1574</v>
      </c>
      <c r="L219" s="295">
        <f>'4.入力_使用量(自動車)'!N19</f>
        <v>0</v>
      </c>
      <c r="M219" s="296">
        <f>'4.入力_使用量(自動車)'!O19</f>
        <v>0</v>
      </c>
      <c r="N219" s="79" t="s">
        <v>81</v>
      </c>
      <c r="O219" s="295">
        <f>'4.入力_使用量(自動車)'!E75</f>
        <v>0</v>
      </c>
      <c r="P219" s="295" t="s">
        <v>5157</v>
      </c>
      <c r="Q219" s="264">
        <f>'4.入力_使用量(自動車)'!I75</f>
        <v>8.6400000000000001E-3</v>
      </c>
      <c r="R219" s="1131">
        <f>'4.入力_使用量(自動車)'!J75</f>
        <v>0</v>
      </c>
      <c r="S219" s="1131" t="str">
        <f>'4.入力_使用量(自動車)'!K75</f>
        <v/>
      </c>
      <c r="T219" s="1133">
        <f>'4.入力_使用量(自動車)'!N75</f>
        <v>0</v>
      </c>
      <c r="U219" s="1134">
        <f>'4.入力_使用量(自動車)'!O75</f>
        <v>0</v>
      </c>
      <c r="V219" s="18"/>
      <c r="W219" s="18"/>
      <c r="X219" s="18"/>
      <c r="Y219" s="18"/>
      <c r="Z219" s="18"/>
      <c r="BV219" s="18"/>
    </row>
    <row r="220" spans="2:74" ht="20.100000000000001" customHeight="1" thickBot="1">
      <c r="B220" s="158" t="s">
        <v>1493</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22" t="str">
        <f>'4.入力_使用量(自動車)'!J53</f>
        <v/>
      </c>
      <c r="G220" s="1122" t="str">
        <f>'4.入力_使用量(自動車)'!K53</f>
        <v/>
      </c>
      <c r="H220" s="244"/>
      <c r="I220" s="1125">
        <f>'4.入力_使用量(自動車)'!N53/1000</f>
        <v>0</v>
      </c>
      <c r="J220" s="1126">
        <f>'4.入力_使用量(自動車)'!O53/1000</f>
        <v>0</v>
      </c>
      <c r="K220" s="79" t="s">
        <v>1575</v>
      </c>
      <c r="L220" s="295">
        <f>'4.入力_使用量(自動車)'!N20</f>
        <v>0</v>
      </c>
      <c r="M220" s="296">
        <f>'4.入力_使用量(自動車)'!O20</f>
        <v>0</v>
      </c>
      <c r="N220" s="90" t="s">
        <v>83</v>
      </c>
      <c r="O220" s="299">
        <f>'4.入力_使用量(自動車)'!E76</f>
        <v>0</v>
      </c>
      <c r="P220" s="299" t="s">
        <v>5157</v>
      </c>
      <c r="Q220" s="278">
        <f>'4.入力_使用量(自動車)'!I76</f>
        <v>8.6400000000000001E-3</v>
      </c>
      <c r="R220" s="1132">
        <f>'4.入力_使用量(自動車)'!J76</f>
        <v>0</v>
      </c>
      <c r="S220" s="1132" t="str">
        <f>'4.入力_使用量(自動車)'!K76</f>
        <v/>
      </c>
      <c r="T220" s="1135">
        <f>'4.入力_使用量(自動車)'!N76</f>
        <v>0</v>
      </c>
      <c r="U220" s="1136">
        <f>'4.入力_使用量(自動車)'!O76</f>
        <v>0</v>
      </c>
      <c r="V220" s="18"/>
      <c r="W220" s="18"/>
      <c r="X220" s="18"/>
      <c r="Y220" s="18"/>
      <c r="Z220" s="18"/>
      <c r="BV220" s="18"/>
    </row>
    <row r="221" spans="2:74" ht="20.100000000000001" customHeight="1">
      <c r="B221" s="158" t="s">
        <v>1494</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22" t="str">
        <f>'4.入力_使用量(自動車)'!J54</f>
        <v/>
      </c>
      <c r="G221" s="1122" t="str">
        <f>'4.入力_使用量(自動車)'!K54</f>
        <v/>
      </c>
      <c r="H221" s="244"/>
      <c r="I221" s="1125">
        <f>'4.入力_使用量(自動車)'!N54/1000</f>
        <v>0</v>
      </c>
      <c r="J221" s="1126">
        <f>'4.入力_使用量(自動車)'!O54/1000</f>
        <v>0</v>
      </c>
      <c r="K221" s="79" t="s">
        <v>1576</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1495</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22" t="str">
        <f>'4.入力_使用量(自動車)'!J55</f>
        <v/>
      </c>
      <c r="G222" s="1122" t="str">
        <f>'4.入力_使用量(自動車)'!K55</f>
        <v/>
      </c>
      <c r="H222" s="244"/>
      <c r="I222" s="1125">
        <f>'4.入力_使用量(自動車)'!N55/1000</f>
        <v>0</v>
      </c>
      <c r="J222" s="1126">
        <f>'4.入力_使用量(自動車)'!O55/1000</f>
        <v>0</v>
      </c>
      <c r="K222" s="79" t="s">
        <v>1577</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1496</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29">
        <f>'4.入力_使用量(自動車)'!N56/1000</f>
        <v>0</v>
      </c>
      <c r="J223" s="1130">
        <f>'4.入力_使用量(自動車)'!O56/1000</f>
        <v>0</v>
      </c>
      <c r="K223" s="90" t="s">
        <v>1578</v>
      </c>
      <c r="L223" s="299">
        <f>'4.入力_使用量(自動車)'!N23</f>
        <v>0</v>
      </c>
      <c r="M223" s="302">
        <f>'4.入力_使用量(自動車)'!O23</f>
        <v>0</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4265</v>
      </c>
    </row>
    <row r="2" spans="1:13" s="303" customFormat="1" ht="30" hidden="1" customHeight="1" outlineLevel="1">
      <c r="A2" s="304">
        <v>1</v>
      </c>
      <c r="B2" s="304" t="s">
        <v>4266</v>
      </c>
    </row>
    <row r="3" spans="1:13" s="303" customFormat="1" ht="30" hidden="1" customHeight="1" outlineLevel="1">
      <c r="B3" s="304" t="s">
        <v>4267</v>
      </c>
    </row>
    <row r="4" spans="1:13" s="303" customFormat="1" hidden="1" outlineLevel="1">
      <c r="B4" s="303" t="s">
        <v>4268</v>
      </c>
    </row>
    <row r="5" spans="1:13" s="615" customFormat="1" hidden="1" outlineLevel="1">
      <c r="A5" s="303"/>
      <c r="B5" s="303" t="s">
        <v>4269</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4270</v>
      </c>
    </row>
    <row r="8" spans="1:13" s="303" customFormat="1" hidden="1" outlineLevel="1">
      <c r="B8" s="303" t="s">
        <v>4271</v>
      </c>
    </row>
    <row r="9" spans="1:13" s="303" customFormat="1" hidden="1" outlineLevel="1">
      <c r="B9" s="303" t="s">
        <v>4272</v>
      </c>
    </row>
    <row r="10" spans="1:13" s="303" customFormat="1" hidden="1" outlineLevel="1">
      <c r="B10" s="303" t="s">
        <v>4273</v>
      </c>
    </row>
    <row r="11" spans="1:13" s="303" customFormat="1" hidden="1" outlineLevel="1"/>
    <row r="12" spans="1:13" s="303" customFormat="1" hidden="1" outlineLevel="1">
      <c r="A12" s="304">
        <v>3</v>
      </c>
      <c r="B12" s="304" t="s">
        <v>4274</v>
      </c>
    </row>
    <row r="13" spans="1:13" s="303" customFormat="1" hidden="1" outlineLevel="1">
      <c r="B13" s="303" t="s">
        <v>4275</v>
      </c>
    </row>
    <row r="14" spans="1:13" s="303" customFormat="1" hidden="1" outlineLevel="1">
      <c r="B14" s="303" t="s">
        <v>4276</v>
      </c>
    </row>
    <row r="15" spans="1:13" s="303" customFormat="1" hidden="1" outlineLevel="1">
      <c r="B15" s="303" t="s">
        <v>4277</v>
      </c>
    </row>
    <row r="16" spans="1:13" s="303" customFormat="1" hidden="1" outlineLevel="1">
      <c r="B16" s="303" t="s">
        <v>4278</v>
      </c>
    </row>
    <row r="17" spans="1:13" s="303" customFormat="1" hidden="1" outlineLevel="1">
      <c r="B17" s="303" t="s">
        <v>4279</v>
      </c>
    </row>
    <row r="18" spans="1:13" s="303" customFormat="1" hidden="1" outlineLevel="1">
      <c r="B18" s="303" t="s">
        <v>4280</v>
      </c>
    </row>
    <row r="19" spans="1:13" s="303" customFormat="1" hidden="1" outlineLevel="1">
      <c r="B19" s="303" t="s">
        <v>4281</v>
      </c>
    </row>
    <row r="20" spans="1:13" s="303" customFormat="1" hidden="1" outlineLevel="1">
      <c r="B20" s="303" t="s">
        <v>4282</v>
      </c>
    </row>
    <row r="21" spans="1:13" s="303" customFormat="1" hidden="1" outlineLevel="1"/>
    <row r="22" spans="1:13" s="303" customFormat="1" hidden="1" outlineLevel="1"/>
    <row r="23" spans="1:13" s="303" customFormat="1" hidden="1" outlineLevel="1"/>
    <row r="24" spans="1:13" ht="26.4" collapsed="1">
      <c r="A24" s="588" t="s">
        <v>4283</v>
      </c>
      <c r="B24" s="1"/>
      <c r="C24" s="44"/>
      <c r="D24" s="1"/>
      <c r="E24" s="589" t="s">
        <v>2295</v>
      </c>
      <c r="F24" s="38" t="s">
        <v>2279</v>
      </c>
      <c r="G24" s="1"/>
      <c r="H24" s="303"/>
      <c r="I24" s="303"/>
      <c r="J24" s="303"/>
      <c r="K24" s="303"/>
      <c r="L24" s="303"/>
      <c r="M24" s="303"/>
    </row>
    <row r="25" spans="1:13">
      <c r="A25" s="239">
        <v>45838</v>
      </c>
      <c r="B25" s="13" t="s">
        <v>2229</v>
      </c>
      <c r="C25" s="1"/>
      <c r="D25" s="1"/>
      <c r="E25" s="11" t="s">
        <v>2294</v>
      </c>
      <c r="F25" s="238" t="s">
        <v>2293</v>
      </c>
      <c r="G25" s="1"/>
      <c r="H25" s="303"/>
      <c r="I25" s="303"/>
      <c r="J25" s="303"/>
      <c r="K25" s="303"/>
      <c r="L25" s="303"/>
      <c r="M25" s="303"/>
    </row>
    <row r="26" spans="1:13">
      <c r="A26" s="28" t="s">
        <v>2230</v>
      </c>
      <c r="B26" s="1"/>
      <c r="C26" s="44"/>
      <c r="D26" s="1"/>
      <c r="E26" s="1"/>
      <c r="F26" s="1"/>
      <c r="G26" s="1"/>
      <c r="H26" s="304" t="s">
        <v>4284</v>
      </c>
      <c r="I26" s="304" t="s">
        <v>4285</v>
      </c>
      <c r="J26" s="304" t="s">
        <v>4286</v>
      </c>
      <c r="K26" s="304" t="s">
        <v>4287</v>
      </c>
      <c r="L26" s="304" t="s">
        <v>4288</v>
      </c>
      <c r="M26" s="304" t="s">
        <v>4289</v>
      </c>
    </row>
    <row r="27" spans="1:13" ht="39.6">
      <c r="A27" s="591"/>
      <c r="B27" s="591"/>
      <c r="C27" s="592"/>
      <c r="D27" s="592"/>
      <c r="E27" s="592"/>
      <c r="F27" s="591"/>
      <c r="G27" s="591"/>
      <c r="H27" s="593" t="s">
        <v>4290</v>
      </c>
      <c r="I27" s="593" t="s">
        <v>4290</v>
      </c>
      <c r="J27" s="594" t="s">
        <v>4291</v>
      </c>
      <c r="K27" s="593" t="s">
        <v>4292</v>
      </c>
      <c r="L27" s="594" t="s">
        <v>4293</v>
      </c>
      <c r="M27" s="594" t="s">
        <v>4293</v>
      </c>
    </row>
    <row r="28" spans="1:13" ht="39.6">
      <c r="A28" s="595" t="s">
        <v>4294</v>
      </c>
      <c r="B28" s="595" t="s">
        <v>4295</v>
      </c>
      <c r="C28" s="596" t="s">
        <v>4296</v>
      </c>
      <c r="D28" s="597" t="s">
        <v>6305</v>
      </c>
      <c r="E28" s="597" t="s">
        <v>6306</v>
      </c>
      <c r="F28" s="598" t="s">
        <v>4299</v>
      </c>
      <c r="G28" s="599"/>
      <c r="H28" s="600" t="s">
        <v>4300</v>
      </c>
      <c r="I28" s="600"/>
      <c r="J28" s="601" t="str">
        <f>H28</f>
        <v>ガス事業者名を選択</v>
      </c>
      <c r="K28" s="600" t="str">
        <f>H28</f>
        <v>ガス事業者名を選択</v>
      </c>
      <c r="L28" s="602">
        <f>COUNTA($K$29:$K$323)</f>
        <v>30</v>
      </c>
      <c r="M28" s="602"/>
    </row>
    <row r="29" spans="1:13">
      <c r="A29" s="585" t="s">
        <v>186</v>
      </c>
      <c r="B29" s="603" t="s">
        <v>6309</v>
      </c>
      <c r="C29" s="604"/>
      <c r="D29" s="1298">
        <v>2.0499999999999998</v>
      </c>
      <c r="E29" s="1298">
        <v>2.0499999999999998</v>
      </c>
      <c r="F29" s="605"/>
      <c r="G29" s="606"/>
      <c r="H29" s="303" t="str">
        <f>A29&amp;"_"&amp;B29</f>
        <v>A0002_東京電力エナジーパートナー株式会社</v>
      </c>
      <c r="I29" s="303" t="str">
        <f>A29&amp;"_"&amp;B29&amp;"_"&amp;C29</f>
        <v>A0002_東京電力エナジーパートナー株式会社_</v>
      </c>
      <c r="J29" s="305"/>
      <c r="K29" s="303" t="s">
        <v>4301</v>
      </c>
      <c r="L29" s="303"/>
      <c r="M29" s="303">
        <f t="shared" ref="M29:M92" si="0">COUNTIF($H$29:$H$323,K29)</f>
        <v>1</v>
      </c>
    </row>
    <row r="30" spans="1:13">
      <c r="A30" s="607" t="s">
        <v>187</v>
      </c>
      <c r="B30" s="608" t="s">
        <v>6310</v>
      </c>
      <c r="C30" s="604" t="s">
        <v>215</v>
      </c>
      <c r="D30" s="1298">
        <v>2.0499999999999998</v>
      </c>
      <c r="E30" s="1298">
        <v>0</v>
      </c>
      <c r="F30" s="605"/>
      <c r="G30" s="606"/>
      <c r="H30" s="303" t="str">
        <f t="shared" ref="H30:H38" si="1">A30&amp;"_"&amp;B30</f>
        <v>A0003_中部電力ミライズ株式会社</v>
      </c>
      <c r="I30" s="303" t="str">
        <f t="shared" ref="I30:I38" si="2">A30&amp;"_"&amp;B30&amp;"_"&amp;C30</f>
        <v>A0003_中部電力ミライズ株式会社_メニューA</v>
      </c>
      <c r="J30" s="303"/>
      <c r="K30" s="303" t="s">
        <v>6347</v>
      </c>
      <c r="L30" s="303"/>
      <c r="M30" s="303">
        <f t="shared" si="0"/>
        <v>2</v>
      </c>
    </row>
    <row r="31" spans="1:13">
      <c r="A31" s="607" t="s">
        <v>187</v>
      </c>
      <c r="B31" s="608" t="s">
        <v>6310</v>
      </c>
      <c r="C31" s="604" t="s">
        <v>6311</v>
      </c>
      <c r="D31" s="1298">
        <v>2.0499999999999998</v>
      </c>
      <c r="E31" s="1298">
        <v>2.0499999999999998</v>
      </c>
      <c r="F31" s="609"/>
      <c r="G31" s="610"/>
      <c r="H31" s="303" t="str">
        <f t="shared" si="1"/>
        <v>A0003_中部電力ミライズ株式会社</v>
      </c>
      <c r="I31" s="303" t="str">
        <f t="shared" si="2"/>
        <v>A0003_中部電力ミライズ株式会社_残差</v>
      </c>
      <c r="J31" s="303"/>
      <c r="K31" s="303" t="s">
        <v>6348</v>
      </c>
      <c r="L31" s="303"/>
      <c r="M31" s="303">
        <f t="shared" si="0"/>
        <v>1</v>
      </c>
    </row>
    <row r="32" spans="1:13">
      <c r="A32" s="607" t="s">
        <v>199</v>
      </c>
      <c r="B32" s="608" t="s">
        <v>6312</v>
      </c>
      <c r="C32" s="604"/>
      <c r="D32" s="1298">
        <v>2.31</v>
      </c>
      <c r="E32" s="1298">
        <v>2.31</v>
      </c>
      <c r="F32" s="609"/>
      <c r="G32" s="610"/>
      <c r="H32" s="303" t="str">
        <f t="shared" si="1"/>
        <v>A0018_レモンガス株式会社</v>
      </c>
      <c r="I32" s="303" t="str">
        <f t="shared" si="2"/>
        <v>A0018_レモンガス株式会社_</v>
      </c>
      <c r="J32" s="303"/>
      <c r="K32" s="303" t="s">
        <v>4302</v>
      </c>
      <c r="L32" s="303"/>
      <c r="M32" s="303">
        <f t="shared" si="0"/>
        <v>2</v>
      </c>
    </row>
    <row r="33" spans="1:13">
      <c r="A33" s="607" t="s">
        <v>201</v>
      </c>
      <c r="B33" s="608" t="s">
        <v>2235</v>
      </c>
      <c r="C33" s="604" t="s">
        <v>215</v>
      </c>
      <c r="D33" s="1298">
        <v>2.0499999999999998</v>
      </c>
      <c r="E33" s="1298">
        <v>0</v>
      </c>
      <c r="F33" s="609"/>
      <c r="G33" s="610"/>
      <c r="H33" s="303" t="str">
        <f t="shared" si="1"/>
        <v>A0020_東京瓦斯株式会社</v>
      </c>
      <c r="I33" s="303" t="str">
        <f t="shared" si="2"/>
        <v>A0020_東京瓦斯株式会社_メニューA</v>
      </c>
      <c r="J33" s="303"/>
      <c r="K33" s="303" t="s">
        <v>6349</v>
      </c>
      <c r="L33" s="303"/>
      <c r="M33" s="303">
        <f t="shared" si="0"/>
        <v>1</v>
      </c>
    </row>
    <row r="34" spans="1:13">
      <c r="A34" s="585" t="s">
        <v>201</v>
      </c>
      <c r="B34" s="608" t="s">
        <v>2235</v>
      </c>
      <c r="C34" s="604" t="s">
        <v>6311</v>
      </c>
      <c r="D34" s="1298">
        <v>2.0499999999999998</v>
      </c>
      <c r="E34" s="1298">
        <v>2.0499999999999998</v>
      </c>
      <c r="F34" s="609"/>
      <c r="G34" s="610"/>
      <c r="H34" s="303" t="str">
        <f t="shared" si="1"/>
        <v>A0020_東京瓦斯株式会社</v>
      </c>
      <c r="I34" s="303" t="str">
        <f t="shared" si="2"/>
        <v>A0020_東京瓦斯株式会社_残差</v>
      </c>
      <c r="J34" s="303"/>
      <c r="K34" s="303" t="s">
        <v>6350</v>
      </c>
      <c r="L34" s="303"/>
      <c r="M34" s="303">
        <f t="shared" si="0"/>
        <v>1</v>
      </c>
    </row>
    <row r="35" spans="1:13">
      <c r="A35" s="607" t="s">
        <v>6313</v>
      </c>
      <c r="B35" s="608" t="s">
        <v>6314</v>
      </c>
      <c r="C35" s="604"/>
      <c r="D35" s="1298">
        <v>2.31</v>
      </c>
      <c r="E35" s="1298">
        <v>2.31</v>
      </c>
      <c r="F35" s="609"/>
      <c r="G35" s="610"/>
      <c r="H35" s="303" t="str">
        <f t="shared" si="1"/>
        <v>A0023_株式会社サイサン_株式会社エナジー宇宙の供給区域（越谷・春日部エリア、蓮田南エリア）</v>
      </c>
      <c r="I35" s="303" t="str">
        <f t="shared" si="2"/>
        <v>A0023_株式会社サイサン_株式会社エナジー宇宙の供給区域（越谷・春日部エリア、蓮田南エリア）_</v>
      </c>
      <c r="J35" s="303"/>
      <c r="K35" s="303" t="s">
        <v>6351</v>
      </c>
      <c r="L35" s="303"/>
      <c r="M35" s="303">
        <f t="shared" si="0"/>
        <v>1</v>
      </c>
    </row>
    <row r="36" spans="1:13">
      <c r="A36" s="607" t="s">
        <v>6313</v>
      </c>
      <c r="B36" s="608" t="s">
        <v>6315</v>
      </c>
      <c r="C36" s="604"/>
      <c r="D36" s="1298">
        <v>2.31</v>
      </c>
      <c r="E36" s="1298">
        <v>2.31</v>
      </c>
      <c r="F36" s="609"/>
      <c r="G36" s="610"/>
      <c r="H36" s="303" t="str">
        <f t="shared" si="1"/>
        <v>A0023_株式会社サイサン_株式会社エナジー宇宙の供給区域（取手・我孫子エリア）</v>
      </c>
      <c r="I36" s="303" t="str">
        <f t="shared" si="2"/>
        <v>A0023_株式会社サイサン_株式会社エナジー宇宙の供給区域（取手・我孫子エリア）_</v>
      </c>
      <c r="J36" s="303"/>
      <c r="K36" s="303" t="s">
        <v>6352</v>
      </c>
      <c r="L36" s="303"/>
      <c r="M36" s="303">
        <f t="shared" si="0"/>
        <v>1</v>
      </c>
    </row>
    <row r="37" spans="1:13">
      <c r="A37" s="585" t="s">
        <v>6313</v>
      </c>
      <c r="B37" s="611" t="s">
        <v>6316</v>
      </c>
      <c r="C37" s="611"/>
      <c r="D37" s="1299">
        <v>2.31</v>
      </c>
      <c r="E37" s="1299">
        <v>2.31</v>
      </c>
      <c r="F37" s="605"/>
      <c r="G37" s="606"/>
      <c r="H37" s="303" t="str">
        <f t="shared" si="1"/>
        <v>A0023_株式会社サイサン_株式会社エナジー宇宙の供給区域（小山エリア、鹿沼エリア）</v>
      </c>
      <c r="I37" s="303" t="str">
        <f t="shared" si="2"/>
        <v>A0023_株式会社サイサン_株式会社エナジー宇宙の供給区域（小山エリア、鹿沼エリア）_</v>
      </c>
      <c r="J37" s="303"/>
      <c r="K37" s="303" t="s">
        <v>6353</v>
      </c>
      <c r="L37" s="303"/>
      <c r="M37" s="303">
        <f t="shared" si="0"/>
        <v>1</v>
      </c>
    </row>
    <row r="38" spans="1:13">
      <c r="A38" s="603" t="s">
        <v>6313</v>
      </c>
      <c r="B38" s="612" t="s">
        <v>6317</v>
      </c>
      <c r="C38" s="237"/>
      <c r="D38" s="1299">
        <v>2.31</v>
      </c>
      <c r="E38" s="1299">
        <v>2.31</v>
      </c>
      <c r="F38" s="613"/>
      <c r="G38" s="614"/>
      <c r="H38" s="303" t="str">
        <f t="shared" si="1"/>
        <v>A0023_株式会社サイサン_株式会社エナジー宇宙の供給区域（蓮田北・白岡エリア）</v>
      </c>
      <c r="I38" s="303" t="str">
        <f t="shared" si="2"/>
        <v>A0023_株式会社サイサン_株式会社エナジー宇宙の供給区域（蓮田北・白岡エリア）_</v>
      </c>
      <c r="J38" s="303"/>
      <c r="K38" s="303" t="s">
        <v>6354</v>
      </c>
      <c r="L38" s="303"/>
      <c r="M38" s="303">
        <f t="shared" si="0"/>
        <v>1</v>
      </c>
    </row>
    <row r="39" spans="1:13">
      <c r="A39" s="237" t="s">
        <v>6313</v>
      </c>
      <c r="B39" s="1300" t="s">
        <v>6318</v>
      </c>
      <c r="C39" s="237"/>
      <c r="D39" s="1298">
        <v>2.31</v>
      </c>
      <c r="E39" s="1298">
        <v>2.31</v>
      </c>
      <c r="F39" s="628"/>
      <c r="G39" s="614"/>
      <c r="H39" s="303" t="str">
        <f t="shared" ref="H39:H67" si="3">A39&amp;"_"&amp;B39</f>
        <v>A0023_株式会社サイサン_株式会社エナジー宇宙の供給区域（新木野・布佐エリア）</v>
      </c>
      <c r="I39" s="303" t="str">
        <f t="shared" ref="I39:I67" si="4">A39&amp;"_"&amp;B39&amp;"_"&amp;C39</f>
        <v>A0023_株式会社サイサン_株式会社エナジー宇宙の供給区域（新木野・布佐エリア）_</v>
      </c>
      <c r="J39" s="303"/>
      <c r="K39" s="303" t="s">
        <v>6355</v>
      </c>
      <c r="L39" s="303"/>
      <c r="M39" s="303">
        <f t="shared" si="0"/>
        <v>1</v>
      </c>
    </row>
    <row r="40" spans="1:13">
      <c r="A40" s="237" t="s">
        <v>6313</v>
      </c>
      <c r="B40" s="1300" t="s">
        <v>6319</v>
      </c>
      <c r="C40" s="237"/>
      <c r="D40" s="1298">
        <v>2.31</v>
      </c>
      <c r="E40" s="1298">
        <v>2.31</v>
      </c>
      <c r="F40" s="628"/>
      <c r="G40" s="614"/>
      <c r="H40" s="303" t="str">
        <f t="shared" si="3"/>
        <v>A0023_株式会社サイサン_株式会社エナジー宇宙の供給区域（富里・成田エリア）</v>
      </c>
      <c r="I40" s="303" t="str">
        <f t="shared" si="4"/>
        <v>A0023_株式会社サイサン_株式会社エナジー宇宙の供給区域（富里・成田エリア）_</v>
      </c>
      <c r="J40" s="303"/>
      <c r="K40" s="303" t="s">
        <v>6356</v>
      </c>
      <c r="L40" s="303"/>
      <c r="M40" s="303">
        <f t="shared" si="0"/>
        <v>1</v>
      </c>
    </row>
    <row r="41" spans="1:13">
      <c r="A41" s="237" t="s">
        <v>6313</v>
      </c>
      <c r="B41" s="1300" t="s">
        <v>6320</v>
      </c>
      <c r="C41" s="237"/>
      <c r="D41" s="1298">
        <v>2.31</v>
      </c>
      <c r="E41" s="1298">
        <v>2.31</v>
      </c>
      <c r="F41" s="628"/>
      <c r="G41" s="614"/>
      <c r="H41" s="303" t="str">
        <f t="shared" si="3"/>
        <v>A0023_株式会社サイサン_東邦ガスネットワーク株式会社の供給区域</v>
      </c>
      <c r="I41" s="303" t="str">
        <f t="shared" si="4"/>
        <v>A0023_株式会社サイサン_東邦ガスネットワーク株式会社の供給区域_</v>
      </c>
      <c r="J41" s="303"/>
      <c r="K41" s="303" t="s">
        <v>6357</v>
      </c>
      <c r="L41" s="303"/>
      <c r="M41" s="303">
        <f t="shared" si="0"/>
        <v>1</v>
      </c>
    </row>
    <row r="42" spans="1:13">
      <c r="A42" s="237" t="s">
        <v>6313</v>
      </c>
      <c r="B42" s="1300" t="s">
        <v>6321</v>
      </c>
      <c r="C42" s="237"/>
      <c r="D42" s="1298">
        <v>2.31</v>
      </c>
      <c r="E42" s="1298">
        <v>2.31</v>
      </c>
      <c r="F42" s="628"/>
      <c r="G42" s="614"/>
      <c r="H42" s="303" t="str">
        <f t="shared" si="3"/>
        <v>A0023_株式会社サイサン_東京ガスネットワーク株式会社の供給区域（東京地区等）</v>
      </c>
      <c r="I42" s="303" t="str">
        <f t="shared" si="4"/>
        <v>A0023_株式会社サイサン_東京ガスネットワーク株式会社の供給区域（東京地区等）_</v>
      </c>
      <c r="J42" s="303"/>
      <c r="K42" s="303" t="s">
        <v>6358</v>
      </c>
      <c r="L42" s="303"/>
      <c r="M42" s="303">
        <f t="shared" si="0"/>
        <v>1</v>
      </c>
    </row>
    <row r="43" spans="1:13">
      <c r="A43" s="237" t="s">
        <v>6313</v>
      </c>
      <c r="B43" s="1300" t="s">
        <v>6322</v>
      </c>
      <c r="C43" s="237"/>
      <c r="D43" s="1298">
        <v>2.31</v>
      </c>
      <c r="E43" s="1298">
        <v>2.31</v>
      </c>
      <c r="F43" s="628"/>
      <c r="G43" s="614"/>
      <c r="H43" s="303" t="str">
        <f t="shared" si="3"/>
        <v>A0023_株式会社サイサン_大阪ガスネットワーク株式会社の供給区域（西播磨サテライトエリアを除く）</v>
      </c>
      <c r="I43" s="303" t="str">
        <f t="shared" si="4"/>
        <v>A0023_株式会社サイサン_大阪ガスネットワーク株式会社の供給区域（西播磨サテライトエリアを除く）_</v>
      </c>
      <c r="J43" s="303"/>
      <c r="K43" s="303" t="s">
        <v>6359</v>
      </c>
      <c r="L43" s="303"/>
      <c r="M43" s="303">
        <f t="shared" si="0"/>
        <v>1</v>
      </c>
    </row>
    <row r="44" spans="1:13">
      <c r="A44" s="237" t="s">
        <v>6313</v>
      </c>
      <c r="B44" s="1300" t="s">
        <v>6323</v>
      </c>
      <c r="C44" s="237"/>
      <c r="D44" s="1298">
        <v>2.31</v>
      </c>
      <c r="E44" s="1298">
        <v>2.31</v>
      </c>
      <c r="F44" s="628"/>
      <c r="G44" s="614"/>
      <c r="H44" s="303" t="str">
        <f t="shared" si="3"/>
        <v>A0023_株式会社サイサン_西部ガス株式会社の供給区域(福岡エリア）</v>
      </c>
      <c r="I44" s="303" t="str">
        <f t="shared" si="4"/>
        <v>A0023_株式会社サイサン_西部ガス株式会社の供給区域(福岡エリア）_</v>
      </c>
      <c r="J44" s="303"/>
      <c r="K44" s="303" t="s">
        <v>6360</v>
      </c>
      <c r="L44" s="303"/>
      <c r="M44" s="303">
        <f t="shared" si="0"/>
        <v>1</v>
      </c>
    </row>
    <row r="45" spans="1:13">
      <c r="A45" s="237" t="s">
        <v>6313</v>
      </c>
      <c r="B45" s="1300" t="s">
        <v>6324</v>
      </c>
      <c r="C45" s="237"/>
      <c r="D45" s="1298">
        <v>2.36</v>
      </c>
      <c r="E45" s="1298">
        <v>2.36</v>
      </c>
      <c r="F45" s="628"/>
      <c r="G45" s="614"/>
      <c r="H45" s="303" t="str">
        <f t="shared" si="3"/>
        <v>A0023_株式会社サイサン_西部ガス株式会社の供給区域(佐世保エリア）</v>
      </c>
      <c r="I45" s="303" t="str">
        <f t="shared" si="4"/>
        <v>A0023_株式会社サイサン_西部ガス株式会社の供給区域(佐世保エリア）_</v>
      </c>
      <c r="J45" s="303"/>
      <c r="K45" s="303" t="s">
        <v>6361</v>
      </c>
      <c r="L45" s="303"/>
      <c r="M45" s="303">
        <f t="shared" si="0"/>
        <v>1</v>
      </c>
    </row>
    <row r="46" spans="1:13">
      <c r="A46" s="237" t="s">
        <v>6313</v>
      </c>
      <c r="B46" s="1300" t="s">
        <v>6325</v>
      </c>
      <c r="C46" s="237"/>
      <c r="D46" s="1298">
        <v>2.36</v>
      </c>
      <c r="E46" s="1298">
        <v>2.36</v>
      </c>
      <c r="F46" s="628"/>
      <c r="G46" s="614"/>
      <c r="H46" s="303" t="str">
        <f t="shared" si="3"/>
        <v>A0023_株式会社サイサン_西部ガス株式会社の供給区域(長崎エリア）</v>
      </c>
      <c r="I46" s="303" t="str">
        <f t="shared" si="4"/>
        <v>A0023_株式会社サイサン_西部ガス株式会社の供給区域(長崎エリア）_</v>
      </c>
      <c r="J46" s="303"/>
      <c r="K46" s="303" t="s">
        <v>6362</v>
      </c>
      <c r="L46" s="303"/>
      <c r="M46" s="303">
        <f t="shared" si="0"/>
        <v>2</v>
      </c>
    </row>
    <row r="47" spans="1:13">
      <c r="A47" s="237" t="s">
        <v>6313</v>
      </c>
      <c r="B47" s="1300" t="s">
        <v>6326</v>
      </c>
      <c r="C47" s="237"/>
      <c r="D47" s="1298">
        <v>2.36</v>
      </c>
      <c r="E47" s="1298">
        <v>2.36</v>
      </c>
      <c r="F47" s="628"/>
      <c r="G47" s="614"/>
      <c r="H47" s="303" t="str">
        <f t="shared" si="3"/>
        <v>A0023_株式会社サイサン_西部ガス株式会社の供給区域(熊本エリア）</v>
      </c>
      <c r="I47" s="303" t="str">
        <f t="shared" si="4"/>
        <v>A0023_株式会社サイサン_西部ガス株式会社の供給区域(熊本エリア）_</v>
      </c>
      <c r="J47" s="303"/>
      <c r="K47" s="303" t="s">
        <v>4304</v>
      </c>
      <c r="L47" s="303"/>
      <c r="M47" s="303">
        <f t="shared" si="0"/>
        <v>2</v>
      </c>
    </row>
    <row r="48" spans="1:13">
      <c r="A48" s="237" t="s">
        <v>203</v>
      </c>
      <c r="B48" s="1300" t="s">
        <v>6327</v>
      </c>
      <c r="C48" s="237" t="s">
        <v>215</v>
      </c>
      <c r="D48" s="1298">
        <v>2.09</v>
      </c>
      <c r="E48" s="1298">
        <v>0</v>
      </c>
      <c r="F48" s="628"/>
      <c r="G48" s="614"/>
      <c r="H48" s="303" t="str">
        <f t="shared" si="3"/>
        <v>A0024_大阪ガス株式会社</v>
      </c>
      <c r="I48" s="303" t="str">
        <f t="shared" si="4"/>
        <v>A0024_大阪ガス株式会社_メニューA</v>
      </c>
      <c r="J48" s="303"/>
      <c r="K48" s="303" t="s">
        <v>6363</v>
      </c>
      <c r="L48" s="303"/>
      <c r="M48" s="303">
        <f t="shared" si="0"/>
        <v>1</v>
      </c>
    </row>
    <row r="49" spans="1:13">
      <c r="A49" s="237" t="s">
        <v>203</v>
      </c>
      <c r="B49" s="1300" t="s">
        <v>6327</v>
      </c>
      <c r="C49" s="237" t="s">
        <v>6311</v>
      </c>
      <c r="D49" s="1298">
        <v>2.09</v>
      </c>
      <c r="E49" s="1298">
        <v>2.09</v>
      </c>
      <c r="F49" s="628"/>
      <c r="G49" s="614"/>
      <c r="H49" s="303" t="str">
        <f t="shared" si="3"/>
        <v>A0024_大阪ガス株式会社</v>
      </c>
      <c r="I49" s="303" t="str">
        <f t="shared" si="4"/>
        <v>A0024_大阪ガス株式会社_残差</v>
      </c>
      <c r="J49" s="303"/>
      <c r="K49" s="303" t="s">
        <v>6364</v>
      </c>
      <c r="L49" s="303"/>
      <c r="M49" s="303">
        <f t="shared" si="0"/>
        <v>2</v>
      </c>
    </row>
    <row r="50" spans="1:13">
      <c r="A50" s="237" t="s">
        <v>204</v>
      </c>
      <c r="B50" s="1300" t="s">
        <v>2236</v>
      </c>
      <c r="C50" s="237" t="s">
        <v>215</v>
      </c>
      <c r="D50" s="1298">
        <v>0</v>
      </c>
      <c r="E50" s="1298">
        <v>0</v>
      </c>
      <c r="F50" s="628"/>
      <c r="G50" s="614"/>
      <c r="H50" s="303" t="str">
        <f t="shared" si="3"/>
        <v>A0025_東邦ガス株式会社</v>
      </c>
      <c r="I50" s="303" t="str">
        <f t="shared" si="4"/>
        <v>A0025_東邦ガス株式会社_メニューA</v>
      </c>
      <c r="J50" s="303"/>
      <c r="K50" s="303" t="s">
        <v>4305</v>
      </c>
      <c r="L50" s="303"/>
      <c r="M50" s="303">
        <f t="shared" si="0"/>
        <v>2</v>
      </c>
    </row>
    <row r="51" spans="1:13">
      <c r="A51" s="237" t="s">
        <v>204</v>
      </c>
      <c r="B51" s="1300" t="s">
        <v>2236</v>
      </c>
      <c r="C51" s="237" t="s">
        <v>6311</v>
      </c>
      <c r="D51" s="1298">
        <v>2.09</v>
      </c>
      <c r="E51" s="1298">
        <v>2.09</v>
      </c>
      <c r="F51" s="628"/>
      <c r="G51" s="614"/>
      <c r="H51" s="303" t="str">
        <f t="shared" si="3"/>
        <v>A0025_東邦ガス株式会社</v>
      </c>
      <c r="I51" s="303" t="str">
        <f t="shared" si="4"/>
        <v>A0025_東邦ガス株式会社_残差</v>
      </c>
      <c r="J51" s="303"/>
      <c r="K51" s="303" t="s">
        <v>6365</v>
      </c>
      <c r="L51" s="303"/>
      <c r="M51" s="303">
        <f t="shared" si="0"/>
        <v>1</v>
      </c>
    </row>
    <row r="52" spans="1:13">
      <c r="A52" s="237" t="s">
        <v>6328</v>
      </c>
      <c r="B52" s="1300" t="s">
        <v>6329</v>
      </c>
      <c r="C52" s="237"/>
      <c r="D52" s="1298">
        <v>2.0499999999999998</v>
      </c>
      <c r="E52" s="1298">
        <v>2.0499999999999998</v>
      </c>
      <c r="F52" s="628"/>
      <c r="G52" s="614"/>
      <c r="H52" s="303" t="str">
        <f t="shared" si="3"/>
        <v>A0096_京葉瓦斯株式会社</v>
      </c>
      <c r="I52" s="303" t="str">
        <f t="shared" si="4"/>
        <v>A0096_京葉瓦斯株式会社_</v>
      </c>
      <c r="J52" s="303"/>
      <c r="K52" s="303" t="s">
        <v>6366</v>
      </c>
      <c r="L52" s="303"/>
      <c r="M52" s="303">
        <f t="shared" si="0"/>
        <v>1</v>
      </c>
    </row>
    <row r="53" spans="1:13">
      <c r="A53" s="237" t="s">
        <v>6330</v>
      </c>
      <c r="B53" s="1300" t="s">
        <v>6331</v>
      </c>
      <c r="C53" s="237" t="s">
        <v>215</v>
      </c>
      <c r="D53" s="1298">
        <v>2.0499999999999998</v>
      </c>
      <c r="E53" s="1298">
        <v>0</v>
      </c>
      <c r="F53" s="628"/>
      <c r="G53" s="614"/>
      <c r="H53" s="303" t="str">
        <f t="shared" si="3"/>
        <v>C0011_にかほガス株式会社</v>
      </c>
      <c r="I53" s="303" t="str">
        <f t="shared" si="4"/>
        <v>C0011_にかほガス株式会社_メニューA</v>
      </c>
      <c r="J53" s="303"/>
      <c r="K53" s="303" t="s">
        <v>6367</v>
      </c>
      <c r="L53" s="303"/>
      <c r="M53" s="303">
        <f t="shared" si="0"/>
        <v>1</v>
      </c>
    </row>
    <row r="54" spans="1:13">
      <c r="A54" s="237" t="s">
        <v>6330</v>
      </c>
      <c r="B54" s="1300" t="s">
        <v>6331</v>
      </c>
      <c r="C54" s="237" t="s">
        <v>6311</v>
      </c>
      <c r="D54" s="1298">
        <v>2.0499999999999998</v>
      </c>
      <c r="E54" s="1298">
        <v>2.0499999999999998</v>
      </c>
      <c r="F54" s="628"/>
      <c r="G54" s="614"/>
      <c r="H54" s="303" t="str">
        <f t="shared" si="3"/>
        <v>C0011_にかほガス株式会社</v>
      </c>
      <c r="I54" s="303" t="str">
        <f t="shared" si="4"/>
        <v>C0011_にかほガス株式会社_残差</v>
      </c>
      <c r="J54" s="303"/>
      <c r="K54" s="303" t="s">
        <v>6368</v>
      </c>
      <c r="L54" s="303"/>
      <c r="M54" s="303">
        <f t="shared" si="0"/>
        <v>2</v>
      </c>
    </row>
    <row r="55" spans="1:13">
      <c r="A55" s="237" t="s">
        <v>6332</v>
      </c>
      <c r="B55" s="1300" t="s">
        <v>2237</v>
      </c>
      <c r="C55" s="237" t="s">
        <v>215</v>
      </c>
      <c r="D55" s="1298">
        <v>2.0499999999999998</v>
      </c>
      <c r="E55" s="1298">
        <v>0</v>
      </c>
      <c r="F55" s="628"/>
      <c r="G55" s="614"/>
      <c r="H55" s="303" t="str">
        <f t="shared" si="3"/>
        <v>D0028_東海ガス株式会社</v>
      </c>
      <c r="I55" s="303" t="str">
        <f t="shared" si="4"/>
        <v>D0028_東海ガス株式会社_メニューA</v>
      </c>
      <c r="J55" s="303"/>
      <c r="K55" s="303" t="s">
        <v>6369</v>
      </c>
      <c r="L55" s="303"/>
      <c r="M55" s="303">
        <f t="shared" si="0"/>
        <v>2</v>
      </c>
    </row>
    <row r="56" spans="1:13">
      <c r="A56" s="237" t="s">
        <v>6332</v>
      </c>
      <c r="B56" s="1300" t="s">
        <v>2237</v>
      </c>
      <c r="C56" s="237" t="s">
        <v>6311</v>
      </c>
      <c r="D56" s="1298">
        <v>2.0499999999999998</v>
      </c>
      <c r="E56" s="1298">
        <v>2.0499999999999998</v>
      </c>
      <c r="F56" s="628"/>
      <c r="G56" s="614"/>
      <c r="H56" s="303" t="str">
        <f t="shared" si="3"/>
        <v>D0028_東海ガス株式会社</v>
      </c>
      <c r="I56" s="303" t="str">
        <f t="shared" si="4"/>
        <v>D0028_東海ガス株式会社_残差</v>
      </c>
      <c r="J56" s="303"/>
      <c r="K56" s="303" t="s">
        <v>6370</v>
      </c>
      <c r="L56" s="303"/>
      <c r="M56" s="303">
        <f t="shared" si="0"/>
        <v>2</v>
      </c>
    </row>
    <row r="57" spans="1:13">
      <c r="A57" s="237" t="s">
        <v>6333</v>
      </c>
      <c r="B57" s="1300" t="s">
        <v>6334</v>
      </c>
      <c r="C57" s="237"/>
      <c r="D57" s="1298">
        <v>1.81</v>
      </c>
      <c r="E57" s="1298">
        <v>1.81</v>
      </c>
      <c r="F57" s="628"/>
      <c r="G57" s="614"/>
      <c r="H57" s="303" t="str">
        <f t="shared" si="3"/>
        <v>D0035_大多喜ガス株式会社_大多喜ガス株式会社の供給エリア（払出エリアA）</v>
      </c>
      <c r="I57" s="303" t="str">
        <f t="shared" si="4"/>
        <v>D0035_大多喜ガス株式会社_大多喜ガス株式会社の供給エリア（払出エリアA）_</v>
      </c>
      <c r="J57" s="303"/>
      <c r="K57" s="303" t="s">
        <v>6371</v>
      </c>
      <c r="L57" s="303"/>
      <c r="M57" s="303">
        <f t="shared" si="0"/>
        <v>1</v>
      </c>
    </row>
    <row r="58" spans="1:13">
      <c r="A58" s="237" t="s">
        <v>6333</v>
      </c>
      <c r="B58" s="1300" t="s">
        <v>6335</v>
      </c>
      <c r="C58" s="237"/>
      <c r="D58" s="1298">
        <v>2.0499999999999998</v>
      </c>
      <c r="E58" s="1298">
        <v>2.0499999999999998</v>
      </c>
      <c r="F58" s="628"/>
      <c r="G58" s="614"/>
      <c r="H58" s="303" t="str">
        <f t="shared" si="3"/>
        <v>D0035_大多喜ガス株式会社_大多喜ガス株式会社の供給エリア（払出エリアB）</v>
      </c>
      <c r="I58" s="303" t="str">
        <f t="shared" si="4"/>
        <v>D0035_大多喜ガス株式会社_大多喜ガス株式会社の供給エリア（払出エリアB）_</v>
      </c>
      <c r="J58" s="303"/>
      <c r="K58" s="303" t="s">
        <v>4306</v>
      </c>
      <c r="L58" s="303"/>
      <c r="M58" s="303">
        <f t="shared" si="0"/>
        <v>1</v>
      </c>
    </row>
    <row r="59" spans="1:13">
      <c r="A59" s="237" t="s">
        <v>6333</v>
      </c>
      <c r="B59" s="1300" t="s">
        <v>6336</v>
      </c>
      <c r="C59" s="237"/>
      <c r="D59" s="1298">
        <v>2.0499999999999998</v>
      </c>
      <c r="E59" s="1298">
        <v>2.0499999999999998</v>
      </c>
      <c r="F59" s="628"/>
      <c r="G59" s="614"/>
      <c r="H59" s="303" t="str">
        <f t="shared" si="3"/>
        <v>D0035_大多喜ガス株式会社_大多喜ガス株式会社の供給エリア（払出エリアC）</v>
      </c>
      <c r="I59" s="303" t="str">
        <f t="shared" si="4"/>
        <v>D0035_大多喜ガス株式会社_大多喜ガス株式会社の供給エリア（払出エリアC）_</v>
      </c>
      <c r="J59" s="303"/>
      <c r="K59" s="303"/>
      <c r="L59" s="303"/>
      <c r="M59" s="303">
        <f t="shared" si="0"/>
        <v>0</v>
      </c>
    </row>
    <row r="60" spans="1:13">
      <c r="A60" s="237" t="s">
        <v>6337</v>
      </c>
      <c r="B60" s="1300" t="s">
        <v>6338</v>
      </c>
      <c r="C60" s="237" t="s">
        <v>215</v>
      </c>
      <c r="D60" s="1298">
        <v>2.0499999999999998</v>
      </c>
      <c r="E60" s="1298">
        <v>0</v>
      </c>
      <c r="F60" s="628"/>
      <c r="G60" s="614"/>
      <c r="H60" s="303" t="str">
        <f t="shared" si="3"/>
        <v>D0046_武陽ガス株式会社</v>
      </c>
      <c r="I60" s="303" t="str">
        <f t="shared" si="4"/>
        <v>D0046_武陽ガス株式会社_メニューA</v>
      </c>
      <c r="J60" s="303"/>
      <c r="K60" s="303"/>
      <c r="L60" s="303"/>
      <c r="M60" s="303">
        <f t="shared" si="0"/>
        <v>0</v>
      </c>
    </row>
    <row r="61" spans="1:13">
      <c r="A61" s="237" t="s">
        <v>6337</v>
      </c>
      <c r="B61" s="1300" t="s">
        <v>6338</v>
      </c>
      <c r="C61" s="237" t="s">
        <v>6311</v>
      </c>
      <c r="D61" s="1298">
        <v>2.0499999999999998</v>
      </c>
      <c r="E61" s="1298">
        <v>2.0499999999999998</v>
      </c>
      <c r="F61" s="628"/>
      <c r="G61" s="614"/>
      <c r="H61" s="303" t="str">
        <f t="shared" si="3"/>
        <v>D0046_武陽ガス株式会社</v>
      </c>
      <c r="I61" s="303" t="str">
        <f t="shared" si="4"/>
        <v>D0046_武陽ガス株式会社_残差</v>
      </c>
      <c r="J61" s="303"/>
      <c r="K61" s="303"/>
      <c r="L61" s="303"/>
      <c r="M61" s="303">
        <f t="shared" si="0"/>
        <v>0</v>
      </c>
    </row>
    <row r="62" spans="1:13">
      <c r="A62" s="237" t="s">
        <v>6339</v>
      </c>
      <c r="B62" s="1300" t="s">
        <v>6340</v>
      </c>
      <c r="C62" s="237" t="s">
        <v>215</v>
      </c>
      <c r="D62" s="1298">
        <v>2.14</v>
      </c>
      <c r="E62" s="1298">
        <v>0</v>
      </c>
      <c r="F62" s="628"/>
      <c r="G62" s="614"/>
      <c r="H62" s="303" t="str">
        <f t="shared" si="3"/>
        <v>F0002_金沢エナジー株式会社</v>
      </c>
      <c r="I62" s="303" t="str">
        <f t="shared" si="4"/>
        <v>F0002_金沢エナジー株式会社_メニューA</v>
      </c>
      <c r="J62" s="303"/>
      <c r="K62" s="303"/>
      <c r="L62" s="303"/>
      <c r="M62" s="303">
        <f t="shared" si="0"/>
        <v>0</v>
      </c>
    </row>
    <row r="63" spans="1:13">
      <c r="A63" s="237" t="s">
        <v>6339</v>
      </c>
      <c r="B63" s="1300" t="s">
        <v>6340</v>
      </c>
      <c r="C63" s="237" t="s">
        <v>6311</v>
      </c>
      <c r="D63" s="1298">
        <v>2.14</v>
      </c>
      <c r="E63" s="1298">
        <v>2.14</v>
      </c>
      <c r="F63" s="628"/>
      <c r="G63" s="614"/>
      <c r="H63" s="303" t="str">
        <f t="shared" si="3"/>
        <v>F0002_金沢エナジー株式会社</v>
      </c>
      <c r="I63" s="303" t="str">
        <f t="shared" si="4"/>
        <v>F0002_金沢エナジー株式会社_残差</v>
      </c>
      <c r="J63" s="303"/>
      <c r="K63" s="303"/>
      <c r="L63" s="303"/>
      <c r="M63" s="303">
        <f t="shared" si="0"/>
        <v>0</v>
      </c>
    </row>
    <row r="64" spans="1:13">
      <c r="A64" s="237" t="s">
        <v>6341</v>
      </c>
      <c r="B64" s="1300" t="s">
        <v>6342</v>
      </c>
      <c r="C64" s="237" t="s">
        <v>215</v>
      </c>
      <c r="D64" s="1298">
        <v>2.0499999999999998</v>
      </c>
      <c r="E64" s="1298">
        <v>0</v>
      </c>
      <c r="F64" s="628"/>
      <c r="G64" s="614"/>
      <c r="H64" s="303" t="str">
        <f t="shared" si="3"/>
        <v>H0001_広島ガス株式会社</v>
      </c>
      <c r="I64" s="303" t="str">
        <f t="shared" si="4"/>
        <v>H0001_広島ガス株式会社_メニューA</v>
      </c>
      <c r="J64" s="303"/>
      <c r="K64" s="303"/>
      <c r="L64" s="303"/>
      <c r="M64" s="303">
        <f t="shared" si="0"/>
        <v>0</v>
      </c>
    </row>
    <row r="65" spans="1:13">
      <c r="A65" s="237" t="s">
        <v>6341</v>
      </c>
      <c r="B65" s="1300" t="s">
        <v>6342</v>
      </c>
      <c r="C65" s="237" t="s">
        <v>6311</v>
      </c>
      <c r="D65" s="1298">
        <v>2.0499999999999998</v>
      </c>
      <c r="E65" s="1298">
        <v>2.0499999999999998</v>
      </c>
      <c r="F65" s="628"/>
      <c r="G65" s="614"/>
      <c r="H65" s="303" t="str">
        <f t="shared" si="3"/>
        <v>H0001_広島ガス株式会社</v>
      </c>
      <c r="I65" s="303" t="str">
        <f t="shared" si="4"/>
        <v>H0001_広島ガス株式会社_残差</v>
      </c>
      <c r="J65" s="303"/>
      <c r="K65" s="303"/>
      <c r="L65" s="303"/>
      <c r="M65" s="303">
        <f t="shared" si="0"/>
        <v>0</v>
      </c>
    </row>
    <row r="66" spans="1:13">
      <c r="A66" s="237" t="s">
        <v>6343</v>
      </c>
      <c r="B66" s="1300" t="s">
        <v>6344</v>
      </c>
      <c r="C66" s="237"/>
      <c r="D66" s="1298">
        <v>2.13</v>
      </c>
      <c r="E66" s="1298">
        <v>2.13</v>
      </c>
      <c r="F66" s="628"/>
      <c r="G66" s="614"/>
      <c r="H66" s="303" t="str">
        <f t="shared" si="3"/>
        <v>H0004_山口合同ガス株式会社_下関市、山陽小野田市、宇部市、山口市、防府市、周南市、下松市、光市</v>
      </c>
      <c r="I66" s="303" t="str">
        <f t="shared" si="4"/>
        <v>H0004_山口合同ガス株式会社_下関市、山陽小野田市、宇部市、山口市、防府市、周南市、下松市、光市_</v>
      </c>
      <c r="J66" s="303"/>
      <c r="K66" s="303"/>
      <c r="L66" s="303"/>
      <c r="M66" s="303">
        <f t="shared" si="0"/>
        <v>0</v>
      </c>
    </row>
    <row r="67" spans="1:13">
      <c r="A67" s="237" t="s">
        <v>6345</v>
      </c>
      <c r="B67" s="1300" t="s">
        <v>6346</v>
      </c>
      <c r="C67" s="237"/>
      <c r="D67" s="1298">
        <v>2.0499999999999998</v>
      </c>
      <c r="E67" s="1298">
        <v>2.0499999999999998</v>
      </c>
      <c r="F67" s="628"/>
      <c r="G67" s="614"/>
      <c r="H67" s="303" t="str">
        <f t="shared" si="3"/>
        <v>99999_代替値</v>
      </c>
      <c r="I67" s="303" t="str">
        <f t="shared" si="4"/>
        <v>99999_代替値_</v>
      </c>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970GquPYvdufkmysynqAREYOaUZgJh7CnvnEUSgICKwsqIj2YB+7bhNhYMEODtffUWb2ineVA/OgggnaSA3DiA==" saltValue="DK6sQdbmejiesBK+0KMzGw=="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4308</v>
      </c>
    </row>
    <row r="2" spans="1:13" s="303" customFormat="1" ht="30" hidden="1" customHeight="1" outlineLevel="1">
      <c r="A2" s="304">
        <v>1</v>
      </c>
      <c r="B2" s="304" t="s">
        <v>4266</v>
      </c>
    </row>
    <row r="3" spans="1:13" s="303" customFormat="1" hidden="1" outlineLevel="1">
      <c r="B3" s="304" t="s">
        <v>4267</v>
      </c>
    </row>
    <row r="4" spans="1:13" s="303" customFormat="1" hidden="1" outlineLevel="1">
      <c r="B4" s="303" t="s">
        <v>4268</v>
      </c>
    </row>
    <row r="5" spans="1:13" s="615" customFormat="1" hidden="1" outlineLevel="1">
      <c r="A5" s="303"/>
      <c r="B5" s="303" t="s">
        <v>4309</v>
      </c>
      <c r="C5" s="303"/>
      <c r="D5" s="303"/>
      <c r="E5" s="303"/>
      <c r="F5" s="303"/>
      <c r="G5" s="303"/>
      <c r="H5" s="303"/>
      <c r="I5" s="303"/>
      <c r="J5" s="303"/>
      <c r="K5" s="303"/>
      <c r="L5" s="303"/>
      <c r="M5" s="303"/>
    </row>
    <row r="6" spans="1:13" s="303" customFormat="1" hidden="1" outlineLevel="1">
      <c r="B6" s="616" t="s">
        <v>4310</v>
      </c>
    </row>
    <row r="7" spans="1:13" s="303" customFormat="1" hidden="1" outlineLevel="1">
      <c r="B7" s="304"/>
    </row>
    <row r="8" spans="1:13" s="303" customFormat="1" hidden="1" outlineLevel="1">
      <c r="A8" s="304">
        <v>2</v>
      </c>
      <c r="B8" s="304" t="s">
        <v>4270</v>
      </c>
    </row>
    <row r="9" spans="1:13" s="303" customFormat="1" hidden="1" outlineLevel="1">
      <c r="B9" s="303" t="s">
        <v>4311</v>
      </c>
    </row>
    <row r="10" spans="1:13" s="303" customFormat="1" hidden="1" outlineLevel="1">
      <c r="B10" s="303" t="s">
        <v>4272</v>
      </c>
    </row>
    <row r="11" spans="1:13" s="303" customFormat="1" hidden="1" outlineLevel="1">
      <c r="B11" s="303" t="s">
        <v>4273</v>
      </c>
    </row>
    <row r="12" spans="1:13" s="303" customFormat="1" hidden="1" outlineLevel="1"/>
    <row r="13" spans="1:13" s="303" customFormat="1" hidden="1" outlineLevel="1">
      <c r="A13" s="304">
        <v>3</v>
      </c>
      <c r="B13" s="304" t="s">
        <v>4274</v>
      </c>
    </row>
    <row r="14" spans="1:13" s="303" customFormat="1" hidden="1" outlineLevel="1">
      <c r="B14" s="303" t="s">
        <v>4275</v>
      </c>
    </row>
    <row r="15" spans="1:13" s="303" customFormat="1" hidden="1" outlineLevel="1">
      <c r="B15" s="303" t="s">
        <v>4276</v>
      </c>
    </row>
    <row r="16" spans="1:13" s="303" customFormat="1" hidden="1" outlineLevel="1">
      <c r="B16" s="303" t="s">
        <v>4277</v>
      </c>
    </row>
    <row r="17" spans="1:13" s="303" customFormat="1" hidden="1" outlineLevel="1">
      <c r="B17" s="303" t="s">
        <v>4278</v>
      </c>
    </row>
    <row r="18" spans="1:13" s="303" customFormat="1" hidden="1" outlineLevel="1">
      <c r="B18" s="617" t="s">
        <v>4312</v>
      </c>
    </row>
    <row r="19" spans="1:13" s="303" customFormat="1" hidden="1" outlineLevel="1">
      <c r="B19" s="303" t="s">
        <v>4313</v>
      </c>
    </row>
    <row r="20" spans="1:13" s="303" customFormat="1" hidden="1" outlineLevel="1">
      <c r="B20" s="303" t="s">
        <v>4314</v>
      </c>
    </row>
    <row r="21" spans="1:13" s="303" customFormat="1" hidden="1" outlineLevel="1">
      <c r="B21" s="303" t="s">
        <v>4282</v>
      </c>
    </row>
    <row r="22" spans="1:13" s="303" customFormat="1" hidden="1" outlineLevel="1"/>
    <row r="23" spans="1:13" s="303" customFormat="1" hidden="1" outlineLevel="1"/>
    <row r="24" spans="1:13" ht="26.4" collapsed="1">
      <c r="A24" s="588" t="s">
        <v>4315</v>
      </c>
      <c r="B24" s="1"/>
      <c r="C24" s="44"/>
      <c r="D24" s="1"/>
      <c r="E24" s="589" t="s">
        <v>2295</v>
      </c>
      <c r="F24" s="38" t="s">
        <v>2279</v>
      </c>
      <c r="G24" s="1"/>
      <c r="H24" s="303"/>
      <c r="I24" s="303"/>
      <c r="J24" s="303"/>
      <c r="K24" s="303"/>
      <c r="L24" s="303"/>
      <c r="M24" s="303"/>
    </row>
    <row r="25" spans="1:13">
      <c r="A25" s="239">
        <v>45838</v>
      </c>
      <c r="B25" s="13" t="s">
        <v>2229</v>
      </c>
      <c r="C25" s="1"/>
      <c r="D25" s="1"/>
      <c r="E25" s="11" t="s">
        <v>2294</v>
      </c>
      <c r="F25" s="238" t="s">
        <v>2293</v>
      </c>
      <c r="G25" s="1"/>
      <c r="H25" s="303"/>
      <c r="I25" s="303"/>
      <c r="J25" s="303"/>
      <c r="K25" s="303"/>
      <c r="L25" s="303"/>
      <c r="M25" s="303"/>
    </row>
    <row r="26" spans="1:13">
      <c r="A26" s="28" t="s">
        <v>2230</v>
      </c>
      <c r="B26" s="1"/>
      <c r="C26" s="44"/>
      <c r="D26" s="1"/>
      <c r="E26" s="1"/>
      <c r="F26" s="1"/>
      <c r="G26" s="1"/>
      <c r="H26" s="304" t="s">
        <v>4284</v>
      </c>
      <c r="I26" s="304" t="s">
        <v>4285</v>
      </c>
      <c r="J26" s="304" t="s">
        <v>4286</v>
      </c>
      <c r="K26" s="304" t="s">
        <v>4287</v>
      </c>
      <c r="L26" s="304" t="s">
        <v>4288</v>
      </c>
      <c r="M26" s="304" t="s">
        <v>4289</v>
      </c>
    </row>
    <row r="27" spans="1:13" ht="39.6">
      <c r="A27" s="591"/>
      <c r="B27" s="591"/>
      <c r="C27" s="618"/>
      <c r="D27" s="618"/>
      <c r="E27" s="618"/>
      <c r="F27" s="591"/>
      <c r="G27" s="591"/>
      <c r="H27" s="593" t="s">
        <v>4290</v>
      </c>
      <c r="I27" s="593" t="s">
        <v>4290</v>
      </c>
      <c r="J27" s="594" t="s">
        <v>4291</v>
      </c>
      <c r="K27" s="593" t="s">
        <v>4292</v>
      </c>
      <c r="L27" s="594" t="s">
        <v>4293</v>
      </c>
      <c r="M27" s="594" t="s">
        <v>4293</v>
      </c>
    </row>
    <row r="28" spans="1:13" ht="39.6">
      <c r="A28" s="619" t="s">
        <v>4294</v>
      </c>
      <c r="B28" s="619" t="s">
        <v>4316</v>
      </c>
      <c r="C28" s="620" t="s">
        <v>4296</v>
      </c>
      <c r="D28" s="621" t="s">
        <v>6307</v>
      </c>
      <c r="E28" s="621" t="s">
        <v>6308</v>
      </c>
      <c r="F28" s="622" t="s">
        <v>4299</v>
      </c>
      <c r="G28" s="623"/>
      <c r="H28" s="600" t="s">
        <v>4317</v>
      </c>
      <c r="I28" s="600"/>
      <c r="J28" s="601" t="str">
        <f>H28</f>
        <v>熱供給事業者名を選択</v>
      </c>
      <c r="K28" s="600" t="str">
        <f>H28</f>
        <v>熱供給事業者名を選択</v>
      </c>
      <c r="L28" s="602">
        <f>COUNTA($K$29:$K$323)</f>
        <v>33</v>
      </c>
      <c r="M28" s="602"/>
    </row>
    <row r="29" spans="1:13">
      <c r="A29" s="585" t="s">
        <v>2238</v>
      </c>
      <c r="B29" s="603" t="s">
        <v>6372</v>
      </c>
      <c r="C29" s="604"/>
      <c r="D29" s="1301">
        <v>0.05</v>
      </c>
      <c r="E29" s="1301">
        <v>0.05</v>
      </c>
      <c r="F29" s="624"/>
      <c r="G29" s="625"/>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4318</v>
      </c>
      <c r="L29" s="303"/>
      <c r="M29" s="303">
        <f t="shared" ref="M29:M92" si="2">COUNTIF($H$29:$H$323,K29)</f>
        <v>1</v>
      </c>
    </row>
    <row r="30" spans="1:13">
      <c r="A30" s="607" t="s">
        <v>2239</v>
      </c>
      <c r="B30" s="608" t="s">
        <v>6373</v>
      </c>
      <c r="C30" s="604" t="s">
        <v>215</v>
      </c>
      <c r="D30" s="1301">
        <v>4.36E-2</v>
      </c>
      <c r="E30" s="1301">
        <v>0</v>
      </c>
      <c r="F30" s="624"/>
      <c r="G30" s="625"/>
      <c r="H30" s="303" t="str">
        <f t="shared" si="0"/>
        <v>006_丸の内熱供給株式会社</v>
      </c>
      <c r="I30" s="303" t="str">
        <f t="shared" si="1"/>
        <v>006_丸の内熱供給株式会社_メニューA</v>
      </c>
      <c r="J30" s="303"/>
      <c r="K30" s="303" t="s">
        <v>4319</v>
      </c>
      <c r="L30" s="303"/>
      <c r="M30" s="303">
        <f t="shared" si="2"/>
        <v>2</v>
      </c>
    </row>
    <row r="31" spans="1:13">
      <c r="A31" s="607" t="s">
        <v>2239</v>
      </c>
      <c r="B31" s="608" t="s">
        <v>6374</v>
      </c>
      <c r="C31" s="604" t="s">
        <v>6375</v>
      </c>
      <c r="D31" s="1301">
        <v>4.36E-2</v>
      </c>
      <c r="E31" s="1301">
        <v>4.36E-2</v>
      </c>
      <c r="F31" s="626"/>
      <c r="G31" s="627"/>
      <c r="H31" s="303" t="str">
        <f t="shared" si="0"/>
        <v>006_丸の内熱供給株式会社</v>
      </c>
      <c r="I31" s="303" t="str">
        <f t="shared" si="1"/>
        <v>006_丸の内熱供給株式会社_残差</v>
      </c>
      <c r="J31" s="303"/>
      <c r="K31" s="303" t="s">
        <v>6411</v>
      </c>
      <c r="L31" s="303"/>
      <c r="M31" s="303">
        <f t="shared" si="2"/>
        <v>2</v>
      </c>
    </row>
    <row r="32" spans="1:13">
      <c r="A32" s="607" t="s">
        <v>2240</v>
      </c>
      <c r="B32" s="608" t="s">
        <v>6376</v>
      </c>
      <c r="C32" s="604" t="s">
        <v>215</v>
      </c>
      <c r="D32" s="1301">
        <v>2.23E-2</v>
      </c>
      <c r="E32" s="1301">
        <v>0</v>
      </c>
      <c r="F32" s="626"/>
      <c r="G32" s="627"/>
      <c r="H32" s="303" t="str">
        <f t="shared" si="0"/>
        <v>009_池袋地域冷暖房株式会社_東池袋地域</v>
      </c>
      <c r="I32" s="303" t="str">
        <f t="shared" si="1"/>
        <v>009_池袋地域冷暖房株式会社_東池袋地域_メニューA</v>
      </c>
      <c r="J32" s="303"/>
      <c r="K32" s="303" t="s">
        <v>4320</v>
      </c>
      <c r="L32" s="303"/>
      <c r="M32" s="303">
        <f t="shared" si="2"/>
        <v>1</v>
      </c>
    </row>
    <row r="33" spans="1:13">
      <c r="A33" s="607" t="s">
        <v>2240</v>
      </c>
      <c r="B33" s="608" t="s">
        <v>6377</v>
      </c>
      <c r="C33" s="604" t="s">
        <v>6311</v>
      </c>
      <c r="D33" s="1301">
        <v>4.5400000000000003E-2</v>
      </c>
      <c r="E33" s="1301">
        <v>4.5400000000000003E-2</v>
      </c>
      <c r="F33" s="626"/>
      <c r="G33" s="627"/>
      <c r="H33" s="303" t="str">
        <f t="shared" si="0"/>
        <v>009_池袋地域冷暖房株式会社_東池袋地域</v>
      </c>
      <c r="I33" s="303" t="str">
        <f t="shared" si="1"/>
        <v>009_池袋地域冷暖房株式会社_東池袋地域_残差</v>
      </c>
      <c r="J33" s="303"/>
      <c r="K33" s="303" t="s">
        <v>4321</v>
      </c>
      <c r="L33" s="303"/>
      <c r="M33" s="303">
        <f t="shared" si="2"/>
        <v>1</v>
      </c>
    </row>
    <row r="34" spans="1:13">
      <c r="A34" s="585" t="s">
        <v>2241</v>
      </c>
      <c r="B34" s="608" t="s">
        <v>6378</v>
      </c>
      <c r="C34" s="604"/>
      <c r="D34" s="1301">
        <v>5.0700000000000002E-2</v>
      </c>
      <c r="E34" s="1301">
        <v>5.0700000000000002E-2</v>
      </c>
      <c r="F34" s="626"/>
      <c r="G34" s="627"/>
      <c r="H34" s="303" t="str">
        <f t="shared" si="0"/>
        <v>014_新都市熱供給株式会社</v>
      </c>
      <c r="I34" s="303" t="str">
        <f t="shared" si="1"/>
        <v>014_新都市熱供給株式会社_</v>
      </c>
      <c r="J34" s="303"/>
      <c r="K34" s="303" t="s">
        <v>6412</v>
      </c>
      <c r="L34" s="303"/>
      <c r="M34" s="303">
        <f t="shared" si="2"/>
        <v>1</v>
      </c>
    </row>
    <row r="35" spans="1:13">
      <c r="A35" s="607" t="s">
        <v>2242</v>
      </c>
      <c r="B35" s="608" t="s">
        <v>6379</v>
      </c>
      <c r="C35" s="604"/>
      <c r="D35" s="1301">
        <v>4.5699999999999998E-2</v>
      </c>
      <c r="E35" s="1301">
        <v>4.5699999999999998E-2</v>
      </c>
      <c r="F35" s="626"/>
      <c r="G35" s="627"/>
      <c r="H35" s="303" t="str">
        <f t="shared" si="0"/>
        <v>016_西池袋熱供給株式会社</v>
      </c>
      <c r="I35" s="303" t="str">
        <f t="shared" si="1"/>
        <v>016_西池袋熱供給株式会社_</v>
      </c>
      <c r="J35" s="303"/>
      <c r="K35" s="303" t="s">
        <v>6413</v>
      </c>
      <c r="L35" s="303"/>
      <c r="M35" s="303">
        <f t="shared" si="2"/>
        <v>1</v>
      </c>
    </row>
    <row r="36" spans="1:13">
      <c r="A36" s="607" t="s">
        <v>6380</v>
      </c>
      <c r="B36" s="608" t="s">
        <v>6381</v>
      </c>
      <c r="C36" s="604"/>
      <c r="D36" s="1301">
        <v>4.0800000000000003E-2</v>
      </c>
      <c r="E36" s="1301">
        <v>4.0800000000000003E-2</v>
      </c>
      <c r="F36" s="626"/>
      <c r="G36" s="627"/>
      <c r="H36" s="303" t="str">
        <f t="shared" si="0"/>
        <v>020_東京都市サービス株式会社_芝浦4丁目地域</v>
      </c>
      <c r="I36" s="303" t="str">
        <f t="shared" si="1"/>
        <v>020_東京都市サービス株式会社_芝浦4丁目地域_</v>
      </c>
      <c r="J36" s="303"/>
      <c r="K36" s="303" t="s">
        <v>6414</v>
      </c>
      <c r="L36" s="303"/>
      <c r="M36" s="303">
        <f t="shared" si="2"/>
        <v>1</v>
      </c>
    </row>
    <row r="37" spans="1:13">
      <c r="A37" s="585" t="s">
        <v>6380</v>
      </c>
      <c r="B37" s="611" t="s">
        <v>6382</v>
      </c>
      <c r="C37" s="611"/>
      <c r="D37" s="1302">
        <v>2.9600000000000001E-2</v>
      </c>
      <c r="E37" s="1302">
        <v>2.9600000000000001E-2</v>
      </c>
      <c r="F37" s="624"/>
      <c r="G37" s="625"/>
      <c r="H37" s="303" t="str">
        <f t="shared" si="0"/>
        <v>020_東京都市サービス株式会社_銀座5・6丁目地域</v>
      </c>
      <c r="I37" s="303" t="str">
        <f t="shared" si="1"/>
        <v>020_東京都市サービス株式会社_銀座5・6丁目地域_</v>
      </c>
      <c r="J37" s="303"/>
      <c r="K37" s="303" t="s">
        <v>6415</v>
      </c>
      <c r="L37" s="303"/>
      <c r="M37" s="303">
        <f t="shared" si="2"/>
        <v>1</v>
      </c>
    </row>
    <row r="38" spans="1:13">
      <c r="A38" s="603" t="s">
        <v>6380</v>
      </c>
      <c r="B38" s="603" t="s">
        <v>6383</v>
      </c>
      <c r="C38" s="237"/>
      <c r="D38" s="1303">
        <v>3.2099999999999997E-2</v>
      </c>
      <c r="E38" s="1303">
        <v>3.2099999999999997E-2</v>
      </c>
      <c r="F38" s="628"/>
      <c r="G38" s="614"/>
      <c r="H38" s="303" t="str">
        <f t="shared" si="0"/>
        <v>020_東京都市サービス株式会社_新川地域</v>
      </c>
      <c r="I38" s="303" t="str">
        <f t="shared" si="1"/>
        <v>020_東京都市サービス株式会社_新川地域_</v>
      </c>
      <c r="J38" s="303"/>
      <c r="K38" s="303" t="s">
        <v>6416</v>
      </c>
      <c r="L38" s="303"/>
      <c r="M38" s="303">
        <f t="shared" si="2"/>
        <v>1</v>
      </c>
    </row>
    <row r="39" spans="1:13">
      <c r="A39" s="237" t="s">
        <v>6380</v>
      </c>
      <c r="B39" s="237" t="s">
        <v>6384</v>
      </c>
      <c r="C39" s="237"/>
      <c r="D39" s="1301">
        <v>4.2500000000000003E-2</v>
      </c>
      <c r="E39" s="1301">
        <v>4.2500000000000003E-2</v>
      </c>
      <c r="F39" s="628"/>
      <c r="G39" s="614"/>
      <c r="H39" s="303" t="str">
        <f t="shared" si="0"/>
        <v>020_東京都市サービス株式会社_神田駿河台地域</v>
      </c>
      <c r="I39" s="303" t="str">
        <f t="shared" si="1"/>
        <v>020_東京都市サービス株式会社_神田駿河台地域_</v>
      </c>
      <c r="J39" s="303"/>
      <c r="K39" s="303" t="s">
        <v>6417</v>
      </c>
      <c r="L39" s="303"/>
      <c r="M39" s="303">
        <f t="shared" si="2"/>
        <v>1</v>
      </c>
    </row>
    <row r="40" spans="1:13">
      <c r="A40" s="237" t="s">
        <v>6380</v>
      </c>
      <c r="B40" s="237" t="s">
        <v>6385</v>
      </c>
      <c r="C40" s="237"/>
      <c r="D40" s="1301">
        <v>4.0899999999999999E-2</v>
      </c>
      <c r="E40" s="1301">
        <v>4.0899999999999999E-2</v>
      </c>
      <c r="F40" s="628"/>
      <c r="G40" s="614"/>
      <c r="H40" s="303" t="str">
        <f t="shared" si="0"/>
        <v>020_東京都市サービス株式会社_箱崎地域</v>
      </c>
      <c r="I40" s="303" t="str">
        <f t="shared" si="1"/>
        <v>020_東京都市サービス株式会社_箱崎地域_</v>
      </c>
      <c r="J40" s="303"/>
      <c r="K40" s="303" t="s">
        <v>6418</v>
      </c>
      <c r="L40" s="303"/>
      <c r="M40" s="303">
        <f t="shared" si="2"/>
        <v>1</v>
      </c>
    </row>
    <row r="41" spans="1:13">
      <c r="A41" s="237" t="s">
        <v>6380</v>
      </c>
      <c r="B41" s="237" t="s">
        <v>6386</v>
      </c>
      <c r="C41" s="237"/>
      <c r="D41" s="1301">
        <v>2.6499999999999999E-2</v>
      </c>
      <c r="E41" s="1301">
        <v>2.6499999999999999E-2</v>
      </c>
      <c r="F41" s="628"/>
      <c r="G41" s="614"/>
      <c r="H41" s="303" t="str">
        <f t="shared" si="0"/>
        <v>020_東京都市サービス株式会社_幕張新都心ハイテク・ビジネス地域</v>
      </c>
      <c r="I41" s="303" t="str">
        <f t="shared" si="1"/>
        <v>020_東京都市サービス株式会社_幕張新都心ハイテク・ビジネス地域_</v>
      </c>
      <c r="J41" s="303"/>
      <c r="K41" s="303" t="s">
        <v>6419</v>
      </c>
      <c r="L41" s="303"/>
      <c r="M41" s="303">
        <f t="shared" si="2"/>
        <v>1</v>
      </c>
    </row>
    <row r="42" spans="1:13">
      <c r="A42" s="237" t="s">
        <v>6380</v>
      </c>
      <c r="B42" s="237" t="s">
        <v>6387</v>
      </c>
      <c r="C42" s="237"/>
      <c r="D42" s="1301">
        <v>3.5799999999999998E-2</v>
      </c>
      <c r="E42" s="1301">
        <v>3.5799999999999998E-2</v>
      </c>
      <c r="F42" s="628"/>
      <c r="G42" s="614"/>
      <c r="H42" s="303" t="str">
        <f t="shared" si="0"/>
        <v>020_東京都市サービス株式会社_高崎市中央・城址地域</v>
      </c>
      <c r="I42" s="303" t="str">
        <f t="shared" si="1"/>
        <v>020_東京都市サービス株式会社_高崎市中央・城址地域_</v>
      </c>
      <c r="J42" s="303"/>
      <c r="K42" s="303" t="s">
        <v>6420</v>
      </c>
      <c r="L42" s="303"/>
      <c r="M42" s="303">
        <f t="shared" si="2"/>
        <v>1</v>
      </c>
    </row>
    <row r="43" spans="1:13">
      <c r="A43" s="237" t="s">
        <v>6380</v>
      </c>
      <c r="B43" s="237" t="s">
        <v>6388</v>
      </c>
      <c r="C43" s="237"/>
      <c r="D43" s="1301">
        <v>4.5499999999999999E-2</v>
      </c>
      <c r="E43" s="1301">
        <v>4.5499999999999999E-2</v>
      </c>
      <c r="F43" s="628"/>
      <c r="G43" s="614"/>
      <c r="H43" s="303" t="str">
        <f t="shared" si="0"/>
        <v>020_東京都市サービス株式会社_本駒込2丁目地域</v>
      </c>
      <c r="I43" s="303" t="str">
        <f t="shared" si="1"/>
        <v>020_東京都市サービス株式会社_本駒込2丁目地域_</v>
      </c>
      <c r="J43" s="303"/>
      <c r="K43" s="303" t="s">
        <v>6421</v>
      </c>
      <c r="L43" s="303"/>
      <c r="M43" s="303">
        <f t="shared" si="2"/>
        <v>1</v>
      </c>
    </row>
    <row r="44" spans="1:13">
      <c r="A44" s="237" t="s">
        <v>6380</v>
      </c>
      <c r="B44" s="237" t="s">
        <v>6389</v>
      </c>
      <c r="C44" s="237"/>
      <c r="D44" s="1301">
        <v>4.2099999999999999E-2</v>
      </c>
      <c r="E44" s="1301">
        <v>4.2099999999999999E-2</v>
      </c>
      <c r="F44" s="628"/>
      <c r="G44" s="614"/>
      <c r="H44" s="303" t="str">
        <f t="shared" si="0"/>
        <v>020_東京都市サービス株式会社_大崎1丁目地域</v>
      </c>
      <c r="I44" s="303" t="str">
        <f t="shared" si="1"/>
        <v>020_東京都市サービス株式会社_大崎1丁目地域_</v>
      </c>
      <c r="J44" s="303"/>
      <c r="K44" s="303" t="s">
        <v>6422</v>
      </c>
      <c r="L44" s="303"/>
      <c r="M44" s="303">
        <f t="shared" si="2"/>
        <v>2</v>
      </c>
    </row>
    <row r="45" spans="1:13">
      <c r="A45" s="237" t="s">
        <v>6380</v>
      </c>
      <c r="B45" s="237" t="s">
        <v>6390</v>
      </c>
      <c r="C45" s="237"/>
      <c r="D45" s="1301">
        <v>3.78E-2</v>
      </c>
      <c r="E45" s="1301">
        <v>3.78E-2</v>
      </c>
      <c r="F45" s="628"/>
      <c r="G45" s="614"/>
      <c r="H45" s="303" t="str">
        <f t="shared" si="0"/>
        <v>020_東京都市サービス株式会社_晴海アイランド地域</v>
      </c>
      <c r="I45" s="303" t="str">
        <f t="shared" si="1"/>
        <v>020_東京都市サービス株式会社_晴海アイランド地域_</v>
      </c>
      <c r="J45" s="303"/>
      <c r="K45" s="303" t="s">
        <v>6423</v>
      </c>
      <c r="L45" s="303"/>
      <c r="M45" s="303">
        <f t="shared" si="2"/>
        <v>1</v>
      </c>
    </row>
    <row r="46" spans="1:13">
      <c r="A46" s="237" t="s">
        <v>6380</v>
      </c>
      <c r="B46" s="237" t="s">
        <v>6391</v>
      </c>
      <c r="C46" s="237" t="s">
        <v>215</v>
      </c>
      <c r="D46" s="1301">
        <v>0</v>
      </c>
      <c r="E46" s="1301">
        <v>0</v>
      </c>
      <c r="F46" s="628"/>
      <c r="G46" s="614"/>
      <c r="H46" s="303" t="str">
        <f t="shared" si="0"/>
        <v>020_東京都市サービス株式会社_府中日鋼町地域</v>
      </c>
      <c r="I46" s="303" t="str">
        <f t="shared" si="1"/>
        <v>020_東京都市サービス株式会社_府中日鋼町地域_メニューA</v>
      </c>
      <c r="J46" s="303"/>
      <c r="K46" s="303" t="s">
        <v>4322</v>
      </c>
      <c r="L46" s="303"/>
      <c r="M46" s="303">
        <f t="shared" si="2"/>
        <v>3</v>
      </c>
    </row>
    <row r="47" spans="1:13">
      <c r="A47" s="237" t="s">
        <v>6380</v>
      </c>
      <c r="B47" s="237" t="s">
        <v>6392</v>
      </c>
      <c r="C47" s="237" t="s">
        <v>6311</v>
      </c>
      <c r="D47" s="1301">
        <v>3.04E-2</v>
      </c>
      <c r="E47" s="1301">
        <v>3.04E-2</v>
      </c>
      <c r="F47" s="628"/>
      <c r="G47" s="614"/>
      <c r="H47" s="303" t="str">
        <f t="shared" si="0"/>
        <v>020_東京都市サービス株式会社_府中日鋼町地域</v>
      </c>
      <c r="I47" s="303" t="str">
        <f t="shared" si="1"/>
        <v>020_東京都市サービス株式会社_府中日鋼町地域_残差</v>
      </c>
      <c r="J47" s="303"/>
      <c r="K47" s="303" t="s">
        <v>4323</v>
      </c>
      <c r="L47" s="303"/>
      <c r="M47" s="303">
        <f t="shared" si="2"/>
        <v>1</v>
      </c>
    </row>
    <row r="48" spans="1:13">
      <c r="A48" s="237" t="s">
        <v>6380</v>
      </c>
      <c r="B48" s="237" t="s">
        <v>6393</v>
      </c>
      <c r="C48" s="237"/>
      <c r="D48" s="1301">
        <v>3.4599999999999999E-2</v>
      </c>
      <c r="E48" s="1301">
        <v>3.4599999999999999E-2</v>
      </c>
      <c r="F48" s="628"/>
      <c r="G48" s="614"/>
      <c r="H48" s="303" t="str">
        <f t="shared" si="0"/>
        <v>020_東京都市サービス株式会社_横浜市北仲通南地域</v>
      </c>
      <c r="I48" s="303" t="str">
        <f t="shared" si="1"/>
        <v>020_東京都市サービス株式会社_横浜市北仲通南地域_</v>
      </c>
      <c r="J48" s="303"/>
      <c r="K48" s="303" t="s">
        <v>4325</v>
      </c>
      <c r="L48" s="303"/>
      <c r="M48" s="303">
        <f t="shared" si="2"/>
        <v>1</v>
      </c>
    </row>
    <row r="49" spans="1:13">
      <c r="A49" s="237" t="s">
        <v>2243</v>
      </c>
      <c r="B49" s="237" t="s">
        <v>6394</v>
      </c>
      <c r="C49" s="237" t="s">
        <v>215</v>
      </c>
      <c r="D49" s="1301">
        <v>0</v>
      </c>
      <c r="E49" s="1301">
        <v>0</v>
      </c>
      <c r="F49" s="628"/>
      <c r="G49" s="614"/>
      <c r="H49" s="303" t="str">
        <f t="shared" si="0"/>
        <v>024_みなとみらい二十一熱供給株式会社</v>
      </c>
      <c r="I49" s="303" t="str">
        <f t="shared" si="1"/>
        <v>024_みなとみらい二十一熱供給株式会社_メニューA</v>
      </c>
      <c r="J49" s="303"/>
      <c r="K49" s="303" t="s">
        <v>4326</v>
      </c>
      <c r="L49" s="303"/>
      <c r="M49" s="303">
        <f t="shared" si="2"/>
        <v>1</v>
      </c>
    </row>
    <row r="50" spans="1:13">
      <c r="A50" s="603" t="s">
        <v>2243</v>
      </c>
      <c r="B50" s="612" t="s">
        <v>6395</v>
      </c>
      <c r="C50" s="237" t="s">
        <v>293</v>
      </c>
      <c r="D50" s="1301">
        <v>2.7900000000000001E-2</v>
      </c>
      <c r="E50" s="1301">
        <v>0</v>
      </c>
      <c r="F50" s="628"/>
      <c r="G50" s="614"/>
      <c r="H50" s="303" t="str">
        <f t="shared" si="0"/>
        <v>024_みなとみらい二十一熱供給株式会社</v>
      </c>
      <c r="I50" s="303" t="str">
        <f t="shared" si="1"/>
        <v>024_みなとみらい二十一熱供給株式会社_メニューB</v>
      </c>
      <c r="J50" s="303"/>
      <c r="K50" s="303" t="s">
        <v>4324</v>
      </c>
      <c r="L50" s="303"/>
      <c r="M50" s="303">
        <f t="shared" si="2"/>
        <v>1</v>
      </c>
    </row>
    <row r="51" spans="1:13">
      <c r="A51" s="237" t="s">
        <v>2243</v>
      </c>
      <c r="B51" s="237" t="s">
        <v>6395</v>
      </c>
      <c r="C51" s="237" t="s">
        <v>6311</v>
      </c>
      <c r="D51" s="1301">
        <v>4.5699999999999998E-2</v>
      </c>
      <c r="E51" s="1301">
        <v>4.5699999999999998E-2</v>
      </c>
      <c r="F51" s="628"/>
      <c r="G51" s="614"/>
      <c r="H51" s="303" t="str">
        <f t="shared" ref="H51:H66" si="3">A51&amp;"_"&amp;B51</f>
        <v>024_みなとみらい二十一熱供給株式会社</v>
      </c>
      <c r="I51" s="303" t="str">
        <f t="shared" ref="I51:I66" si="4">A51&amp;"_"&amp;B51&amp;"_"&amp;C51</f>
        <v>024_みなとみらい二十一熱供給株式会社_残差</v>
      </c>
      <c r="J51" s="303"/>
      <c r="K51" s="303" t="s">
        <v>6424</v>
      </c>
      <c r="L51" s="303"/>
      <c r="M51" s="303">
        <f t="shared" si="2"/>
        <v>1</v>
      </c>
    </row>
    <row r="52" spans="1:13">
      <c r="A52" s="237" t="s">
        <v>2244</v>
      </c>
      <c r="B52" s="237" t="s">
        <v>6396</v>
      </c>
      <c r="C52" s="237"/>
      <c r="D52" s="1301">
        <v>4.8899999999999999E-2</v>
      </c>
      <c r="E52" s="1301">
        <v>4.8899999999999999E-2</v>
      </c>
      <c r="F52" s="628"/>
      <c r="G52" s="614"/>
      <c r="H52" s="303" t="str">
        <f t="shared" si="3"/>
        <v>033_新宿熱供給株式会社</v>
      </c>
      <c r="I52" s="303" t="str">
        <f t="shared" si="4"/>
        <v>033_新宿熱供給株式会社_</v>
      </c>
      <c r="J52" s="303"/>
      <c r="K52" s="303" t="s">
        <v>4327</v>
      </c>
      <c r="L52" s="303"/>
      <c r="M52" s="303">
        <f t="shared" si="2"/>
        <v>1</v>
      </c>
    </row>
    <row r="53" spans="1:13">
      <c r="A53" s="237" t="s">
        <v>818</v>
      </c>
      <c r="B53" s="237" t="s">
        <v>6397</v>
      </c>
      <c r="C53" s="237"/>
      <c r="D53" s="1301">
        <v>4.2299999999999997E-2</v>
      </c>
      <c r="E53" s="1301">
        <v>4.2299999999999997E-2</v>
      </c>
      <c r="F53" s="628"/>
      <c r="G53" s="614"/>
      <c r="H53" s="303" t="str">
        <f t="shared" si="3"/>
        <v>039_株式会社福岡エネルギーサービス_シーサイドももち地域</v>
      </c>
      <c r="I53" s="303" t="str">
        <f t="shared" si="4"/>
        <v>039_株式会社福岡エネルギーサービス_シーサイドももち地域_</v>
      </c>
      <c r="J53" s="303"/>
      <c r="K53" s="303" t="s">
        <v>4328</v>
      </c>
      <c r="L53" s="303"/>
      <c r="M53" s="303">
        <f t="shared" si="2"/>
        <v>1</v>
      </c>
    </row>
    <row r="54" spans="1:13">
      <c r="A54" s="237" t="s">
        <v>818</v>
      </c>
      <c r="B54" s="237" t="s">
        <v>6398</v>
      </c>
      <c r="C54" s="237"/>
      <c r="D54" s="1301">
        <v>3.49E-2</v>
      </c>
      <c r="E54" s="1301">
        <v>3.49E-2</v>
      </c>
      <c r="F54" s="628"/>
      <c r="G54" s="614"/>
      <c r="H54" s="303" t="str">
        <f t="shared" si="3"/>
        <v>039_株式会社福岡エネルギーサービス_西鉄福岡駅再開発地域</v>
      </c>
      <c r="I54" s="303" t="str">
        <f t="shared" si="4"/>
        <v>039_株式会社福岡エネルギーサービス_西鉄福岡駅再開発地域_</v>
      </c>
      <c r="J54" s="303"/>
      <c r="K54" s="303" t="s">
        <v>6425</v>
      </c>
      <c r="L54" s="303"/>
      <c r="M54" s="303">
        <f t="shared" si="2"/>
        <v>1</v>
      </c>
    </row>
    <row r="55" spans="1:13">
      <c r="A55" s="237" t="s">
        <v>818</v>
      </c>
      <c r="B55" s="237" t="s">
        <v>6399</v>
      </c>
      <c r="C55" s="237"/>
      <c r="D55" s="1301">
        <v>5.5599999999999997E-2</v>
      </c>
      <c r="E55" s="1301">
        <v>5.5599999999999997E-2</v>
      </c>
      <c r="F55" s="628"/>
      <c r="G55" s="614"/>
      <c r="H55" s="303" t="str">
        <f t="shared" si="3"/>
        <v>039_株式会社福岡エネルギーサービス_下川端再開発地域</v>
      </c>
      <c r="I55" s="303" t="str">
        <f t="shared" si="4"/>
        <v>039_株式会社福岡エネルギーサービス_下川端再開発地域_</v>
      </c>
      <c r="J55" s="303"/>
      <c r="K55" s="303" t="s">
        <v>4329</v>
      </c>
      <c r="L55" s="303"/>
      <c r="M55" s="303">
        <f t="shared" si="2"/>
        <v>1</v>
      </c>
    </row>
    <row r="56" spans="1:13">
      <c r="A56" s="237" t="s">
        <v>819</v>
      </c>
      <c r="B56" s="237" t="s">
        <v>6400</v>
      </c>
      <c r="C56" s="237"/>
      <c r="D56" s="1301">
        <v>3.5900000000000001E-2</v>
      </c>
      <c r="E56" s="1301">
        <v>3.5900000000000001E-2</v>
      </c>
      <c r="F56" s="628"/>
      <c r="G56" s="614"/>
      <c r="H56" s="303" t="str">
        <f t="shared" si="3"/>
        <v>047_東京下水道エネルギー株式会社　後楽事業所_後楽一丁目地域</v>
      </c>
      <c r="I56" s="303" t="str">
        <f t="shared" si="4"/>
        <v>047_東京下水道エネルギー株式会社　後楽事業所_後楽一丁目地域_</v>
      </c>
      <c r="J56" s="303"/>
      <c r="K56" s="303" t="s">
        <v>6426</v>
      </c>
      <c r="L56" s="303"/>
      <c r="M56" s="303">
        <f t="shared" si="2"/>
        <v>1</v>
      </c>
    </row>
    <row r="57" spans="1:13">
      <c r="A57" s="237" t="s">
        <v>2245</v>
      </c>
      <c r="B57" s="237" t="s">
        <v>6401</v>
      </c>
      <c r="C57" s="237"/>
      <c r="D57" s="1301">
        <v>4.6399999999999997E-2</v>
      </c>
      <c r="E57" s="1301">
        <v>4.6399999999999997E-2</v>
      </c>
      <c r="F57" s="628"/>
      <c r="G57" s="614"/>
      <c r="H57" s="303" t="str">
        <f t="shared" si="3"/>
        <v>050_新宿南エネルギーサービス株式会社</v>
      </c>
      <c r="I57" s="303" t="str">
        <f t="shared" si="4"/>
        <v>050_新宿南エネルギーサービス株式会社_</v>
      </c>
      <c r="J57" s="303"/>
      <c r="K57" s="303" t="s">
        <v>4330</v>
      </c>
      <c r="L57" s="303"/>
      <c r="M57" s="303">
        <f t="shared" si="2"/>
        <v>1</v>
      </c>
    </row>
    <row r="58" spans="1:13">
      <c r="A58" s="237" t="s">
        <v>2246</v>
      </c>
      <c r="B58" s="237" t="s">
        <v>6402</v>
      </c>
      <c r="C58" s="237"/>
      <c r="D58" s="1301">
        <v>0.04</v>
      </c>
      <c r="E58" s="1301">
        <v>0.04</v>
      </c>
      <c r="F58" s="628"/>
      <c r="G58" s="614"/>
      <c r="H58" s="303" t="str">
        <f t="shared" si="3"/>
        <v>057_錦糸町熱供給株式会社</v>
      </c>
      <c r="I58" s="303" t="str">
        <f t="shared" si="4"/>
        <v>057_錦糸町熱供給株式会社_</v>
      </c>
      <c r="J58" s="303"/>
      <c r="K58" s="303" t="s">
        <v>6427</v>
      </c>
      <c r="L58" s="303"/>
      <c r="M58" s="303">
        <f t="shared" si="2"/>
        <v>1</v>
      </c>
    </row>
    <row r="59" spans="1:13">
      <c r="A59" s="237" t="s">
        <v>2247</v>
      </c>
      <c r="B59" s="237" t="s">
        <v>6403</v>
      </c>
      <c r="C59" s="237"/>
      <c r="D59" s="1301">
        <v>4.2299999999999997E-2</v>
      </c>
      <c r="E59" s="1301">
        <v>4.2299999999999997E-2</v>
      </c>
      <c r="F59" s="628"/>
      <c r="G59" s="614"/>
      <c r="H59" s="303" t="str">
        <f t="shared" si="3"/>
        <v>058_品川熱供給株式会社_品川東口南地域</v>
      </c>
      <c r="I59" s="303" t="str">
        <f t="shared" si="4"/>
        <v>058_品川熱供給株式会社_品川東口南地域_</v>
      </c>
      <c r="J59" s="303"/>
      <c r="K59" s="303" t="s">
        <v>6428</v>
      </c>
      <c r="L59" s="303"/>
      <c r="M59" s="303">
        <f t="shared" si="2"/>
        <v>1</v>
      </c>
    </row>
    <row r="60" spans="1:13">
      <c r="A60" s="237" t="s">
        <v>2248</v>
      </c>
      <c r="B60" s="237" t="s">
        <v>6404</v>
      </c>
      <c r="C60" s="237"/>
      <c r="D60" s="1301">
        <v>4.36E-2</v>
      </c>
      <c r="E60" s="1301">
        <v>4.36E-2</v>
      </c>
      <c r="F60" s="628"/>
      <c r="G60" s="614"/>
      <c r="H60" s="303" t="str">
        <f t="shared" si="3"/>
        <v>064_山王熱供給株式会社</v>
      </c>
      <c r="I60" s="303" t="str">
        <f t="shared" si="4"/>
        <v>064_山王熱供給株式会社_</v>
      </c>
      <c r="J60" s="303"/>
      <c r="K60" s="303" t="s">
        <v>6429</v>
      </c>
      <c r="L60" s="303"/>
      <c r="M60" s="303">
        <f t="shared" si="2"/>
        <v>1</v>
      </c>
    </row>
    <row r="61" spans="1:13">
      <c r="A61" s="237" t="s">
        <v>6405</v>
      </c>
      <c r="B61" s="237" t="s">
        <v>6406</v>
      </c>
      <c r="C61" s="237"/>
      <c r="D61" s="1301">
        <v>0.05</v>
      </c>
      <c r="E61" s="1301">
        <v>0.05</v>
      </c>
      <c r="F61" s="628"/>
      <c r="G61" s="614"/>
      <c r="H61" s="303" t="str">
        <f t="shared" si="3"/>
        <v>065_渋谷熱供給株式会社</v>
      </c>
      <c r="I61" s="303" t="str">
        <f t="shared" si="4"/>
        <v>065_渋谷熱供給株式会社_</v>
      </c>
      <c r="J61" s="303"/>
      <c r="K61" s="303" t="s">
        <v>6430</v>
      </c>
      <c r="L61" s="303"/>
      <c r="M61" s="303">
        <f t="shared" si="2"/>
        <v>1</v>
      </c>
    </row>
    <row r="62" spans="1:13">
      <c r="A62" s="237" t="s">
        <v>2249</v>
      </c>
      <c r="B62" s="237" t="s">
        <v>2250</v>
      </c>
      <c r="C62" s="237"/>
      <c r="D62" s="1301">
        <v>4.3799999999999999E-2</v>
      </c>
      <c r="E62" s="1301">
        <v>4.3799999999999999E-2</v>
      </c>
      <c r="F62" s="628"/>
      <c r="G62" s="614"/>
      <c r="H62" s="303" t="str">
        <f t="shared" si="3"/>
        <v>069_品川エネルギーサービス株式会社</v>
      </c>
      <c r="I62" s="303" t="str">
        <f t="shared" si="4"/>
        <v>069_品川エネルギーサービス株式会社_</v>
      </c>
      <c r="J62" s="303"/>
      <c r="K62" s="303"/>
      <c r="L62" s="303"/>
      <c r="M62" s="303">
        <f t="shared" si="2"/>
        <v>0</v>
      </c>
    </row>
    <row r="63" spans="1:13">
      <c r="A63" s="237" t="s">
        <v>2251</v>
      </c>
      <c r="B63" s="237" t="s">
        <v>6407</v>
      </c>
      <c r="C63" s="237"/>
      <c r="D63" s="1301">
        <v>3.4799999999999998E-2</v>
      </c>
      <c r="E63" s="1301">
        <v>3.4799999999999998E-2</v>
      </c>
      <c r="F63" s="628"/>
      <c r="G63" s="614"/>
      <c r="H63" s="303" t="str">
        <f t="shared" si="3"/>
        <v>073_ＤＨＣ名古屋株式会社_名駅東地域</v>
      </c>
      <c r="I63" s="303" t="str">
        <f t="shared" si="4"/>
        <v>073_ＤＨＣ名古屋株式会社_名駅東地域_</v>
      </c>
      <c r="J63" s="303"/>
      <c r="K63" s="303"/>
      <c r="L63" s="303"/>
      <c r="M63" s="303">
        <f t="shared" si="2"/>
        <v>0</v>
      </c>
    </row>
    <row r="64" spans="1:13">
      <c r="A64" s="237" t="s">
        <v>2252</v>
      </c>
      <c r="B64" s="237" t="s">
        <v>6408</v>
      </c>
      <c r="C64" s="237"/>
      <c r="D64" s="1301">
        <v>4.3799999999999999E-2</v>
      </c>
      <c r="E64" s="1301">
        <v>4.3799999999999999E-2</v>
      </c>
      <c r="F64" s="628"/>
      <c r="G64" s="614"/>
      <c r="H64" s="303" t="str">
        <f t="shared" si="3"/>
        <v>079_虎ノ門エネルギーネットワーク株式会社_虎ノ門一・二丁目地域</v>
      </c>
      <c r="I64" s="303" t="str">
        <f t="shared" si="4"/>
        <v>079_虎ノ門エネルギーネットワーク株式会社_虎ノ門一・二丁目地域_</v>
      </c>
      <c r="J64" s="303"/>
      <c r="K64" s="303"/>
      <c r="L64" s="303"/>
      <c r="M64" s="303">
        <f t="shared" si="2"/>
        <v>0</v>
      </c>
    </row>
    <row r="65" spans="1:13">
      <c r="A65" s="237" t="s">
        <v>2252</v>
      </c>
      <c r="B65" s="237" t="s">
        <v>6409</v>
      </c>
      <c r="C65" s="237"/>
      <c r="D65" s="1301">
        <v>4.2000000000000003E-2</v>
      </c>
      <c r="E65" s="1301">
        <v>4.2000000000000003E-2</v>
      </c>
      <c r="F65" s="628"/>
      <c r="G65" s="614"/>
      <c r="H65" s="303" t="str">
        <f t="shared" si="3"/>
        <v>079_虎ノ門エネルギーネットワーク株式会社_虎ノ門・麻布台地域</v>
      </c>
      <c r="I65" s="303" t="str">
        <f t="shared" si="4"/>
        <v>079_虎ノ門エネルギーネットワーク株式会社_虎ノ門・麻布台地域_</v>
      </c>
      <c r="J65" s="303"/>
      <c r="K65" s="303"/>
      <c r="L65" s="303"/>
      <c r="M65" s="303">
        <f t="shared" si="2"/>
        <v>0</v>
      </c>
    </row>
    <row r="66" spans="1:13">
      <c r="A66" s="237" t="s">
        <v>6410</v>
      </c>
      <c r="B66" s="237" t="s">
        <v>6346</v>
      </c>
      <c r="C66" s="237"/>
      <c r="D66" s="1301">
        <v>5.3199999999999997E-2</v>
      </c>
      <c r="E66" s="1301">
        <v>5.3199999999999997E-2</v>
      </c>
      <c r="F66" s="628"/>
      <c r="G66" s="614"/>
      <c r="H66" s="303" t="str">
        <f t="shared" si="3"/>
        <v>999_代替値</v>
      </c>
      <c r="I66" s="303" t="str">
        <f t="shared" si="4"/>
        <v>999_代替値_</v>
      </c>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BlZGQdz/+HrcePsIIzGskhwrGX+Z9zHABRL6pr8NXtGouzpc+P3jE81BMDhmrZ6bxmT0UEVmQ/Ixr9/lmuBtQQ==" saltValue="QPLF2qM/rL75YT3nZeMCdg=="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87" t="s">
        <v>4331</v>
      </c>
      <c r="B1" s="303"/>
      <c r="C1" s="303"/>
      <c r="D1" s="303"/>
      <c r="E1" s="303"/>
      <c r="F1" s="303"/>
      <c r="G1" s="303"/>
    </row>
    <row r="2" spans="1:13" ht="30" hidden="1" customHeight="1" outlineLevel="1">
      <c r="A2" s="304">
        <v>1</v>
      </c>
      <c r="B2" s="304" t="s">
        <v>4266</v>
      </c>
      <c r="C2" s="303"/>
      <c r="D2" s="303"/>
      <c r="E2" s="303"/>
      <c r="F2" s="303"/>
      <c r="G2" s="303"/>
    </row>
    <row r="3" spans="1:13" ht="30" hidden="1" customHeight="1" outlineLevel="1">
      <c r="A3" s="303"/>
      <c r="B3" s="304" t="s">
        <v>4332</v>
      </c>
      <c r="C3" s="303"/>
      <c r="D3" s="303"/>
      <c r="E3" s="303"/>
      <c r="F3" s="303"/>
      <c r="G3" s="303"/>
    </row>
    <row r="4" spans="1:13" hidden="1" outlineLevel="1">
      <c r="A4" s="303"/>
      <c r="B4" s="303" t="s">
        <v>4333</v>
      </c>
      <c r="C4" s="303"/>
      <c r="D4" s="303"/>
      <c r="E4" s="303"/>
      <c r="F4" s="303"/>
      <c r="G4" s="303"/>
    </row>
    <row r="5" spans="1:13" s="4" customFormat="1" hidden="1" outlineLevel="1">
      <c r="A5" s="303"/>
      <c r="B5" s="303" t="s">
        <v>4334</v>
      </c>
      <c r="C5" s="303"/>
      <c r="D5" s="303"/>
      <c r="E5" s="303"/>
      <c r="F5" s="303"/>
      <c r="G5" s="303"/>
      <c r="H5" s="303"/>
      <c r="I5" s="303"/>
      <c r="J5" s="303"/>
      <c r="K5" s="303"/>
      <c r="L5" s="303"/>
      <c r="M5" s="303"/>
    </row>
    <row r="6" spans="1:13" hidden="1" outlineLevel="1">
      <c r="A6" s="303"/>
      <c r="B6" s="303" t="s">
        <v>4269</v>
      </c>
      <c r="C6" s="303"/>
      <c r="D6" s="303"/>
      <c r="E6" s="303"/>
      <c r="F6" s="303"/>
      <c r="G6" s="303"/>
    </row>
    <row r="7" spans="1:13" hidden="1" outlineLevel="1">
      <c r="A7" s="303"/>
      <c r="B7" s="304" t="s">
        <v>4335</v>
      </c>
      <c r="C7" s="303"/>
      <c r="D7" s="303"/>
      <c r="E7" s="303"/>
      <c r="F7" s="303"/>
      <c r="G7" s="303"/>
    </row>
    <row r="8" spans="1:13" hidden="1" outlineLevel="1">
      <c r="A8" s="304">
        <v>2</v>
      </c>
      <c r="B8" s="304" t="s">
        <v>4270</v>
      </c>
      <c r="C8" s="303"/>
      <c r="D8" s="303"/>
      <c r="E8" s="303"/>
      <c r="F8" s="303"/>
      <c r="G8" s="303"/>
    </row>
    <row r="9" spans="1:13" hidden="1" outlineLevel="1">
      <c r="A9" s="303"/>
      <c r="B9" s="303" t="s">
        <v>4336</v>
      </c>
      <c r="C9" s="303"/>
      <c r="D9" s="303"/>
      <c r="E9" s="303"/>
      <c r="F9" s="303"/>
      <c r="G9" s="303"/>
    </row>
    <row r="10" spans="1:13" hidden="1" outlineLevel="1">
      <c r="A10" s="303"/>
      <c r="B10" s="303" t="s">
        <v>4272</v>
      </c>
      <c r="C10" s="303"/>
      <c r="D10" s="303"/>
      <c r="E10" s="303"/>
      <c r="F10" s="303"/>
      <c r="G10" s="303"/>
    </row>
    <row r="11" spans="1:13" hidden="1" outlineLevel="1">
      <c r="A11" s="303"/>
      <c r="B11" s="303" t="s">
        <v>4337</v>
      </c>
      <c r="C11" s="303"/>
      <c r="D11" s="303"/>
      <c r="E11" s="303"/>
      <c r="F11" s="303"/>
      <c r="G11" s="303"/>
    </row>
    <row r="12" spans="1:13" hidden="1" outlineLevel="1">
      <c r="A12" s="304">
        <v>3</v>
      </c>
      <c r="B12" s="304" t="s">
        <v>4338</v>
      </c>
      <c r="C12" s="303"/>
      <c r="D12" s="303"/>
      <c r="E12" s="303"/>
      <c r="F12" s="303"/>
      <c r="G12" s="303"/>
    </row>
    <row r="13" spans="1:13" hidden="1" outlineLevel="1">
      <c r="A13" s="303"/>
      <c r="B13" s="303" t="s">
        <v>4339</v>
      </c>
      <c r="C13" s="303"/>
      <c r="D13" s="303"/>
      <c r="E13" s="303"/>
      <c r="F13" s="303"/>
      <c r="G13" s="303"/>
    </row>
    <row r="14" spans="1:13" hidden="1" outlineLevel="1">
      <c r="A14" s="303"/>
      <c r="B14" s="303" t="s">
        <v>4340</v>
      </c>
      <c r="C14" s="303"/>
      <c r="D14" s="303"/>
      <c r="E14" s="303"/>
      <c r="F14" s="303"/>
      <c r="G14" s="303"/>
    </row>
    <row r="15" spans="1:13" hidden="1" outlineLevel="1">
      <c r="A15" s="304">
        <v>4</v>
      </c>
      <c r="B15" s="304" t="s">
        <v>4274</v>
      </c>
      <c r="C15" s="303"/>
      <c r="D15" s="303"/>
      <c r="E15" s="303"/>
      <c r="F15" s="303"/>
      <c r="G15" s="303"/>
    </row>
    <row r="16" spans="1:13" hidden="1" outlineLevel="1">
      <c r="A16" s="303"/>
      <c r="B16" s="303" t="s">
        <v>4275</v>
      </c>
      <c r="C16" s="303"/>
      <c r="D16" s="303"/>
      <c r="E16" s="303"/>
      <c r="F16" s="303"/>
      <c r="G16" s="303"/>
    </row>
    <row r="17" spans="1:13" hidden="1" outlineLevel="1">
      <c r="A17" s="303"/>
      <c r="B17" s="303" t="s">
        <v>4276</v>
      </c>
      <c r="C17" s="303"/>
      <c r="D17" s="303"/>
      <c r="E17" s="303"/>
      <c r="F17" s="303"/>
      <c r="G17" s="303"/>
    </row>
    <row r="18" spans="1:13" hidden="1" outlineLevel="1">
      <c r="A18" s="303"/>
      <c r="B18" s="303" t="s">
        <v>4277</v>
      </c>
      <c r="C18" s="303"/>
      <c r="D18" s="303"/>
      <c r="E18" s="303"/>
      <c r="F18" s="303"/>
      <c r="G18" s="303"/>
    </row>
    <row r="19" spans="1:13" hidden="1" outlineLevel="1">
      <c r="A19" s="303"/>
      <c r="B19" s="303" t="s">
        <v>4278</v>
      </c>
      <c r="C19" s="303"/>
      <c r="D19" s="303"/>
      <c r="E19" s="303"/>
      <c r="F19" s="303"/>
      <c r="G19" s="303"/>
    </row>
    <row r="20" spans="1:13" hidden="1" outlineLevel="1">
      <c r="A20" s="303"/>
      <c r="B20" s="303" t="s">
        <v>4341</v>
      </c>
      <c r="C20" s="303"/>
      <c r="D20" s="303"/>
      <c r="E20" s="303"/>
      <c r="F20" s="303"/>
      <c r="G20" s="303"/>
    </row>
    <row r="21" spans="1:13" hidden="1" outlineLevel="1">
      <c r="A21" s="303"/>
      <c r="B21" s="303" t="s">
        <v>4342</v>
      </c>
      <c r="C21" s="303"/>
      <c r="D21" s="303"/>
      <c r="E21" s="303"/>
      <c r="F21" s="303"/>
      <c r="G21" s="303"/>
    </row>
    <row r="22" spans="1:13" hidden="1" outlineLevel="1">
      <c r="A22" s="303"/>
      <c r="B22" s="303" t="s">
        <v>4343</v>
      </c>
      <c r="C22" s="303"/>
      <c r="D22" s="303"/>
      <c r="E22" s="303"/>
      <c r="F22" s="303"/>
      <c r="G22" s="303"/>
    </row>
    <row r="23" spans="1:13" hidden="1" outlineLevel="1">
      <c r="A23" s="303"/>
      <c r="B23" s="303" t="s">
        <v>4282</v>
      </c>
      <c r="C23" s="303"/>
      <c r="D23" s="303"/>
      <c r="E23" s="303"/>
      <c r="F23" s="303"/>
      <c r="G23" s="303"/>
    </row>
    <row r="24" spans="1:13" hidden="1" outlineLevel="1">
      <c r="A24" s="303"/>
      <c r="B24" s="303"/>
      <c r="C24" s="303"/>
      <c r="D24" s="303"/>
      <c r="E24" s="303"/>
      <c r="F24" s="303"/>
      <c r="G24" s="303"/>
    </row>
    <row r="25" spans="1:13" ht="26.4" collapsed="1">
      <c r="A25" s="588" t="s">
        <v>2265</v>
      </c>
      <c r="C25" s="44"/>
      <c r="E25" s="589" t="s">
        <v>5260</v>
      </c>
      <c r="F25" s="590" t="s">
        <v>5261</v>
      </c>
      <c r="H25" s="587"/>
    </row>
    <row r="26" spans="1:13">
      <c r="A26" s="239">
        <v>45734</v>
      </c>
      <c r="B26" s="13" t="s">
        <v>2229</v>
      </c>
      <c r="E26" s="11" t="s">
        <v>2294</v>
      </c>
      <c r="F26" s="238" t="s">
        <v>5262</v>
      </c>
    </row>
    <row r="27" spans="1:13">
      <c r="A27" s="28" t="s">
        <v>2230</v>
      </c>
      <c r="C27" s="44"/>
      <c r="H27" s="304" t="s">
        <v>4284</v>
      </c>
      <c r="I27" s="304" t="s">
        <v>4285</v>
      </c>
      <c r="J27" s="304" t="s">
        <v>4286</v>
      </c>
      <c r="K27" s="304" t="s">
        <v>4287</v>
      </c>
      <c r="L27" s="304" t="s">
        <v>4288</v>
      </c>
      <c r="M27" s="304" t="s">
        <v>4289</v>
      </c>
    </row>
    <row r="28" spans="1:13" ht="39.6">
      <c r="A28" s="629" t="s">
        <v>4344</v>
      </c>
      <c r="B28" s="629"/>
      <c r="C28" s="630"/>
      <c r="D28" s="630"/>
      <c r="E28" s="630"/>
      <c r="F28" s="629"/>
      <c r="G28" s="629"/>
      <c r="H28" s="593" t="s">
        <v>4290</v>
      </c>
      <c r="I28" s="593" t="s">
        <v>4290</v>
      </c>
      <c r="J28" s="594" t="s">
        <v>4291</v>
      </c>
      <c r="K28" s="593" t="s">
        <v>4292</v>
      </c>
      <c r="L28" s="594" t="s">
        <v>4293</v>
      </c>
      <c r="M28" s="594" t="s">
        <v>4293</v>
      </c>
    </row>
    <row r="29" spans="1:13" ht="39.6">
      <c r="A29" s="631" t="s">
        <v>4294</v>
      </c>
      <c r="B29" s="631" t="s">
        <v>4345</v>
      </c>
      <c r="C29" s="596" t="s">
        <v>4296</v>
      </c>
      <c r="D29" s="597" t="s">
        <v>4297</v>
      </c>
      <c r="E29" s="597" t="s">
        <v>4298</v>
      </c>
      <c r="F29" s="632" t="s">
        <v>4346</v>
      </c>
      <c r="G29" s="632" t="s">
        <v>4347</v>
      </c>
      <c r="H29" s="600" t="s">
        <v>4348</v>
      </c>
      <c r="I29" s="600"/>
      <c r="J29" s="601" t="str">
        <f>H29</f>
        <v>電気事業者名を選択</v>
      </c>
      <c r="K29" s="600" t="str">
        <f>H29</f>
        <v>電気事業者名を選択</v>
      </c>
      <c r="L29" s="602">
        <f>COUNTA($K$30:$K$3024)</f>
        <v>535</v>
      </c>
      <c r="M29" s="602"/>
    </row>
    <row r="30" spans="1:13">
      <c r="A30" s="633" t="s">
        <v>186</v>
      </c>
      <c r="B30" s="634" t="s">
        <v>1726</v>
      </c>
      <c r="C30" s="635"/>
      <c r="D30" s="636">
        <v>4.2900000000000002E-4</v>
      </c>
      <c r="E30" s="637">
        <v>4.2900000000000002E-4</v>
      </c>
      <c r="F30" s="638" t="s">
        <v>4349</v>
      </c>
      <c r="G30" s="639"/>
      <c r="H30" s="303" t="str">
        <f>A30&amp;"_"&amp;B30</f>
        <v>A0002_イーレックス(株)</v>
      </c>
      <c r="I30" s="303" t="str">
        <f>A30&amp;"_"&amp;B30&amp;"_"&amp;C30</f>
        <v>A0002_イーレックス(株)_</v>
      </c>
      <c r="J30" s="305"/>
      <c r="K30" s="303" t="s">
        <v>4350</v>
      </c>
      <c r="M30" s="303">
        <f>COUNTIF($H$30:$H$3024,K30)</f>
        <v>1</v>
      </c>
    </row>
    <row r="31" spans="1:13">
      <c r="A31" s="633" t="s">
        <v>187</v>
      </c>
      <c r="B31" s="634" t="s">
        <v>1727</v>
      </c>
      <c r="C31" s="640"/>
      <c r="D31" s="641">
        <v>0</v>
      </c>
      <c r="E31" s="642">
        <v>0</v>
      </c>
      <c r="F31" s="638">
        <v>100</v>
      </c>
      <c r="G31" s="639"/>
      <c r="H31" s="303" t="str">
        <f t="shared" ref="H31:H94" si="0">A31&amp;"_"&amp;B31</f>
        <v>A0003_リエスパワー(株)</v>
      </c>
      <c r="I31" s="303" t="str">
        <f t="shared" ref="I31:I94" si="1">A31&amp;"_"&amp;B31&amp;"_"&amp;C31</f>
        <v>A0003_リエスパワー(株)_</v>
      </c>
      <c r="K31" s="303" t="s">
        <v>4351</v>
      </c>
      <c r="M31" s="303">
        <f t="shared" ref="M31:M94" si="2">COUNTIF($H$30:$H$3024,K31)</f>
        <v>1</v>
      </c>
    </row>
    <row r="32" spans="1:13">
      <c r="A32" s="643" t="s">
        <v>188</v>
      </c>
      <c r="B32" s="644" t="s">
        <v>1728</v>
      </c>
      <c r="C32" s="645" t="s">
        <v>215</v>
      </c>
      <c r="D32" s="646">
        <v>0</v>
      </c>
      <c r="E32" s="647">
        <v>0</v>
      </c>
      <c r="F32" s="1404">
        <v>100</v>
      </c>
      <c r="G32" s="1405"/>
      <c r="H32" s="303" t="str">
        <f t="shared" si="0"/>
        <v>A0004_エバーグリーン・リテイリング(株)</v>
      </c>
      <c r="I32" s="303" t="str">
        <f t="shared" si="1"/>
        <v>A0004_エバーグリーン・リテイリング(株)_メニューA</v>
      </c>
      <c r="K32" s="303" t="s">
        <v>4352</v>
      </c>
      <c r="M32" s="303">
        <f t="shared" si="2"/>
        <v>3</v>
      </c>
    </row>
    <row r="33" spans="1:13">
      <c r="A33" s="643" t="str">
        <f t="shared" ref="A33:B34" si="3">A32</f>
        <v>A0004</v>
      </c>
      <c r="B33" s="644" t="str">
        <f t="shared" si="3"/>
        <v>エバーグリーン・リテイリング(株)</v>
      </c>
      <c r="C33" s="648" t="s">
        <v>4303</v>
      </c>
      <c r="D33" s="649">
        <v>4.1300000000000001E-4</v>
      </c>
      <c r="E33" s="650">
        <v>4.1300000000000001E-4</v>
      </c>
      <c r="F33" s="1404"/>
      <c r="G33" s="1405"/>
      <c r="H33" s="303" t="str">
        <f t="shared" si="0"/>
        <v>A0004_エバーグリーン・リテイリング(株)</v>
      </c>
      <c r="I33" s="303" t="str">
        <f t="shared" si="1"/>
        <v>A0004_エバーグリーン・リテイリング(株)_メニューB(残差)</v>
      </c>
      <c r="K33" s="303" t="s">
        <v>4353</v>
      </c>
      <c r="M33" s="303">
        <f t="shared" si="2"/>
        <v>3</v>
      </c>
    </row>
    <row r="34" spans="1:13">
      <c r="A34" s="643" t="str">
        <f t="shared" si="3"/>
        <v>A0004</v>
      </c>
      <c r="B34" s="644" t="str">
        <f t="shared" si="3"/>
        <v>エバーグリーン・リテイリング(株)</v>
      </c>
      <c r="C34" s="651" t="s">
        <v>4354</v>
      </c>
      <c r="D34" s="652">
        <v>4.0099999999999999E-4</v>
      </c>
      <c r="E34" s="653">
        <v>4.0099999999999999E-4</v>
      </c>
      <c r="F34" s="1404"/>
      <c r="G34" s="1405"/>
      <c r="H34" s="303" t="str">
        <f t="shared" si="0"/>
        <v>A0004_エバーグリーン・リテイリング(株)</v>
      </c>
      <c r="I34" s="303" t="str">
        <f t="shared" si="1"/>
        <v>A0004_エバーグリーン・リテイリング(株)_(参考値)事業者全体</v>
      </c>
      <c r="K34" s="303" t="s">
        <v>4355</v>
      </c>
      <c r="M34" s="303">
        <f t="shared" si="2"/>
        <v>1</v>
      </c>
    </row>
    <row r="35" spans="1:13">
      <c r="A35" s="643" t="s">
        <v>189</v>
      </c>
      <c r="B35" s="644" t="s">
        <v>1729</v>
      </c>
      <c r="C35" s="645" t="s">
        <v>215</v>
      </c>
      <c r="D35" s="646">
        <v>0</v>
      </c>
      <c r="E35" s="647">
        <v>0</v>
      </c>
      <c r="F35" s="1404">
        <v>100</v>
      </c>
      <c r="G35" s="1405"/>
      <c r="H35" s="303" t="str">
        <f t="shared" si="0"/>
        <v>A0006_エバーグリーン・マーケティング(株)</v>
      </c>
      <c r="I35" s="303" t="str">
        <f t="shared" si="1"/>
        <v>A0006_エバーグリーン・マーケティング(株)_メニューA</v>
      </c>
      <c r="K35" s="303" t="s">
        <v>4356</v>
      </c>
      <c r="M35" s="303">
        <f t="shared" si="2"/>
        <v>1</v>
      </c>
    </row>
    <row r="36" spans="1:13">
      <c r="A36" s="643" t="str">
        <f t="shared" ref="A36:B37" si="4">A35</f>
        <v>A0006</v>
      </c>
      <c r="B36" s="644" t="str">
        <f t="shared" si="4"/>
        <v>エバーグリーン・マーケティング(株)</v>
      </c>
      <c r="C36" s="648" t="s">
        <v>4303</v>
      </c>
      <c r="D36" s="649">
        <v>3.9500000000000001E-4</v>
      </c>
      <c r="E36" s="650">
        <v>3.9500000000000001E-4</v>
      </c>
      <c r="F36" s="1404"/>
      <c r="G36" s="1405"/>
      <c r="H36" s="303" t="str">
        <f t="shared" si="0"/>
        <v>A0006_エバーグリーン・マーケティング(株)</v>
      </c>
      <c r="I36" s="303" t="str">
        <f t="shared" si="1"/>
        <v>A0006_エバーグリーン・マーケティング(株)_メニューB(残差)</v>
      </c>
      <c r="K36" s="303" t="s">
        <v>4357</v>
      </c>
      <c r="M36" s="303">
        <f t="shared" si="2"/>
        <v>7</v>
      </c>
    </row>
    <row r="37" spans="1:13">
      <c r="A37" s="643" t="str">
        <f t="shared" si="4"/>
        <v>A0006</v>
      </c>
      <c r="B37" s="644" t="str">
        <f t="shared" si="4"/>
        <v>エバーグリーン・マーケティング(株)</v>
      </c>
      <c r="C37" s="651" t="s">
        <v>4358</v>
      </c>
      <c r="D37" s="652">
        <v>3.4499999999999998E-4</v>
      </c>
      <c r="E37" s="653">
        <v>3.4499999999999998E-4</v>
      </c>
      <c r="F37" s="1404"/>
      <c r="G37" s="1405"/>
      <c r="H37" s="303" t="str">
        <f t="shared" si="0"/>
        <v>A0006_エバーグリーン・マーケティング(株)</v>
      </c>
      <c r="I37" s="303" t="str">
        <f t="shared" si="1"/>
        <v>A0006_エバーグリーン・マーケティング(株)_(参考値)事業者全体</v>
      </c>
      <c r="K37" s="303" t="s">
        <v>4359</v>
      </c>
      <c r="M37" s="303">
        <f t="shared" si="2"/>
        <v>3</v>
      </c>
    </row>
    <row r="38" spans="1:13">
      <c r="A38" s="633" t="s">
        <v>190</v>
      </c>
      <c r="B38" s="634" t="s">
        <v>4360</v>
      </c>
      <c r="C38" s="640"/>
      <c r="D38" s="641">
        <v>4.3300000000000001E-4</v>
      </c>
      <c r="E38" s="642">
        <v>4.3300000000000001E-4</v>
      </c>
      <c r="F38" s="638">
        <v>100</v>
      </c>
      <c r="G38" s="639"/>
      <c r="H38" s="303" t="str">
        <f t="shared" si="0"/>
        <v>A0007_(株)SEウイングズ</v>
      </c>
      <c r="I38" s="303" t="str">
        <f t="shared" si="1"/>
        <v>A0007_(株)SEウイングズ_</v>
      </c>
      <c r="K38" s="303" t="s">
        <v>4361</v>
      </c>
      <c r="M38" s="303">
        <f t="shared" si="2"/>
        <v>5</v>
      </c>
    </row>
    <row r="39" spans="1:13">
      <c r="A39" s="633" t="s">
        <v>191</v>
      </c>
      <c r="B39" s="634" t="s">
        <v>1730</v>
      </c>
      <c r="C39" s="635"/>
      <c r="D39" s="641">
        <v>4.6000000000000001E-4</v>
      </c>
      <c r="E39" s="642">
        <v>4.6000000000000001E-4</v>
      </c>
      <c r="F39" s="638">
        <v>100</v>
      </c>
      <c r="G39" s="639"/>
      <c r="H39" s="303" t="str">
        <f t="shared" si="0"/>
        <v>A0008_(株)イーセル</v>
      </c>
      <c r="I39" s="303" t="str">
        <f t="shared" si="1"/>
        <v>A0008_(株)イーセル_</v>
      </c>
      <c r="K39" s="303" t="s">
        <v>4362</v>
      </c>
      <c r="M39" s="303">
        <f t="shared" si="2"/>
        <v>3</v>
      </c>
    </row>
    <row r="40" spans="1:13">
      <c r="A40" s="643" t="s">
        <v>192</v>
      </c>
      <c r="B40" s="644" t="s">
        <v>1731</v>
      </c>
      <c r="C40" s="654" t="s">
        <v>215</v>
      </c>
      <c r="D40" s="646">
        <v>0</v>
      </c>
      <c r="E40" s="647">
        <v>0</v>
      </c>
      <c r="F40" s="1406">
        <v>100</v>
      </c>
      <c r="G40" s="1405"/>
      <c r="H40" s="303" t="str">
        <f t="shared" si="0"/>
        <v>A0009_(株)エネット</v>
      </c>
      <c r="I40" s="303" t="str">
        <f t="shared" si="1"/>
        <v>A0009_(株)エネット_メニューA</v>
      </c>
      <c r="K40" s="303" t="s">
        <v>4363</v>
      </c>
      <c r="M40" s="303">
        <f t="shared" si="2"/>
        <v>3</v>
      </c>
    </row>
    <row r="41" spans="1:13">
      <c r="A41" s="643" t="str">
        <f t="shared" ref="A41:B46" si="5">A40</f>
        <v>A0009</v>
      </c>
      <c r="B41" s="644" t="str">
        <f t="shared" si="5"/>
        <v>(株)エネット</v>
      </c>
      <c r="C41" s="655" t="s">
        <v>4364</v>
      </c>
      <c r="D41" s="649">
        <v>0</v>
      </c>
      <c r="E41" s="650">
        <v>0</v>
      </c>
      <c r="F41" s="1406"/>
      <c r="G41" s="1405"/>
      <c r="H41" s="303" t="str">
        <f t="shared" si="0"/>
        <v>A0009_(株)エネット</v>
      </c>
      <c r="I41" s="303" t="str">
        <f t="shared" si="1"/>
        <v>A0009_(株)エネット_メニューB</v>
      </c>
      <c r="K41" s="303" t="s">
        <v>4365</v>
      </c>
      <c r="M41" s="303">
        <f t="shared" si="2"/>
        <v>3</v>
      </c>
    </row>
    <row r="42" spans="1:13">
      <c r="A42" s="643" t="str">
        <f t="shared" si="5"/>
        <v>A0009</v>
      </c>
      <c r="B42" s="644" t="str">
        <f t="shared" si="5"/>
        <v>(株)エネット</v>
      </c>
      <c r="C42" s="655" t="s">
        <v>4366</v>
      </c>
      <c r="D42" s="649">
        <v>2.9999999999999997E-4</v>
      </c>
      <c r="E42" s="650">
        <v>2.9999999999999997E-4</v>
      </c>
      <c r="F42" s="1406"/>
      <c r="G42" s="1405"/>
      <c r="H42" s="303" t="str">
        <f t="shared" si="0"/>
        <v>A0009_(株)エネット</v>
      </c>
      <c r="I42" s="303" t="str">
        <f t="shared" si="1"/>
        <v>A0009_(株)エネット_メニューC</v>
      </c>
      <c r="K42" s="303" t="s">
        <v>4367</v>
      </c>
      <c r="M42" s="303">
        <f t="shared" si="2"/>
        <v>12</v>
      </c>
    </row>
    <row r="43" spans="1:13">
      <c r="A43" s="643" t="str">
        <f t="shared" si="5"/>
        <v>A0009</v>
      </c>
      <c r="B43" s="644" t="str">
        <f t="shared" si="5"/>
        <v>(株)エネット</v>
      </c>
      <c r="C43" s="656" t="s">
        <v>4368</v>
      </c>
      <c r="D43" s="649">
        <v>3.4900000000000003E-4</v>
      </c>
      <c r="E43" s="650">
        <v>3.4900000000000003E-4</v>
      </c>
      <c r="F43" s="1406"/>
      <c r="G43" s="1405"/>
      <c r="H43" s="303" t="str">
        <f t="shared" si="0"/>
        <v>A0009_(株)エネット</v>
      </c>
      <c r="I43" s="303" t="str">
        <f t="shared" si="1"/>
        <v>A0009_(株)エネット_メニューD</v>
      </c>
      <c r="K43" s="303" t="s">
        <v>4369</v>
      </c>
      <c r="M43" s="303">
        <f t="shared" si="2"/>
        <v>3</v>
      </c>
    </row>
    <row r="44" spans="1:13">
      <c r="A44" s="643" t="str">
        <f t="shared" si="5"/>
        <v>A0009</v>
      </c>
      <c r="B44" s="644" t="str">
        <f t="shared" si="5"/>
        <v>(株)エネット</v>
      </c>
      <c r="C44" s="656" t="s">
        <v>4370</v>
      </c>
      <c r="D44" s="649">
        <v>3.6999999999999999E-4</v>
      </c>
      <c r="E44" s="650">
        <v>3.6999999999999999E-4</v>
      </c>
      <c r="F44" s="1406"/>
      <c r="G44" s="1405"/>
      <c r="H44" s="303" t="str">
        <f t="shared" si="0"/>
        <v>A0009_(株)エネット</v>
      </c>
      <c r="I44" s="303" t="str">
        <f t="shared" si="1"/>
        <v>A0009_(株)エネット_メニューE</v>
      </c>
      <c r="K44" s="303" t="s">
        <v>4371</v>
      </c>
      <c r="M44" s="303">
        <f t="shared" si="2"/>
        <v>4</v>
      </c>
    </row>
    <row r="45" spans="1:13">
      <c r="A45" s="643" t="str">
        <f t="shared" si="5"/>
        <v>A0009</v>
      </c>
      <c r="B45" s="644" t="str">
        <f t="shared" si="5"/>
        <v>(株)エネット</v>
      </c>
      <c r="C45" s="656" t="s">
        <v>4372</v>
      </c>
      <c r="D45" s="649">
        <v>4.3199999999999998E-4</v>
      </c>
      <c r="E45" s="650">
        <v>4.3199999999999998E-4</v>
      </c>
      <c r="F45" s="1406"/>
      <c r="G45" s="1405"/>
      <c r="H45" s="303" t="str">
        <f t="shared" si="0"/>
        <v>A0009_(株)エネット</v>
      </c>
      <c r="I45" s="303" t="str">
        <f t="shared" si="1"/>
        <v>A0009_(株)エネット_メニューF(残差)</v>
      </c>
      <c r="K45" s="303" t="s">
        <v>4373</v>
      </c>
      <c r="M45" s="303">
        <f t="shared" si="2"/>
        <v>3</v>
      </c>
    </row>
    <row r="46" spans="1:13">
      <c r="A46" s="643" t="str">
        <f t="shared" si="5"/>
        <v>A0009</v>
      </c>
      <c r="B46" s="644" t="str">
        <f t="shared" si="5"/>
        <v>(株)エネット</v>
      </c>
      <c r="C46" s="657" t="s">
        <v>4358</v>
      </c>
      <c r="D46" s="658">
        <v>3.7399999999999998E-4</v>
      </c>
      <c r="E46" s="653">
        <v>3.7399999999999998E-4</v>
      </c>
      <c r="F46" s="1406"/>
      <c r="G46" s="1405"/>
      <c r="H46" s="303" t="str">
        <f t="shared" si="0"/>
        <v>A0009_(株)エネット</v>
      </c>
      <c r="I46" s="303" t="str">
        <f t="shared" si="1"/>
        <v>A0009_(株)エネット_(参考値)事業者全体</v>
      </c>
      <c r="K46" s="303" t="s">
        <v>4374</v>
      </c>
      <c r="M46" s="303">
        <f t="shared" si="2"/>
        <v>5</v>
      </c>
    </row>
    <row r="47" spans="1:13">
      <c r="A47" s="643" t="s">
        <v>193</v>
      </c>
      <c r="B47" s="644" t="s">
        <v>1732</v>
      </c>
      <c r="C47" s="659" t="s">
        <v>215</v>
      </c>
      <c r="D47" s="646">
        <v>0</v>
      </c>
      <c r="E47" s="647">
        <v>0</v>
      </c>
      <c r="F47" s="1404">
        <v>100</v>
      </c>
      <c r="G47" s="1405"/>
      <c r="H47" s="303" t="str">
        <f t="shared" si="0"/>
        <v>A0011_須賀川瓦斯(株)</v>
      </c>
      <c r="I47" s="303" t="str">
        <f t="shared" si="1"/>
        <v>A0011_須賀川瓦斯(株)_メニューA</v>
      </c>
      <c r="K47" s="303" t="s">
        <v>4375</v>
      </c>
      <c r="M47" s="303">
        <f t="shared" si="2"/>
        <v>6</v>
      </c>
    </row>
    <row r="48" spans="1:13">
      <c r="A48" s="643" t="str">
        <f t="shared" ref="A48:B49" si="6">A47</f>
        <v>A0011</v>
      </c>
      <c r="B48" s="644" t="str">
        <f t="shared" si="6"/>
        <v>須賀川瓦斯(株)</v>
      </c>
      <c r="C48" s="660" t="s">
        <v>4303</v>
      </c>
      <c r="D48" s="649">
        <v>5.4500000000000002E-4</v>
      </c>
      <c r="E48" s="650">
        <v>5.4500000000000002E-4</v>
      </c>
      <c r="F48" s="1404"/>
      <c r="G48" s="1405"/>
      <c r="H48" s="303" t="str">
        <f t="shared" si="0"/>
        <v>A0011_須賀川瓦斯(株)</v>
      </c>
      <c r="I48" s="303" t="str">
        <f t="shared" si="1"/>
        <v>A0011_須賀川瓦斯(株)_メニューB(残差)</v>
      </c>
      <c r="K48" s="303" t="s">
        <v>4376</v>
      </c>
      <c r="M48" s="303">
        <f t="shared" si="2"/>
        <v>6</v>
      </c>
    </row>
    <row r="49" spans="1:13">
      <c r="A49" s="643" t="str">
        <f t="shared" si="6"/>
        <v>A0011</v>
      </c>
      <c r="B49" s="644" t="str">
        <f t="shared" si="6"/>
        <v>須賀川瓦斯(株)</v>
      </c>
      <c r="C49" s="660" t="s">
        <v>647</v>
      </c>
      <c r="D49" s="661">
        <v>5.4299999999999997E-4</v>
      </c>
      <c r="E49" s="662">
        <v>5.4299999999999997E-4</v>
      </c>
      <c r="F49" s="1404"/>
      <c r="G49" s="1405"/>
      <c r="H49" s="303" t="str">
        <f t="shared" si="0"/>
        <v>A0011_須賀川瓦斯(株)</v>
      </c>
      <c r="I49" s="303" t="str">
        <f t="shared" si="1"/>
        <v>A0011_須賀川瓦斯(株)_(参考値)事業者全体</v>
      </c>
      <c r="K49" s="303" t="s">
        <v>4377</v>
      </c>
      <c r="M49" s="303">
        <f t="shared" si="2"/>
        <v>19</v>
      </c>
    </row>
    <row r="50" spans="1:13">
      <c r="A50" s="643" t="s">
        <v>194</v>
      </c>
      <c r="B50" s="644" t="s">
        <v>1733</v>
      </c>
      <c r="C50" s="663" t="s">
        <v>215</v>
      </c>
      <c r="D50" s="664">
        <v>0</v>
      </c>
      <c r="E50" s="664">
        <v>0</v>
      </c>
      <c r="F50" s="1404">
        <v>68.231812006184157</v>
      </c>
      <c r="G50" s="1405" t="s">
        <v>4378</v>
      </c>
      <c r="H50" s="303" t="str">
        <f t="shared" si="0"/>
        <v>A0012_出光興産(株)</v>
      </c>
      <c r="I50" s="303" t="str">
        <f t="shared" si="1"/>
        <v>A0012_出光興産(株)_メニューA</v>
      </c>
      <c r="K50" s="303" t="s">
        <v>4379</v>
      </c>
      <c r="M50" s="303">
        <f t="shared" si="2"/>
        <v>5</v>
      </c>
    </row>
    <row r="51" spans="1:13">
      <c r="A51" s="643" t="str">
        <f t="shared" ref="A51:B54" si="7">A50</f>
        <v>A0012</v>
      </c>
      <c r="B51" s="644" t="str">
        <f t="shared" si="7"/>
        <v>出光興産(株)</v>
      </c>
      <c r="C51" s="665" t="s">
        <v>293</v>
      </c>
      <c r="D51" s="666">
        <v>0</v>
      </c>
      <c r="E51" s="666">
        <v>0</v>
      </c>
      <c r="F51" s="1404"/>
      <c r="G51" s="1405"/>
      <c r="H51" s="303" t="str">
        <f t="shared" si="0"/>
        <v>A0012_出光興産(株)</v>
      </c>
      <c r="I51" s="303" t="str">
        <f t="shared" si="1"/>
        <v>A0012_出光興産(株)_メニューB</v>
      </c>
      <c r="K51" s="303" t="s">
        <v>4380</v>
      </c>
      <c r="M51" s="303">
        <f t="shared" si="2"/>
        <v>4</v>
      </c>
    </row>
    <row r="52" spans="1:13">
      <c r="A52" s="643" t="str">
        <f t="shared" si="7"/>
        <v>A0012</v>
      </c>
      <c r="B52" s="644" t="str">
        <f t="shared" si="7"/>
        <v>出光興産(株)</v>
      </c>
      <c r="C52" s="667" t="s">
        <v>466</v>
      </c>
      <c r="D52" s="666">
        <v>1.9900000000000001E-4</v>
      </c>
      <c r="E52" s="666">
        <v>1.9900000000000001E-4</v>
      </c>
      <c r="F52" s="1404"/>
      <c r="G52" s="1405"/>
      <c r="H52" s="303" t="str">
        <f t="shared" si="0"/>
        <v>A0012_出光興産(株)</v>
      </c>
      <c r="I52" s="303" t="str">
        <f t="shared" si="1"/>
        <v>A0012_出光興産(株)_メニューC</v>
      </c>
      <c r="K52" s="303" t="s">
        <v>4381</v>
      </c>
      <c r="M52" s="303">
        <f t="shared" si="2"/>
        <v>5</v>
      </c>
    </row>
    <row r="53" spans="1:13">
      <c r="A53" s="643" t="str">
        <f t="shared" si="7"/>
        <v>A0012</v>
      </c>
      <c r="B53" s="644" t="str">
        <f t="shared" si="7"/>
        <v>出光興産(株)</v>
      </c>
      <c r="C53" s="668" t="s">
        <v>1719</v>
      </c>
      <c r="D53" s="666">
        <v>7.2900000000000005E-4</v>
      </c>
      <c r="E53" s="669">
        <v>7.2900000000000005E-4</v>
      </c>
      <c r="F53" s="1404"/>
      <c r="G53" s="1405"/>
      <c r="H53" s="303" t="str">
        <f t="shared" si="0"/>
        <v>A0012_出光興産(株)</v>
      </c>
      <c r="I53" s="303" t="str">
        <f t="shared" si="1"/>
        <v>A0012_出光興産(株)_メニューD(残差)</v>
      </c>
      <c r="K53" s="303" t="s">
        <v>4382</v>
      </c>
      <c r="M53" s="303">
        <f t="shared" si="2"/>
        <v>13</v>
      </c>
    </row>
    <row r="54" spans="1:13">
      <c r="A54" s="643" t="str">
        <f t="shared" si="7"/>
        <v>A0012</v>
      </c>
      <c r="B54" s="644" t="str">
        <f t="shared" si="7"/>
        <v>出光興産(株)</v>
      </c>
      <c r="C54" s="670" t="s">
        <v>647</v>
      </c>
      <c r="D54" s="671">
        <v>7.0899999999999999E-4</v>
      </c>
      <c r="E54" s="672">
        <v>7.0899999999999999E-4</v>
      </c>
      <c r="F54" s="1404"/>
      <c r="G54" s="1405"/>
      <c r="H54" s="303" t="str">
        <f t="shared" si="0"/>
        <v>A0012_出光興産(株)</v>
      </c>
      <c r="I54" s="303" t="str">
        <f t="shared" si="1"/>
        <v>A0012_出光興産(株)_(参考値)事業者全体</v>
      </c>
      <c r="K54" s="303" t="s">
        <v>4383</v>
      </c>
      <c r="M54" s="303">
        <f t="shared" si="2"/>
        <v>1</v>
      </c>
    </row>
    <row r="55" spans="1:13">
      <c r="A55" s="643" t="s">
        <v>195</v>
      </c>
      <c r="B55" s="644" t="s">
        <v>1734</v>
      </c>
      <c r="C55" s="673" t="s">
        <v>215</v>
      </c>
      <c r="D55" s="674">
        <v>0</v>
      </c>
      <c r="E55" s="675">
        <v>0</v>
      </c>
      <c r="F55" s="1404">
        <v>95.892663556524596</v>
      </c>
      <c r="G55" s="1405" t="s">
        <v>4378</v>
      </c>
      <c r="H55" s="303" t="str">
        <f t="shared" si="0"/>
        <v>A0013_(株)オプテージ</v>
      </c>
      <c r="I55" s="303" t="str">
        <f t="shared" si="1"/>
        <v>A0013_(株)オプテージ_メニューA</v>
      </c>
      <c r="K55" s="303" t="s">
        <v>4384</v>
      </c>
      <c r="M55" s="303">
        <f t="shared" si="2"/>
        <v>1</v>
      </c>
    </row>
    <row r="56" spans="1:13">
      <c r="A56" s="643" t="str">
        <f t="shared" ref="A56:B57" si="8">A55</f>
        <v>A0013</v>
      </c>
      <c r="B56" s="644" t="str">
        <f t="shared" si="8"/>
        <v>(株)オプテージ</v>
      </c>
      <c r="C56" s="676" t="s">
        <v>4385</v>
      </c>
      <c r="D56" s="677">
        <v>5.4100000000000003E-4</v>
      </c>
      <c r="E56" s="669">
        <v>5.4100000000000003E-4</v>
      </c>
      <c r="F56" s="1404"/>
      <c r="G56" s="1405"/>
      <c r="H56" s="303" t="str">
        <f t="shared" si="0"/>
        <v>A0013_(株)オプテージ</v>
      </c>
      <c r="I56" s="303" t="str">
        <f t="shared" si="1"/>
        <v>A0013_(株)オプテージ_メニューB(残差)</v>
      </c>
      <c r="K56" s="303" t="s">
        <v>4386</v>
      </c>
      <c r="M56" s="303">
        <f t="shared" si="2"/>
        <v>6</v>
      </c>
    </row>
    <row r="57" spans="1:13">
      <c r="A57" s="643" t="str">
        <f t="shared" si="8"/>
        <v>A0013</v>
      </c>
      <c r="B57" s="644" t="str">
        <f t="shared" si="8"/>
        <v>(株)オプテージ</v>
      </c>
      <c r="C57" s="678" t="s">
        <v>647</v>
      </c>
      <c r="D57" s="679">
        <v>5.4100000000000003E-4</v>
      </c>
      <c r="E57" s="680">
        <v>5.4100000000000003E-4</v>
      </c>
      <c r="F57" s="1404"/>
      <c r="G57" s="1405"/>
      <c r="H57" s="303" t="str">
        <f t="shared" si="0"/>
        <v>A0013_(株)オプテージ</v>
      </c>
      <c r="I57" s="303" t="str">
        <f t="shared" si="1"/>
        <v>A0013_(株)オプテージ_(参考値)事業者全体</v>
      </c>
      <c r="K57" s="303" t="s">
        <v>4387</v>
      </c>
      <c r="M57" s="303">
        <f t="shared" si="2"/>
        <v>1</v>
      </c>
    </row>
    <row r="58" spans="1:13">
      <c r="A58" s="643" t="s">
        <v>196</v>
      </c>
      <c r="B58" s="644" t="s">
        <v>1735</v>
      </c>
      <c r="C58" s="681" t="s">
        <v>215</v>
      </c>
      <c r="D58" s="682">
        <v>0</v>
      </c>
      <c r="E58" s="683">
        <v>0</v>
      </c>
      <c r="F58" s="1404">
        <v>99.792967106406834</v>
      </c>
      <c r="G58" s="1405" t="s">
        <v>4388</v>
      </c>
      <c r="H58" s="303" t="str">
        <f t="shared" si="0"/>
        <v>A0014_エネサーブ(株)</v>
      </c>
      <c r="I58" s="303" t="str">
        <f t="shared" si="1"/>
        <v>A0014_エネサーブ(株)_メニューA</v>
      </c>
      <c r="K58" s="303" t="s">
        <v>4389</v>
      </c>
      <c r="M58" s="303">
        <f t="shared" si="2"/>
        <v>3</v>
      </c>
    </row>
    <row r="59" spans="1:13">
      <c r="A59" s="643" t="str">
        <f t="shared" ref="A59:B60" si="9">A58</f>
        <v>A0014</v>
      </c>
      <c r="B59" s="644" t="str">
        <f t="shared" si="9"/>
        <v>エネサーブ(株)</v>
      </c>
      <c r="C59" s="660" t="s">
        <v>4385</v>
      </c>
      <c r="D59" s="649">
        <v>9.8700000000000003E-4</v>
      </c>
      <c r="E59" s="650">
        <v>9.8700000000000003E-4</v>
      </c>
      <c r="F59" s="1404"/>
      <c r="G59" s="1405"/>
      <c r="H59" s="303" t="str">
        <f t="shared" si="0"/>
        <v>A0014_エネサーブ(株)</v>
      </c>
      <c r="I59" s="303" t="str">
        <f t="shared" si="1"/>
        <v>A0014_エネサーブ(株)_メニューB(残差)</v>
      </c>
      <c r="K59" s="303" t="s">
        <v>4390</v>
      </c>
      <c r="M59" s="303">
        <f t="shared" si="2"/>
        <v>1</v>
      </c>
    </row>
    <row r="60" spans="1:13">
      <c r="A60" s="643" t="str">
        <f t="shared" si="9"/>
        <v>A0014</v>
      </c>
      <c r="B60" s="644" t="str">
        <f t="shared" si="9"/>
        <v>エネサーブ(株)</v>
      </c>
      <c r="C60" s="651" t="s">
        <v>647</v>
      </c>
      <c r="D60" s="652">
        <v>5.2700000000000002E-4</v>
      </c>
      <c r="E60" s="653">
        <v>5.2700000000000002E-4</v>
      </c>
      <c r="F60" s="1404"/>
      <c r="G60" s="1405"/>
      <c r="H60" s="303" t="str">
        <f t="shared" si="0"/>
        <v>A0014_エネサーブ(株)</v>
      </c>
      <c r="I60" s="303" t="str">
        <f t="shared" si="1"/>
        <v>A0014_エネサーブ(株)_(参考値)事業者全体</v>
      </c>
      <c r="K60" s="303" t="s">
        <v>4391</v>
      </c>
      <c r="M60" s="303">
        <f t="shared" si="2"/>
        <v>3</v>
      </c>
    </row>
    <row r="61" spans="1:13">
      <c r="A61" s="643" t="s">
        <v>197</v>
      </c>
      <c r="B61" s="644" t="s">
        <v>4392</v>
      </c>
      <c r="C61" s="645" t="s">
        <v>215</v>
      </c>
      <c r="D61" s="646">
        <v>0</v>
      </c>
      <c r="E61" s="647">
        <v>0</v>
      </c>
      <c r="F61" s="1404">
        <v>87.29</v>
      </c>
      <c r="G61" s="1405" t="s">
        <v>4378</v>
      </c>
      <c r="H61" s="303" t="str">
        <f t="shared" si="0"/>
        <v>A0015_(株)エネワンでんき(旧:(株)坊っちゃん電力、格安電力(株))</v>
      </c>
      <c r="I61" s="303" t="str">
        <f t="shared" si="1"/>
        <v>A0015_(株)エネワンでんき(旧:(株)坊っちゃん電力、格安電力(株))_メニューA</v>
      </c>
      <c r="K61" s="303" t="s">
        <v>4393</v>
      </c>
      <c r="M61" s="303">
        <f t="shared" si="2"/>
        <v>3</v>
      </c>
    </row>
    <row r="62" spans="1:13">
      <c r="A62" s="643" t="str">
        <f t="shared" ref="A62:B63" si="10">A61</f>
        <v>A0015</v>
      </c>
      <c r="B62" s="644" t="str">
        <f t="shared" si="10"/>
        <v>(株)エネワンでんき(旧:(株)坊っちゃん電力、格安電力(株))</v>
      </c>
      <c r="C62" s="648" t="s">
        <v>4385</v>
      </c>
      <c r="D62" s="649">
        <v>4.4999999999999999E-4</v>
      </c>
      <c r="E62" s="650">
        <v>4.4999999999999999E-4</v>
      </c>
      <c r="F62" s="1404"/>
      <c r="G62" s="1405"/>
      <c r="H62" s="303" t="str">
        <f t="shared" si="0"/>
        <v>A0015_(株)エネワンでんき(旧:(株)坊っちゃん電力、格安電力(株))</v>
      </c>
      <c r="I62" s="303" t="str">
        <f t="shared" si="1"/>
        <v>A0015_(株)エネワンでんき(旧:(株)坊っちゃん電力、格安電力(株))_メニューB(残差)</v>
      </c>
      <c r="K62" s="303" t="s">
        <v>4394</v>
      </c>
      <c r="M62" s="303">
        <f t="shared" si="2"/>
        <v>4</v>
      </c>
    </row>
    <row r="63" spans="1:13">
      <c r="A63" s="643" t="str">
        <f t="shared" si="10"/>
        <v>A0015</v>
      </c>
      <c r="B63" s="644" t="str">
        <f t="shared" si="10"/>
        <v>(株)エネワンでんき(旧:(株)坊っちゃん電力、格安電力(株))</v>
      </c>
      <c r="C63" s="651" t="s">
        <v>647</v>
      </c>
      <c r="D63" s="652">
        <v>4.3600000000000003E-4</v>
      </c>
      <c r="E63" s="653">
        <v>4.3600000000000003E-4</v>
      </c>
      <c r="F63" s="1404"/>
      <c r="G63" s="1405"/>
      <c r="H63" s="303" t="str">
        <f t="shared" si="0"/>
        <v>A0015_(株)エネワンでんき(旧:(株)坊っちゃん電力、格安電力(株))</v>
      </c>
      <c r="I63" s="303" t="str">
        <f t="shared" si="1"/>
        <v>A0015_(株)エネワンでんき(旧:(株)坊っちゃん電力、格安電力(株))_(参考値)事業者全体</v>
      </c>
      <c r="K63" s="303" t="s">
        <v>4395</v>
      </c>
      <c r="M63" s="303">
        <f t="shared" si="2"/>
        <v>1</v>
      </c>
    </row>
    <row r="64" spans="1:13">
      <c r="A64" s="643" t="s">
        <v>198</v>
      </c>
      <c r="B64" s="644" t="s">
        <v>1736</v>
      </c>
      <c r="C64" s="635" t="s">
        <v>215</v>
      </c>
      <c r="D64" s="646">
        <v>0</v>
      </c>
      <c r="E64" s="647">
        <v>0</v>
      </c>
      <c r="F64" s="1406">
        <v>83.294630829431</v>
      </c>
      <c r="G64" s="1405" t="s">
        <v>4378</v>
      </c>
      <c r="H64" s="303" t="str">
        <f t="shared" si="0"/>
        <v>A0016_ミツウロコグリーンエネルギー(株)</v>
      </c>
      <c r="I64" s="303" t="str">
        <f t="shared" si="1"/>
        <v>A0016_ミツウロコグリーンエネルギー(株)_メニューA</v>
      </c>
      <c r="K64" s="303" t="s">
        <v>4396</v>
      </c>
      <c r="M64" s="303">
        <f t="shared" si="2"/>
        <v>5</v>
      </c>
    </row>
    <row r="65" spans="1:13">
      <c r="A65" s="643" t="str">
        <f t="shared" ref="A65:B75" si="11">A64</f>
        <v>A0016</v>
      </c>
      <c r="B65" s="644" t="str">
        <f t="shared" si="11"/>
        <v>ミツウロコグリーンエネルギー(株)</v>
      </c>
      <c r="C65" s="660" t="s">
        <v>293</v>
      </c>
      <c r="D65" s="649">
        <v>2.0000000000000001E-4</v>
      </c>
      <c r="E65" s="650">
        <v>2.0000000000000001E-4</v>
      </c>
      <c r="F65" s="1406"/>
      <c r="G65" s="1405"/>
      <c r="H65" s="303" t="str">
        <f t="shared" si="0"/>
        <v>A0016_ミツウロコグリーンエネルギー(株)</v>
      </c>
      <c r="I65" s="303" t="str">
        <f t="shared" si="1"/>
        <v>A0016_ミツウロコグリーンエネルギー(株)_メニューB</v>
      </c>
      <c r="K65" s="303" t="s">
        <v>4397</v>
      </c>
      <c r="M65" s="303">
        <f t="shared" si="2"/>
        <v>4</v>
      </c>
    </row>
    <row r="66" spans="1:13">
      <c r="A66" s="643" t="str">
        <f t="shared" si="11"/>
        <v>A0016</v>
      </c>
      <c r="B66" s="644" t="str">
        <f t="shared" si="11"/>
        <v>ミツウロコグリーンエネルギー(株)</v>
      </c>
      <c r="C66" s="684" t="s">
        <v>466</v>
      </c>
      <c r="D66" s="649">
        <v>0</v>
      </c>
      <c r="E66" s="650">
        <v>0</v>
      </c>
      <c r="F66" s="1406"/>
      <c r="G66" s="1405"/>
      <c r="H66" s="303" t="str">
        <f t="shared" si="0"/>
        <v>A0016_ミツウロコグリーンエネルギー(株)</v>
      </c>
      <c r="I66" s="303" t="str">
        <f t="shared" si="1"/>
        <v>A0016_ミツウロコグリーンエネルギー(株)_メニューC</v>
      </c>
      <c r="K66" s="303" t="s">
        <v>4398</v>
      </c>
      <c r="M66" s="303">
        <f t="shared" si="2"/>
        <v>6</v>
      </c>
    </row>
    <row r="67" spans="1:13">
      <c r="A67" s="643" t="str">
        <f t="shared" si="11"/>
        <v>A0016</v>
      </c>
      <c r="B67" s="644" t="str">
        <f t="shared" si="11"/>
        <v>ミツウロコグリーンエネルギー(株)</v>
      </c>
      <c r="C67" s="648" t="s">
        <v>467</v>
      </c>
      <c r="D67" s="649">
        <v>0</v>
      </c>
      <c r="E67" s="650">
        <v>0</v>
      </c>
      <c r="F67" s="1406"/>
      <c r="G67" s="1405"/>
      <c r="H67" s="303" t="str">
        <f t="shared" si="0"/>
        <v>A0016_ミツウロコグリーンエネルギー(株)</v>
      </c>
      <c r="I67" s="303" t="str">
        <f t="shared" si="1"/>
        <v>A0016_ミツウロコグリーンエネルギー(株)_メニューD</v>
      </c>
      <c r="K67" s="303" t="s">
        <v>4399</v>
      </c>
      <c r="M67" s="303">
        <f t="shared" si="2"/>
        <v>1</v>
      </c>
    </row>
    <row r="68" spans="1:13">
      <c r="A68" s="643" t="str">
        <f t="shared" si="11"/>
        <v>A0016</v>
      </c>
      <c r="B68" s="644" t="str">
        <f t="shared" si="11"/>
        <v>ミツウロコグリーンエネルギー(株)</v>
      </c>
      <c r="C68" s="660" t="s">
        <v>468</v>
      </c>
      <c r="D68" s="649">
        <v>2.5399999999999999E-4</v>
      </c>
      <c r="E68" s="650">
        <v>2.5399999999999999E-4</v>
      </c>
      <c r="F68" s="1406"/>
      <c r="G68" s="1405"/>
      <c r="H68" s="303" t="str">
        <f t="shared" si="0"/>
        <v>A0016_ミツウロコグリーンエネルギー(株)</v>
      </c>
      <c r="I68" s="303" t="str">
        <f t="shared" si="1"/>
        <v>A0016_ミツウロコグリーンエネルギー(株)_メニューE</v>
      </c>
      <c r="K68" s="303" t="s">
        <v>4400</v>
      </c>
      <c r="M68" s="303">
        <f t="shared" si="2"/>
        <v>4</v>
      </c>
    </row>
    <row r="69" spans="1:13">
      <c r="A69" s="643" t="str">
        <f t="shared" si="11"/>
        <v>A0016</v>
      </c>
      <c r="B69" s="644" t="str">
        <f t="shared" si="11"/>
        <v>ミツウロコグリーンエネルギー(株)</v>
      </c>
      <c r="C69" s="660" t="s">
        <v>469</v>
      </c>
      <c r="D69" s="649">
        <v>0</v>
      </c>
      <c r="E69" s="650">
        <v>0</v>
      </c>
      <c r="F69" s="1406"/>
      <c r="G69" s="1405"/>
      <c r="H69" s="303" t="str">
        <f t="shared" si="0"/>
        <v>A0016_ミツウロコグリーンエネルギー(株)</v>
      </c>
      <c r="I69" s="303" t="str">
        <f t="shared" si="1"/>
        <v>A0016_ミツウロコグリーンエネルギー(株)_メニューF</v>
      </c>
      <c r="K69" s="303" t="s">
        <v>4401</v>
      </c>
      <c r="M69" s="303">
        <f t="shared" si="2"/>
        <v>9</v>
      </c>
    </row>
    <row r="70" spans="1:13">
      <c r="A70" s="643" t="str">
        <f t="shared" si="11"/>
        <v>A0016</v>
      </c>
      <c r="B70" s="644" t="str">
        <f t="shared" si="11"/>
        <v>ミツウロコグリーンエネルギー(株)</v>
      </c>
      <c r="C70" s="660" t="s">
        <v>470</v>
      </c>
      <c r="D70" s="649">
        <v>0</v>
      </c>
      <c r="E70" s="650">
        <v>0</v>
      </c>
      <c r="F70" s="1406"/>
      <c r="G70" s="1405"/>
      <c r="H70" s="303" t="str">
        <f t="shared" si="0"/>
        <v>A0016_ミツウロコグリーンエネルギー(株)</v>
      </c>
      <c r="I70" s="303" t="str">
        <f t="shared" si="1"/>
        <v>A0016_ミツウロコグリーンエネルギー(株)_メニューG</v>
      </c>
      <c r="K70" s="303" t="s">
        <v>4402</v>
      </c>
      <c r="M70" s="303">
        <f t="shared" si="2"/>
        <v>1</v>
      </c>
    </row>
    <row r="71" spans="1:13">
      <c r="A71" s="643" t="str">
        <f t="shared" si="11"/>
        <v>A0016</v>
      </c>
      <c r="B71" s="644" t="str">
        <f t="shared" si="11"/>
        <v>ミツウロコグリーンエネルギー(株)</v>
      </c>
      <c r="C71" s="684" t="s">
        <v>471</v>
      </c>
      <c r="D71" s="649">
        <v>0</v>
      </c>
      <c r="E71" s="650">
        <v>0</v>
      </c>
      <c r="F71" s="1406"/>
      <c r="G71" s="1405"/>
      <c r="H71" s="303" t="str">
        <f t="shared" si="0"/>
        <v>A0016_ミツウロコグリーンエネルギー(株)</v>
      </c>
      <c r="I71" s="303" t="str">
        <f t="shared" si="1"/>
        <v>A0016_ミツウロコグリーンエネルギー(株)_メニューH</v>
      </c>
      <c r="K71" s="303" t="s">
        <v>4403</v>
      </c>
      <c r="M71" s="303">
        <f t="shared" si="2"/>
        <v>3</v>
      </c>
    </row>
    <row r="72" spans="1:13">
      <c r="A72" s="643" t="str">
        <f t="shared" si="11"/>
        <v>A0016</v>
      </c>
      <c r="B72" s="644" t="str">
        <f t="shared" si="11"/>
        <v>ミツウロコグリーンエネルギー(株)</v>
      </c>
      <c r="C72" s="648" t="s">
        <v>4404</v>
      </c>
      <c r="D72" s="649">
        <v>2.5300000000000002E-4</v>
      </c>
      <c r="E72" s="650">
        <v>2.5300000000000002E-4</v>
      </c>
      <c r="F72" s="1406"/>
      <c r="G72" s="1405"/>
      <c r="H72" s="303" t="str">
        <f t="shared" si="0"/>
        <v>A0016_ミツウロコグリーンエネルギー(株)</v>
      </c>
      <c r="I72" s="303" t="str">
        <f t="shared" si="1"/>
        <v>A0016_ミツウロコグリーンエネルギー(株)_メニューI</v>
      </c>
      <c r="K72" s="303" t="s">
        <v>4405</v>
      </c>
      <c r="M72" s="303">
        <f t="shared" si="2"/>
        <v>5</v>
      </c>
    </row>
    <row r="73" spans="1:13">
      <c r="A73" s="643" t="str">
        <f t="shared" si="11"/>
        <v>A0016</v>
      </c>
      <c r="B73" s="644" t="str">
        <f t="shared" si="11"/>
        <v>ミツウロコグリーンエネルギー(株)</v>
      </c>
      <c r="C73" s="684" t="s">
        <v>1706</v>
      </c>
      <c r="D73" s="649">
        <v>1.6699999999999999E-4</v>
      </c>
      <c r="E73" s="650">
        <v>1.6699999999999999E-4</v>
      </c>
      <c r="F73" s="1406"/>
      <c r="G73" s="1405"/>
      <c r="H73" s="303" t="str">
        <f t="shared" si="0"/>
        <v>A0016_ミツウロコグリーンエネルギー(株)</v>
      </c>
      <c r="I73" s="303" t="str">
        <f t="shared" si="1"/>
        <v>A0016_ミツウロコグリーンエネルギー(株)_メニューJ</v>
      </c>
      <c r="K73" s="303" t="s">
        <v>4406</v>
      </c>
      <c r="M73" s="303">
        <f t="shared" si="2"/>
        <v>5</v>
      </c>
    </row>
    <row r="74" spans="1:13">
      <c r="A74" s="643" t="str">
        <f t="shared" si="11"/>
        <v>A0016</v>
      </c>
      <c r="B74" s="644" t="str">
        <f t="shared" si="11"/>
        <v>ミツウロコグリーンエネルギー(株)</v>
      </c>
      <c r="C74" s="685" t="s">
        <v>4407</v>
      </c>
      <c r="D74" s="649">
        <v>4.9799999999999996E-4</v>
      </c>
      <c r="E74" s="650">
        <v>4.9799999999999996E-4</v>
      </c>
      <c r="F74" s="1406"/>
      <c r="G74" s="1405"/>
      <c r="H74" s="303" t="str">
        <f t="shared" si="0"/>
        <v>A0016_ミツウロコグリーンエネルギー(株)</v>
      </c>
      <c r="I74" s="303" t="str">
        <f t="shared" si="1"/>
        <v>A0016_ミツウロコグリーンエネルギー(株)_メニューK(残差)</v>
      </c>
      <c r="K74" s="303" t="s">
        <v>4408</v>
      </c>
      <c r="M74" s="303">
        <f t="shared" si="2"/>
        <v>3</v>
      </c>
    </row>
    <row r="75" spans="1:13">
      <c r="A75" s="643" t="str">
        <f t="shared" si="11"/>
        <v>A0016</v>
      </c>
      <c r="B75" s="644" t="str">
        <f t="shared" si="11"/>
        <v>ミツウロコグリーンエネルギー(株)</v>
      </c>
      <c r="C75" s="651" t="s">
        <v>647</v>
      </c>
      <c r="D75" s="658">
        <v>4.4499999999999997E-4</v>
      </c>
      <c r="E75" s="653">
        <v>4.4499999999999997E-4</v>
      </c>
      <c r="F75" s="1406"/>
      <c r="G75" s="1405"/>
      <c r="H75" s="303" t="str">
        <f t="shared" si="0"/>
        <v>A0016_ミツウロコグリーンエネルギー(株)</v>
      </c>
      <c r="I75" s="303" t="str">
        <f t="shared" si="1"/>
        <v>A0016_ミツウロコグリーンエネルギー(株)_(参考値)事業者全体</v>
      </c>
      <c r="K75" s="303" t="s">
        <v>4409</v>
      </c>
      <c r="M75" s="303">
        <f t="shared" si="2"/>
        <v>3</v>
      </c>
    </row>
    <row r="76" spans="1:13">
      <c r="A76" s="643" t="s">
        <v>1737</v>
      </c>
      <c r="B76" s="644" t="s">
        <v>4410</v>
      </c>
      <c r="C76" s="686" t="s">
        <v>215</v>
      </c>
      <c r="D76" s="687">
        <v>0</v>
      </c>
      <c r="E76" s="688">
        <v>0</v>
      </c>
      <c r="F76" s="1404">
        <v>76.344086021505376</v>
      </c>
      <c r="G76" s="1405" t="s">
        <v>4411</v>
      </c>
      <c r="H76" s="303" t="str">
        <f t="shared" si="0"/>
        <v xml:space="preserve">A0017_(株)リエネ </v>
      </c>
      <c r="I76" s="303" t="str">
        <f t="shared" si="1"/>
        <v>A0017_(株)リエネ _メニューA</v>
      </c>
      <c r="K76" s="303" t="s">
        <v>4412</v>
      </c>
      <c r="M76" s="303">
        <f t="shared" si="2"/>
        <v>3</v>
      </c>
    </row>
    <row r="77" spans="1:13">
      <c r="A77" s="643" t="str">
        <f t="shared" ref="A77:B78" si="12">A76</f>
        <v>A0017</v>
      </c>
      <c r="B77" s="644" t="str">
        <f t="shared" si="12"/>
        <v xml:space="preserve">(株)リエネ </v>
      </c>
      <c r="C77" s="685" t="s">
        <v>4385</v>
      </c>
      <c r="D77" s="649">
        <v>8.25E-4</v>
      </c>
      <c r="E77" s="650">
        <v>8.25E-4</v>
      </c>
      <c r="F77" s="1404"/>
      <c r="G77" s="1405"/>
      <c r="H77" s="303" t="str">
        <f t="shared" si="0"/>
        <v xml:space="preserve">A0017_(株)リエネ </v>
      </c>
      <c r="I77" s="303" t="str">
        <f t="shared" si="1"/>
        <v>A0017_(株)リエネ _メニューB(残差)</v>
      </c>
      <c r="K77" s="303" t="s">
        <v>4413</v>
      </c>
      <c r="M77" s="303">
        <f t="shared" si="2"/>
        <v>7</v>
      </c>
    </row>
    <row r="78" spans="1:13">
      <c r="A78" s="643" t="str">
        <f t="shared" si="12"/>
        <v>A0017</v>
      </c>
      <c r="B78" s="644" t="str">
        <f t="shared" si="12"/>
        <v xml:space="preserve">(株)リエネ </v>
      </c>
      <c r="C78" s="665" t="s">
        <v>647</v>
      </c>
      <c r="D78" s="661">
        <v>1.63E-4</v>
      </c>
      <c r="E78" s="689">
        <v>1.63E-4</v>
      </c>
      <c r="F78" s="1404"/>
      <c r="G78" s="1405"/>
      <c r="H78" s="303" t="str">
        <f t="shared" si="0"/>
        <v xml:space="preserve">A0017_(株)リエネ </v>
      </c>
      <c r="I78" s="303" t="str">
        <f t="shared" si="1"/>
        <v>A0017_(株)リエネ _(参考値)事業者全体</v>
      </c>
      <c r="K78" s="303" t="s">
        <v>4414</v>
      </c>
      <c r="M78" s="303">
        <f t="shared" si="2"/>
        <v>3</v>
      </c>
    </row>
    <row r="79" spans="1:13">
      <c r="A79" s="643" t="s">
        <v>199</v>
      </c>
      <c r="B79" s="644" t="s">
        <v>1738</v>
      </c>
      <c r="C79" s="690" t="s">
        <v>215</v>
      </c>
      <c r="D79" s="691">
        <v>0</v>
      </c>
      <c r="E79" s="692">
        <v>0</v>
      </c>
      <c r="F79" s="1404">
        <v>99.74444523319373</v>
      </c>
      <c r="G79" s="1405" t="s">
        <v>4415</v>
      </c>
      <c r="H79" s="303" t="str">
        <f t="shared" si="0"/>
        <v>A0018_ネクストパワーやまと(株)</v>
      </c>
      <c r="I79" s="303" t="str">
        <f t="shared" si="1"/>
        <v>A0018_ネクストパワーやまと(株)_メニューA</v>
      </c>
      <c r="K79" s="303" t="s">
        <v>4416</v>
      </c>
      <c r="M79" s="303">
        <f t="shared" si="2"/>
        <v>6</v>
      </c>
    </row>
    <row r="80" spans="1:13">
      <c r="A80" s="643" t="str">
        <f t="shared" ref="A80:B82" si="13">A79</f>
        <v>A0018</v>
      </c>
      <c r="B80" s="644" t="str">
        <f t="shared" si="13"/>
        <v>ネクストパワーやまと(株)</v>
      </c>
      <c r="C80" s="693" t="s">
        <v>293</v>
      </c>
      <c r="D80" s="694">
        <v>2.92E-4</v>
      </c>
      <c r="E80" s="695">
        <v>2.92E-4</v>
      </c>
      <c r="F80" s="1404"/>
      <c r="G80" s="1405"/>
      <c r="H80" s="303" t="str">
        <f t="shared" si="0"/>
        <v>A0018_ネクストパワーやまと(株)</v>
      </c>
      <c r="I80" s="303" t="str">
        <f t="shared" si="1"/>
        <v>A0018_ネクストパワーやまと(株)_メニューB</v>
      </c>
      <c r="K80" s="303" t="s">
        <v>4417</v>
      </c>
      <c r="M80" s="303">
        <f t="shared" si="2"/>
        <v>4</v>
      </c>
    </row>
    <row r="81" spans="1:13">
      <c r="A81" s="643" t="str">
        <f t="shared" si="13"/>
        <v>A0018</v>
      </c>
      <c r="B81" s="644" t="str">
        <f t="shared" si="13"/>
        <v>ネクストパワーやまと(株)</v>
      </c>
      <c r="C81" s="696" t="s">
        <v>4418</v>
      </c>
      <c r="D81" s="697">
        <v>4.8899999999999996E-4</v>
      </c>
      <c r="E81" s="698">
        <v>4.8899999999999996E-4</v>
      </c>
      <c r="F81" s="1404"/>
      <c r="G81" s="1405"/>
      <c r="H81" s="303" t="str">
        <f t="shared" si="0"/>
        <v>A0018_ネクストパワーやまと(株)</v>
      </c>
      <c r="I81" s="303" t="str">
        <f t="shared" si="1"/>
        <v>A0018_ネクストパワーやまと(株)_メニューC(残差)</v>
      </c>
      <c r="K81" s="303" t="s">
        <v>4419</v>
      </c>
      <c r="M81" s="303">
        <f t="shared" si="2"/>
        <v>3</v>
      </c>
    </row>
    <row r="82" spans="1:13">
      <c r="A82" s="643" t="str">
        <f t="shared" si="13"/>
        <v>A0018</v>
      </c>
      <c r="B82" s="644" t="str">
        <f t="shared" si="13"/>
        <v>ネクストパワーやまと(株)</v>
      </c>
      <c r="C82" s="699" t="s">
        <v>647</v>
      </c>
      <c r="D82" s="700">
        <v>4.8500000000000003E-4</v>
      </c>
      <c r="E82" s="701">
        <v>4.8500000000000003E-4</v>
      </c>
      <c r="F82" s="1404"/>
      <c r="G82" s="1405"/>
      <c r="H82" s="303" t="str">
        <f t="shared" si="0"/>
        <v>A0018_ネクストパワーやまと(株)</v>
      </c>
      <c r="I82" s="303" t="str">
        <f t="shared" si="1"/>
        <v>A0018_ネクストパワーやまと(株)_(参考値)事業者全体</v>
      </c>
      <c r="K82" s="303" t="s">
        <v>4420</v>
      </c>
      <c r="M82" s="303">
        <f t="shared" si="2"/>
        <v>6</v>
      </c>
    </row>
    <row r="83" spans="1:13">
      <c r="A83" s="643" t="s">
        <v>200</v>
      </c>
      <c r="B83" s="644" t="s">
        <v>1739</v>
      </c>
      <c r="C83" s="648" t="s">
        <v>215</v>
      </c>
      <c r="D83" s="646">
        <v>0</v>
      </c>
      <c r="E83" s="647">
        <v>0</v>
      </c>
      <c r="F83" s="1404">
        <v>100</v>
      </c>
      <c r="G83" s="1405"/>
      <c r="H83" s="303" t="str">
        <f t="shared" si="0"/>
        <v>A0019_日本テクノ(株)</v>
      </c>
      <c r="I83" s="303" t="str">
        <f t="shared" si="1"/>
        <v>A0019_日本テクノ(株)_メニューA</v>
      </c>
      <c r="K83" s="303" t="s">
        <v>4421</v>
      </c>
      <c r="M83" s="303">
        <f t="shared" si="2"/>
        <v>1</v>
      </c>
    </row>
    <row r="84" spans="1:13">
      <c r="A84" s="643" t="str">
        <f t="shared" ref="A84:B85" si="14">A83</f>
        <v>A0019</v>
      </c>
      <c r="B84" s="644" t="str">
        <f t="shared" si="14"/>
        <v>日本テクノ(株)</v>
      </c>
      <c r="C84" s="660" t="s">
        <v>4303</v>
      </c>
      <c r="D84" s="649">
        <v>5.1699999999999999E-4</v>
      </c>
      <c r="E84" s="650">
        <v>5.1699999999999999E-4</v>
      </c>
      <c r="F84" s="1404"/>
      <c r="G84" s="1405"/>
      <c r="H84" s="303" t="str">
        <f t="shared" si="0"/>
        <v>A0019_日本テクノ(株)</v>
      </c>
      <c r="I84" s="303" t="str">
        <f t="shared" si="1"/>
        <v>A0019_日本テクノ(株)_メニューB(残差)</v>
      </c>
      <c r="K84" s="303" t="s">
        <v>4422</v>
      </c>
      <c r="M84" s="303">
        <f t="shared" si="2"/>
        <v>8</v>
      </c>
    </row>
    <row r="85" spans="1:13">
      <c r="A85" s="643" t="str">
        <f t="shared" si="14"/>
        <v>A0019</v>
      </c>
      <c r="B85" s="702" t="str">
        <f t="shared" si="14"/>
        <v>日本テクノ(株)</v>
      </c>
      <c r="C85" s="660" t="s">
        <v>647</v>
      </c>
      <c r="D85" s="661">
        <v>4.1199999999999999E-4</v>
      </c>
      <c r="E85" s="662">
        <v>4.1199999999999999E-4</v>
      </c>
      <c r="F85" s="1416"/>
      <c r="G85" s="1417"/>
      <c r="H85" s="303" t="str">
        <f t="shared" si="0"/>
        <v>A0019_日本テクノ(株)</v>
      </c>
      <c r="I85" s="303" t="str">
        <f t="shared" si="1"/>
        <v>A0019_日本テクノ(株)_(参考値)事業者全体</v>
      </c>
      <c r="K85" s="303" t="s">
        <v>4423</v>
      </c>
      <c r="M85" s="303">
        <f t="shared" si="2"/>
        <v>4</v>
      </c>
    </row>
    <row r="86" spans="1:13">
      <c r="A86" s="703" t="s">
        <v>201</v>
      </c>
      <c r="B86" s="704" t="s">
        <v>1740</v>
      </c>
      <c r="C86" s="705" t="s">
        <v>215</v>
      </c>
      <c r="D86" s="646">
        <v>0</v>
      </c>
      <c r="E86" s="647">
        <v>0</v>
      </c>
      <c r="F86" s="1407">
        <v>98.660228922578256</v>
      </c>
      <c r="G86" s="1409" t="s">
        <v>4424</v>
      </c>
      <c r="H86" s="303" t="str">
        <f t="shared" si="0"/>
        <v>A0020_中央電力エナジー(株)</v>
      </c>
      <c r="I86" s="303" t="str">
        <f t="shared" si="1"/>
        <v>A0020_中央電力エナジー(株)_メニューA</v>
      </c>
      <c r="K86" s="303" t="s">
        <v>4425</v>
      </c>
      <c r="M86" s="303">
        <f t="shared" si="2"/>
        <v>4</v>
      </c>
    </row>
    <row r="87" spans="1:13">
      <c r="A87" s="703" t="str">
        <f t="shared" ref="A87:B90" si="15">A86</f>
        <v>A0020</v>
      </c>
      <c r="B87" s="706" t="str">
        <f t="shared" si="15"/>
        <v>中央電力エナジー(株)</v>
      </c>
      <c r="C87" s="707" t="s">
        <v>293</v>
      </c>
      <c r="D87" s="682">
        <v>0</v>
      </c>
      <c r="E87" s="683">
        <v>0</v>
      </c>
      <c r="F87" s="1404"/>
      <c r="G87" s="1410"/>
      <c r="H87" s="303" t="str">
        <f t="shared" si="0"/>
        <v>A0020_中央電力エナジー(株)</v>
      </c>
      <c r="I87" s="303" t="str">
        <f t="shared" si="1"/>
        <v>A0020_中央電力エナジー(株)_メニューB</v>
      </c>
      <c r="K87" s="303" t="s">
        <v>4426</v>
      </c>
      <c r="M87" s="303">
        <f t="shared" si="2"/>
        <v>4</v>
      </c>
    </row>
    <row r="88" spans="1:13">
      <c r="A88" s="703" t="str">
        <f t="shared" si="15"/>
        <v>A0020</v>
      </c>
      <c r="B88" s="706" t="str">
        <f t="shared" si="15"/>
        <v>中央電力エナジー(株)</v>
      </c>
      <c r="C88" s="708" t="s">
        <v>466</v>
      </c>
      <c r="D88" s="682">
        <v>0</v>
      </c>
      <c r="E88" s="683">
        <v>0</v>
      </c>
      <c r="F88" s="1404"/>
      <c r="G88" s="1410"/>
      <c r="H88" s="303" t="str">
        <f t="shared" si="0"/>
        <v>A0020_中央電力エナジー(株)</v>
      </c>
      <c r="I88" s="303" t="str">
        <f t="shared" si="1"/>
        <v>A0020_中央電力エナジー(株)_メニューC</v>
      </c>
      <c r="K88" s="303" t="s">
        <v>4427</v>
      </c>
      <c r="M88" s="303">
        <f t="shared" si="2"/>
        <v>1</v>
      </c>
    </row>
    <row r="89" spans="1:13">
      <c r="A89" s="703" t="str">
        <f t="shared" si="15"/>
        <v>A0020</v>
      </c>
      <c r="B89" s="706" t="str">
        <f t="shared" si="15"/>
        <v>中央電力エナジー(株)</v>
      </c>
      <c r="C89" s="707" t="s">
        <v>1719</v>
      </c>
      <c r="D89" s="649">
        <v>5.44E-4</v>
      </c>
      <c r="E89" s="650">
        <v>5.44E-4</v>
      </c>
      <c r="F89" s="1404"/>
      <c r="G89" s="1410"/>
      <c r="H89" s="303" t="str">
        <f t="shared" si="0"/>
        <v>A0020_中央電力エナジー(株)</v>
      </c>
      <c r="I89" s="303" t="str">
        <f t="shared" si="1"/>
        <v>A0020_中央電力エナジー(株)_メニューD(残差)</v>
      </c>
      <c r="K89" s="303" t="s">
        <v>4428</v>
      </c>
      <c r="M89" s="303">
        <f t="shared" si="2"/>
        <v>1</v>
      </c>
    </row>
    <row r="90" spans="1:13">
      <c r="A90" s="703" t="str">
        <f t="shared" si="15"/>
        <v>A0020</v>
      </c>
      <c r="B90" s="709" t="str">
        <f t="shared" si="15"/>
        <v>中央電力エナジー(株)</v>
      </c>
      <c r="C90" s="710" t="s">
        <v>647</v>
      </c>
      <c r="D90" s="652">
        <v>4.7800000000000002E-4</v>
      </c>
      <c r="E90" s="653">
        <v>4.7800000000000002E-4</v>
      </c>
      <c r="F90" s="1408"/>
      <c r="G90" s="1411"/>
      <c r="H90" s="303" t="str">
        <f t="shared" si="0"/>
        <v>A0020_中央電力エナジー(株)</v>
      </c>
      <c r="I90" s="303" t="str">
        <f t="shared" si="1"/>
        <v>A0020_中央電力エナジー(株)_(参考値)事業者全体</v>
      </c>
      <c r="K90" s="303" t="s">
        <v>4429</v>
      </c>
      <c r="M90" s="303">
        <f t="shared" si="2"/>
        <v>1</v>
      </c>
    </row>
    <row r="91" spans="1:13">
      <c r="A91" s="703" t="s">
        <v>202</v>
      </c>
      <c r="B91" s="711" t="s">
        <v>4430</v>
      </c>
      <c r="C91" s="712" t="s">
        <v>215</v>
      </c>
      <c r="D91" s="646">
        <v>0</v>
      </c>
      <c r="E91" s="647">
        <v>0</v>
      </c>
      <c r="F91" s="1412">
        <v>96.059714347233182</v>
      </c>
      <c r="G91" s="1409" t="s">
        <v>4431</v>
      </c>
      <c r="H91" s="303" t="str">
        <f t="shared" si="0"/>
        <v>A0021_(株)Looop</v>
      </c>
      <c r="I91" s="303" t="str">
        <f t="shared" si="1"/>
        <v>A0021_(株)Looop_メニューA</v>
      </c>
      <c r="K91" s="303" t="s">
        <v>4432</v>
      </c>
      <c r="M91" s="303">
        <f t="shared" si="2"/>
        <v>6</v>
      </c>
    </row>
    <row r="92" spans="1:13">
      <c r="A92" s="703" t="str">
        <f t="shared" ref="A92:B96" si="16">A91</f>
        <v>A0021</v>
      </c>
      <c r="B92" s="713" t="str">
        <f t="shared" si="16"/>
        <v>(株)Looop</v>
      </c>
      <c r="C92" s="656" t="s">
        <v>293</v>
      </c>
      <c r="D92" s="649">
        <v>1.6699999999999999E-4</v>
      </c>
      <c r="E92" s="650">
        <v>1.6699999999999999E-4</v>
      </c>
      <c r="F92" s="1406"/>
      <c r="G92" s="1410"/>
      <c r="H92" s="303" t="str">
        <f t="shared" si="0"/>
        <v>A0021_(株)Looop</v>
      </c>
      <c r="I92" s="303" t="str">
        <f t="shared" si="1"/>
        <v>A0021_(株)Looop_メニューB</v>
      </c>
      <c r="K92" s="303" t="s">
        <v>4433</v>
      </c>
      <c r="M92" s="303">
        <f t="shared" si="2"/>
        <v>4</v>
      </c>
    </row>
    <row r="93" spans="1:13">
      <c r="A93" s="703" t="str">
        <f t="shared" si="16"/>
        <v>A0021</v>
      </c>
      <c r="B93" s="713" t="str">
        <f t="shared" si="16"/>
        <v>(株)Looop</v>
      </c>
      <c r="C93" s="657" t="s">
        <v>466</v>
      </c>
      <c r="D93" s="649">
        <v>2.33E-4</v>
      </c>
      <c r="E93" s="650">
        <v>2.33E-4</v>
      </c>
      <c r="F93" s="1406"/>
      <c r="G93" s="1410"/>
      <c r="H93" s="303" t="str">
        <f t="shared" si="0"/>
        <v>A0021_(株)Looop</v>
      </c>
      <c r="I93" s="303" t="str">
        <f t="shared" si="1"/>
        <v>A0021_(株)Looop_メニューC</v>
      </c>
      <c r="K93" s="303" t="s">
        <v>4434</v>
      </c>
      <c r="M93" s="303">
        <f t="shared" si="2"/>
        <v>1</v>
      </c>
    </row>
    <row r="94" spans="1:13">
      <c r="A94" s="703" t="str">
        <f t="shared" si="16"/>
        <v>A0021</v>
      </c>
      <c r="B94" s="713" t="str">
        <f t="shared" si="16"/>
        <v>(株)Looop</v>
      </c>
      <c r="C94" s="656" t="s">
        <v>467</v>
      </c>
      <c r="D94" s="649">
        <v>2.5399999999999999E-4</v>
      </c>
      <c r="E94" s="650">
        <v>2.5399999999999999E-4</v>
      </c>
      <c r="F94" s="1406"/>
      <c r="G94" s="1410"/>
      <c r="H94" s="303" t="str">
        <f t="shared" si="0"/>
        <v>A0021_(株)Looop</v>
      </c>
      <c r="I94" s="303" t="str">
        <f t="shared" si="1"/>
        <v>A0021_(株)Looop_メニューD</v>
      </c>
      <c r="K94" s="303" t="s">
        <v>4435</v>
      </c>
      <c r="M94" s="303">
        <f t="shared" si="2"/>
        <v>1</v>
      </c>
    </row>
    <row r="95" spans="1:13">
      <c r="A95" s="703" t="str">
        <f t="shared" si="16"/>
        <v>A0021</v>
      </c>
      <c r="B95" s="713" t="str">
        <f t="shared" si="16"/>
        <v>(株)Looop</v>
      </c>
      <c r="C95" s="657" t="s">
        <v>1720</v>
      </c>
      <c r="D95" s="649">
        <v>9.7099999999999997E-4</v>
      </c>
      <c r="E95" s="650">
        <v>9.7099999999999997E-4</v>
      </c>
      <c r="F95" s="1406"/>
      <c r="G95" s="1410"/>
      <c r="H95" s="303" t="str">
        <f t="shared" ref="H95:H158" si="17">A95&amp;"_"&amp;B95</f>
        <v>A0021_(株)Looop</v>
      </c>
      <c r="I95" s="303" t="str">
        <f t="shared" ref="I95:I158" si="18">A95&amp;"_"&amp;B95&amp;"_"&amp;C95</f>
        <v>A0021_(株)Looop_メニューE(残差)</v>
      </c>
      <c r="K95" s="303" t="s">
        <v>4436</v>
      </c>
      <c r="M95" s="303">
        <f t="shared" ref="M95:M158" si="19">COUNTIF($H$30:$H$3024,K95)</f>
        <v>4</v>
      </c>
    </row>
    <row r="96" spans="1:13">
      <c r="A96" s="703" t="str">
        <f t="shared" si="16"/>
        <v>A0021</v>
      </c>
      <c r="B96" s="714" t="str">
        <f t="shared" si="16"/>
        <v>(株)Looop</v>
      </c>
      <c r="C96" s="715" t="s">
        <v>647</v>
      </c>
      <c r="D96" s="658">
        <v>9.4799999999999995E-4</v>
      </c>
      <c r="E96" s="653">
        <v>9.4799999999999995E-4</v>
      </c>
      <c r="F96" s="1413"/>
      <c r="G96" s="1411"/>
      <c r="H96" s="303" t="str">
        <f t="shared" si="17"/>
        <v>A0021_(株)Looop</v>
      </c>
      <c r="I96" s="303" t="str">
        <f t="shared" si="18"/>
        <v>A0021_(株)Looop_(参考値)事業者全体</v>
      </c>
      <c r="K96" s="303" t="s">
        <v>4437</v>
      </c>
      <c r="M96" s="303">
        <f t="shared" si="19"/>
        <v>4</v>
      </c>
    </row>
    <row r="97" spans="1:13">
      <c r="A97" s="643" t="s">
        <v>203</v>
      </c>
      <c r="B97" s="716" t="s">
        <v>1741</v>
      </c>
      <c r="C97" s="648" t="s">
        <v>215</v>
      </c>
      <c r="D97" s="682">
        <v>2.7500000000000002E-4</v>
      </c>
      <c r="E97" s="683">
        <v>2.7500000000000002E-4</v>
      </c>
      <c r="F97" s="1414">
        <v>97.128463144885075</v>
      </c>
      <c r="G97" s="1415" t="s">
        <v>4438</v>
      </c>
      <c r="H97" s="303" t="str">
        <f t="shared" si="17"/>
        <v>A0024_静岡ガス＆パワー(株)</v>
      </c>
      <c r="I97" s="303" t="str">
        <f t="shared" si="18"/>
        <v>A0024_静岡ガス＆パワー(株)_メニューA</v>
      </c>
      <c r="K97" s="303" t="s">
        <v>4439</v>
      </c>
      <c r="M97" s="303">
        <f t="shared" si="19"/>
        <v>1</v>
      </c>
    </row>
    <row r="98" spans="1:13">
      <c r="A98" s="643" t="str">
        <f t="shared" ref="A98:B102" si="20">A97</f>
        <v>A0024</v>
      </c>
      <c r="B98" s="644" t="str">
        <f t="shared" si="20"/>
        <v>静岡ガス＆パワー(株)</v>
      </c>
      <c r="C98" s="684" t="s">
        <v>293</v>
      </c>
      <c r="D98" s="649">
        <v>0</v>
      </c>
      <c r="E98" s="650">
        <v>0</v>
      </c>
      <c r="F98" s="1404"/>
      <c r="G98" s="1405"/>
      <c r="H98" s="303" t="str">
        <f t="shared" si="17"/>
        <v>A0024_静岡ガス＆パワー(株)</v>
      </c>
      <c r="I98" s="303" t="str">
        <f t="shared" si="18"/>
        <v>A0024_静岡ガス＆パワー(株)_メニューB</v>
      </c>
      <c r="K98" s="303" t="s">
        <v>4440</v>
      </c>
      <c r="M98" s="303">
        <f t="shared" si="19"/>
        <v>4</v>
      </c>
    </row>
    <row r="99" spans="1:13">
      <c r="A99" s="643" t="str">
        <f t="shared" si="20"/>
        <v>A0024</v>
      </c>
      <c r="B99" s="644" t="str">
        <f t="shared" si="20"/>
        <v>静岡ガス＆パワー(株)</v>
      </c>
      <c r="C99" s="648" t="s">
        <v>466</v>
      </c>
      <c r="D99" s="649">
        <v>3.5799999999999997E-4</v>
      </c>
      <c r="E99" s="650">
        <v>3.5799999999999997E-4</v>
      </c>
      <c r="F99" s="1404"/>
      <c r="G99" s="1405"/>
      <c r="H99" s="303" t="str">
        <f t="shared" si="17"/>
        <v>A0024_静岡ガス＆パワー(株)</v>
      </c>
      <c r="I99" s="303" t="str">
        <f t="shared" si="18"/>
        <v>A0024_静岡ガス＆パワー(株)_メニューC</v>
      </c>
      <c r="K99" s="303" t="s">
        <v>4441</v>
      </c>
      <c r="M99" s="303">
        <f t="shared" si="19"/>
        <v>10</v>
      </c>
    </row>
    <row r="100" spans="1:13">
      <c r="A100" s="643" t="str">
        <f t="shared" si="20"/>
        <v>A0024</v>
      </c>
      <c r="B100" s="644" t="str">
        <f t="shared" si="20"/>
        <v>静岡ガス＆パワー(株)</v>
      </c>
      <c r="C100" s="684" t="s">
        <v>467</v>
      </c>
      <c r="D100" s="649">
        <v>0</v>
      </c>
      <c r="E100" s="650">
        <v>0</v>
      </c>
      <c r="F100" s="1404"/>
      <c r="G100" s="1405"/>
      <c r="H100" s="303" t="str">
        <f t="shared" si="17"/>
        <v>A0024_静岡ガス＆パワー(株)</v>
      </c>
      <c r="I100" s="303" t="str">
        <f t="shared" si="18"/>
        <v>A0024_静岡ガス＆パワー(株)_メニューD</v>
      </c>
      <c r="K100" s="303" t="s">
        <v>4442</v>
      </c>
      <c r="M100" s="303">
        <f t="shared" si="19"/>
        <v>5</v>
      </c>
    </row>
    <row r="101" spans="1:13">
      <c r="A101" s="643" t="str">
        <f t="shared" si="20"/>
        <v>A0024</v>
      </c>
      <c r="B101" s="644" t="str">
        <f t="shared" si="20"/>
        <v>静岡ガス＆パワー(株)</v>
      </c>
      <c r="C101" s="648" t="s">
        <v>1720</v>
      </c>
      <c r="D101" s="717">
        <v>4.1199999999999999E-4</v>
      </c>
      <c r="E101" s="662">
        <v>4.1199999999999999E-4</v>
      </c>
      <c r="F101" s="1404"/>
      <c r="G101" s="1405"/>
      <c r="H101" s="303" t="str">
        <f t="shared" si="17"/>
        <v>A0024_静岡ガス＆パワー(株)</v>
      </c>
      <c r="I101" s="303" t="str">
        <f t="shared" si="18"/>
        <v>A0024_静岡ガス＆パワー(株)_メニューE(残差)</v>
      </c>
      <c r="K101" s="303" t="s">
        <v>4443</v>
      </c>
      <c r="M101" s="303">
        <f t="shared" si="19"/>
        <v>1</v>
      </c>
    </row>
    <row r="102" spans="1:13">
      <c r="A102" s="643" t="str">
        <f t="shared" si="20"/>
        <v>A0024</v>
      </c>
      <c r="B102" s="644" t="str">
        <f t="shared" si="20"/>
        <v>静岡ガス＆パワー(株)</v>
      </c>
      <c r="C102" s="718" t="s">
        <v>647</v>
      </c>
      <c r="D102" s="652">
        <v>3.9599999999999998E-4</v>
      </c>
      <c r="E102" s="653">
        <v>3.9599999999999998E-4</v>
      </c>
      <c r="F102" s="1404"/>
      <c r="G102" s="1405"/>
      <c r="H102" s="303" t="str">
        <f t="shared" si="17"/>
        <v>A0024_静岡ガス＆パワー(株)</v>
      </c>
      <c r="I102" s="303" t="str">
        <f t="shared" si="18"/>
        <v>A0024_静岡ガス＆パワー(株)_(参考値)事業者全体</v>
      </c>
      <c r="K102" s="303" t="s">
        <v>4444</v>
      </c>
      <c r="M102" s="303">
        <f t="shared" si="19"/>
        <v>5</v>
      </c>
    </row>
    <row r="103" spans="1:13">
      <c r="A103" s="643" t="s">
        <v>204</v>
      </c>
      <c r="B103" s="644" t="s">
        <v>1742</v>
      </c>
      <c r="C103" s="673" t="s">
        <v>215</v>
      </c>
      <c r="D103" s="646">
        <v>0</v>
      </c>
      <c r="E103" s="647">
        <v>0</v>
      </c>
      <c r="F103" s="1406">
        <v>100</v>
      </c>
      <c r="G103" s="1405"/>
      <c r="H103" s="303" t="str">
        <f t="shared" si="17"/>
        <v>A0025_荏原環境プラント(株)</v>
      </c>
      <c r="I103" s="303" t="str">
        <f t="shared" si="18"/>
        <v>A0025_荏原環境プラント(株)_メニューA</v>
      </c>
      <c r="K103" s="303" t="s">
        <v>4445</v>
      </c>
      <c r="M103" s="303">
        <f t="shared" si="19"/>
        <v>3</v>
      </c>
    </row>
    <row r="104" spans="1:13">
      <c r="A104" s="643" t="str">
        <f t="shared" ref="A104:B119" si="21">A103</f>
        <v>A0025</v>
      </c>
      <c r="B104" s="644" t="str">
        <f t="shared" si="21"/>
        <v>荏原環境プラント(株)</v>
      </c>
      <c r="C104" s="676" t="s">
        <v>293</v>
      </c>
      <c r="D104" s="649">
        <v>0</v>
      </c>
      <c r="E104" s="650">
        <v>0</v>
      </c>
      <c r="F104" s="1406"/>
      <c r="G104" s="1405"/>
      <c r="H104" s="303" t="str">
        <f t="shared" si="17"/>
        <v>A0025_荏原環境プラント(株)</v>
      </c>
      <c r="I104" s="303" t="str">
        <f t="shared" si="18"/>
        <v>A0025_荏原環境プラント(株)_メニューB</v>
      </c>
      <c r="K104" s="303" t="s">
        <v>4446</v>
      </c>
      <c r="M104" s="303">
        <f t="shared" si="19"/>
        <v>1</v>
      </c>
    </row>
    <row r="105" spans="1:13">
      <c r="A105" s="643" t="str">
        <f t="shared" si="21"/>
        <v>A0025</v>
      </c>
      <c r="B105" s="644" t="str">
        <f t="shared" si="21"/>
        <v>荏原環境プラント(株)</v>
      </c>
      <c r="C105" s="676" t="s">
        <v>466</v>
      </c>
      <c r="D105" s="649">
        <v>1.6100000000000001E-4</v>
      </c>
      <c r="E105" s="650">
        <v>1.6100000000000001E-4</v>
      </c>
      <c r="F105" s="1406"/>
      <c r="G105" s="1405"/>
      <c r="H105" s="303" t="str">
        <f t="shared" si="17"/>
        <v>A0025_荏原環境プラント(株)</v>
      </c>
      <c r="I105" s="303" t="str">
        <f t="shared" si="18"/>
        <v>A0025_荏原環境プラント(株)_メニューC</v>
      </c>
      <c r="K105" s="303" t="s">
        <v>4447</v>
      </c>
      <c r="M105" s="303">
        <f t="shared" si="19"/>
        <v>4</v>
      </c>
    </row>
    <row r="106" spans="1:13">
      <c r="A106" s="643" t="str">
        <f t="shared" si="21"/>
        <v>A0025</v>
      </c>
      <c r="B106" s="644" t="str">
        <f t="shared" si="21"/>
        <v>荏原環境プラント(株)</v>
      </c>
      <c r="C106" s="676" t="s">
        <v>467</v>
      </c>
      <c r="D106" s="649">
        <v>2.6600000000000001E-4</v>
      </c>
      <c r="E106" s="650">
        <v>2.6600000000000001E-4</v>
      </c>
      <c r="F106" s="1406"/>
      <c r="G106" s="1405"/>
      <c r="H106" s="303" t="str">
        <f t="shared" si="17"/>
        <v>A0025_荏原環境プラント(株)</v>
      </c>
      <c r="I106" s="303" t="str">
        <f t="shared" si="18"/>
        <v>A0025_荏原環境プラント(株)_メニューD</v>
      </c>
      <c r="K106" s="303" t="s">
        <v>4448</v>
      </c>
      <c r="M106" s="303">
        <f t="shared" si="19"/>
        <v>3</v>
      </c>
    </row>
    <row r="107" spans="1:13">
      <c r="A107" s="643" t="str">
        <f t="shared" si="21"/>
        <v>A0025</v>
      </c>
      <c r="B107" s="644" t="str">
        <f t="shared" si="21"/>
        <v>荏原環境プラント(株)</v>
      </c>
      <c r="C107" s="676" t="s">
        <v>468</v>
      </c>
      <c r="D107" s="649">
        <v>2.3800000000000001E-4</v>
      </c>
      <c r="E107" s="650">
        <v>2.3800000000000001E-4</v>
      </c>
      <c r="F107" s="1406"/>
      <c r="G107" s="1405"/>
      <c r="H107" s="303" t="str">
        <f t="shared" si="17"/>
        <v>A0025_荏原環境プラント(株)</v>
      </c>
      <c r="I107" s="303" t="str">
        <f t="shared" si="18"/>
        <v>A0025_荏原環境プラント(株)_メニューE</v>
      </c>
      <c r="K107" s="303" t="s">
        <v>4449</v>
      </c>
      <c r="M107" s="303">
        <f t="shared" si="19"/>
        <v>3</v>
      </c>
    </row>
    <row r="108" spans="1:13">
      <c r="A108" s="643" t="str">
        <f t="shared" si="21"/>
        <v>A0025</v>
      </c>
      <c r="B108" s="644" t="str">
        <f t="shared" si="21"/>
        <v>荏原環境プラント(株)</v>
      </c>
      <c r="C108" s="676" t="s">
        <v>469</v>
      </c>
      <c r="D108" s="649">
        <v>2.5000000000000001E-4</v>
      </c>
      <c r="E108" s="650">
        <v>2.5000000000000001E-4</v>
      </c>
      <c r="F108" s="1406"/>
      <c r="G108" s="1405"/>
      <c r="H108" s="303" t="str">
        <f t="shared" si="17"/>
        <v>A0025_荏原環境プラント(株)</v>
      </c>
      <c r="I108" s="303" t="str">
        <f t="shared" si="18"/>
        <v>A0025_荏原環境プラント(株)_メニューF</v>
      </c>
      <c r="K108" s="303" t="s">
        <v>4450</v>
      </c>
      <c r="M108" s="303">
        <f t="shared" si="19"/>
        <v>3</v>
      </c>
    </row>
    <row r="109" spans="1:13">
      <c r="A109" s="643" t="str">
        <f t="shared" si="21"/>
        <v>A0025</v>
      </c>
      <c r="B109" s="644" t="str">
        <f t="shared" si="21"/>
        <v>荏原環境プラント(株)</v>
      </c>
      <c r="C109" s="676" t="s">
        <v>470</v>
      </c>
      <c r="D109" s="649">
        <v>3.5399999999999999E-4</v>
      </c>
      <c r="E109" s="650">
        <v>3.5399999999999999E-4</v>
      </c>
      <c r="F109" s="1406"/>
      <c r="G109" s="1405"/>
      <c r="H109" s="303" t="str">
        <f t="shared" si="17"/>
        <v>A0025_荏原環境プラント(株)</v>
      </c>
      <c r="I109" s="303" t="str">
        <f t="shared" si="18"/>
        <v>A0025_荏原環境プラント(株)_メニューG</v>
      </c>
      <c r="K109" s="303" t="s">
        <v>4451</v>
      </c>
      <c r="M109" s="303">
        <f t="shared" si="19"/>
        <v>3</v>
      </c>
    </row>
    <row r="110" spans="1:13">
      <c r="A110" s="643" t="str">
        <f t="shared" si="21"/>
        <v>A0025</v>
      </c>
      <c r="B110" s="644" t="str">
        <f t="shared" si="21"/>
        <v>荏原環境プラント(株)</v>
      </c>
      <c r="C110" s="676" t="s">
        <v>471</v>
      </c>
      <c r="D110" s="649">
        <v>3.8299999999999999E-4</v>
      </c>
      <c r="E110" s="650">
        <v>3.8299999999999999E-4</v>
      </c>
      <c r="F110" s="1406"/>
      <c r="G110" s="1405"/>
      <c r="H110" s="303" t="str">
        <f t="shared" si="17"/>
        <v>A0025_荏原環境プラント(株)</v>
      </c>
      <c r="I110" s="303" t="str">
        <f t="shared" si="18"/>
        <v>A0025_荏原環境プラント(株)_メニューH</v>
      </c>
      <c r="K110" s="303" t="s">
        <v>4452</v>
      </c>
      <c r="M110" s="303">
        <f t="shared" si="19"/>
        <v>3</v>
      </c>
    </row>
    <row r="111" spans="1:13">
      <c r="A111" s="643" t="str">
        <f t="shared" si="21"/>
        <v>A0025</v>
      </c>
      <c r="B111" s="644" t="str">
        <f t="shared" si="21"/>
        <v>荏原環境プラント(株)</v>
      </c>
      <c r="C111" s="676" t="s">
        <v>4404</v>
      </c>
      <c r="D111" s="649">
        <v>2.5000000000000001E-4</v>
      </c>
      <c r="E111" s="650">
        <v>2.5000000000000001E-4</v>
      </c>
      <c r="F111" s="1406"/>
      <c r="G111" s="1405"/>
      <c r="H111" s="303" t="str">
        <f t="shared" si="17"/>
        <v>A0025_荏原環境プラント(株)</v>
      </c>
      <c r="I111" s="303" t="str">
        <f t="shared" si="18"/>
        <v>A0025_荏原環境プラント(株)_メニューI</v>
      </c>
      <c r="K111" s="303" t="s">
        <v>4453</v>
      </c>
      <c r="M111" s="303">
        <f t="shared" si="19"/>
        <v>3</v>
      </c>
    </row>
    <row r="112" spans="1:13">
      <c r="A112" s="643" t="str">
        <f t="shared" si="21"/>
        <v>A0025</v>
      </c>
      <c r="B112" s="644" t="str">
        <f t="shared" si="21"/>
        <v>荏原環境プラント(株)</v>
      </c>
      <c r="C112" s="676" t="s">
        <v>1706</v>
      </c>
      <c r="D112" s="649">
        <v>3.5E-4</v>
      </c>
      <c r="E112" s="650">
        <v>3.5E-4</v>
      </c>
      <c r="F112" s="1406"/>
      <c r="G112" s="1405"/>
      <c r="H112" s="303" t="str">
        <f t="shared" si="17"/>
        <v>A0025_荏原環境プラント(株)</v>
      </c>
      <c r="I112" s="303" t="str">
        <f t="shared" si="18"/>
        <v>A0025_荏原環境プラント(株)_メニューJ</v>
      </c>
      <c r="K112" s="303" t="s">
        <v>4454</v>
      </c>
      <c r="M112" s="303">
        <f t="shared" si="19"/>
        <v>3</v>
      </c>
    </row>
    <row r="113" spans="1:13">
      <c r="A113" s="643" t="str">
        <f t="shared" si="21"/>
        <v>A0025</v>
      </c>
      <c r="B113" s="644" t="str">
        <f t="shared" si="21"/>
        <v>荏原環境プラント(株)</v>
      </c>
      <c r="C113" s="676" t="s">
        <v>1707</v>
      </c>
      <c r="D113" s="649">
        <v>1.8200000000000001E-4</v>
      </c>
      <c r="E113" s="650">
        <v>1.8200000000000001E-4</v>
      </c>
      <c r="F113" s="1406"/>
      <c r="G113" s="1405"/>
      <c r="H113" s="303" t="str">
        <f t="shared" si="17"/>
        <v>A0025_荏原環境プラント(株)</v>
      </c>
      <c r="I113" s="303" t="str">
        <f t="shared" si="18"/>
        <v>A0025_荏原環境プラント(株)_メニューK</v>
      </c>
      <c r="K113" s="303" t="s">
        <v>4455</v>
      </c>
      <c r="M113" s="303">
        <f t="shared" si="19"/>
        <v>1</v>
      </c>
    </row>
    <row r="114" spans="1:13">
      <c r="A114" s="643" t="str">
        <f t="shared" si="21"/>
        <v>A0025</v>
      </c>
      <c r="B114" s="644" t="str">
        <f t="shared" si="21"/>
        <v>荏原環境プラント(株)</v>
      </c>
      <c r="C114" s="676" t="s">
        <v>1708</v>
      </c>
      <c r="D114" s="649">
        <v>3.5100000000000002E-4</v>
      </c>
      <c r="E114" s="650">
        <v>3.5100000000000002E-4</v>
      </c>
      <c r="F114" s="1406"/>
      <c r="G114" s="1405"/>
      <c r="H114" s="303" t="str">
        <f t="shared" si="17"/>
        <v>A0025_荏原環境プラント(株)</v>
      </c>
      <c r="I114" s="303" t="str">
        <f t="shared" si="18"/>
        <v>A0025_荏原環境プラント(株)_メニューL</v>
      </c>
      <c r="K114" s="303" t="s">
        <v>4456</v>
      </c>
      <c r="M114" s="303">
        <f t="shared" si="19"/>
        <v>1</v>
      </c>
    </row>
    <row r="115" spans="1:13">
      <c r="A115" s="643" t="str">
        <f t="shared" si="21"/>
        <v>A0025</v>
      </c>
      <c r="B115" s="644" t="str">
        <f t="shared" si="21"/>
        <v>荏原環境プラント(株)</v>
      </c>
      <c r="C115" s="676" t="s">
        <v>1709</v>
      </c>
      <c r="D115" s="649">
        <v>3.7800000000000003E-4</v>
      </c>
      <c r="E115" s="650">
        <v>3.7800000000000003E-4</v>
      </c>
      <c r="F115" s="1406"/>
      <c r="G115" s="1405"/>
      <c r="H115" s="303" t="str">
        <f t="shared" si="17"/>
        <v>A0025_荏原環境プラント(株)</v>
      </c>
      <c r="I115" s="303" t="str">
        <f t="shared" si="18"/>
        <v>A0025_荏原環境プラント(株)_メニューM</v>
      </c>
      <c r="K115" s="303" t="s">
        <v>4457</v>
      </c>
      <c r="M115" s="303">
        <f t="shared" si="19"/>
        <v>8</v>
      </c>
    </row>
    <row r="116" spans="1:13">
      <c r="A116" s="643" t="str">
        <f t="shared" si="21"/>
        <v>A0025</v>
      </c>
      <c r="B116" s="644" t="str">
        <f t="shared" si="21"/>
        <v>荏原環境プラント(株)</v>
      </c>
      <c r="C116" s="676" t="s">
        <v>1710</v>
      </c>
      <c r="D116" s="649">
        <v>5.3999999999999998E-5</v>
      </c>
      <c r="E116" s="650">
        <v>5.3999999999999998E-5</v>
      </c>
      <c r="F116" s="1406"/>
      <c r="G116" s="1405"/>
      <c r="H116" s="303" t="str">
        <f t="shared" si="17"/>
        <v>A0025_荏原環境プラント(株)</v>
      </c>
      <c r="I116" s="303" t="str">
        <f t="shared" si="18"/>
        <v>A0025_荏原環境プラント(株)_メニューN</v>
      </c>
      <c r="K116" s="303" t="s">
        <v>4458</v>
      </c>
      <c r="M116" s="303">
        <f t="shared" si="19"/>
        <v>1</v>
      </c>
    </row>
    <row r="117" spans="1:13">
      <c r="A117" s="643" t="str">
        <f t="shared" si="21"/>
        <v>A0025</v>
      </c>
      <c r="B117" s="644" t="str">
        <f t="shared" si="21"/>
        <v>荏原環境プラント(株)</v>
      </c>
      <c r="C117" s="676" t="s">
        <v>2231</v>
      </c>
      <c r="D117" s="649">
        <v>1.93E-4</v>
      </c>
      <c r="E117" s="650">
        <v>1.93E-4</v>
      </c>
      <c r="F117" s="1406"/>
      <c r="G117" s="1405"/>
      <c r="H117" s="303" t="str">
        <f t="shared" si="17"/>
        <v>A0025_荏原環境プラント(株)</v>
      </c>
      <c r="I117" s="303" t="str">
        <f t="shared" si="18"/>
        <v>A0025_荏原環境プラント(株)_メニューO</v>
      </c>
      <c r="K117" s="303" t="s">
        <v>4459</v>
      </c>
      <c r="M117" s="303">
        <f t="shared" si="19"/>
        <v>1</v>
      </c>
    </row>
    <row r="118" spans="1:13">
      <c r="A118" s="643" t="str">
        <f t="shared" si="21"/>
        <v>A0025</v>
      </c>
      <c r="B118" s="644" t="str">
        <f t="shared" si="21"/>
        <v>荏原環境プラント(株)</v>
      </c>
      <c r="C118" s="676" t="s">
        <v>2232</v>
      </c>
      <c r="D118" s="649">
        <v>1.7000000000000001E-4</v>
      </c>
      <c r="E118" s="650">
        <v>1.7000000000000001E-4</v>
      </c>
      <c r="F118" s="1406"/>
      <c r="G118" s="1405"/>
      <c r="H118" s="303" t="str">
        <f t="shared" si="17"/>
        <v>A0025_荏原環境プラント(株)</v>
      </c>
      <c r="I118" s="303" t="str">
        <f t="shared" si="18"/>
        <v>A0025_荏原環境プラント(株)_メニューP</v>
      </c>
      <c r="K118" s="303" t="s">
        <v>4460</v>
      </c>
      <c r="M118" s="303">
        <f t="shared" si="19"/>
        <v>9</v>
      </c>
    </row>
    <row r="119" spans="1:13">
      <c r="A119" s="643" t="str">
        <f t="shared" si="21"/>
        <v>A0025</v>
      </c>
      <c r="B119" s="644" t="str">
        <f t="shared" si="21"/>
        <v>荏原環境プラント(株)</v>
      </c>
      <c r="C119" s="676" t="s">
        <v>2233</v>
      </c>
      <c r="D119" s="649">
        <v>0</v>
      </c>
      <c r="E119" s="650">
        <v>0</v>
      </c>
      <c r="F119" s="1406"/>
      <c r="G119" s="1405"/>
      <c r="H119" s="303" t="str">
        <f t="shared" si="17"/>
        <v>A0025_荏原環境プラント(株)</v>
      </c>
      <c r="I119" s="303" t="str">
        <f t="shared" si="18"/>
        <v>A0025_荏原環境プラント(株)_メニューQ</v>
      </c>
      <c r="K119" s="303" t="s">
        <v>4461</v>
      </c>
      <c r="M119" s="303">
        <f t="shared" si="19"/>
        <v>1</v>
      </c>
    </row>
    <row r="120" spans="1:13">
      <c r="A120" s="643" t="str">
        <f t="shared" ref="A120:B121" si="22">A119</f>
        <v>A0025</v>
      </c>
      <c r="B120" s="644" t="str">
        <f t="shared" si="22"/>
        <v>荏原環境プラント(株)</v>
      </c>
      <c r="C120" s="676" t="s">
        <v>2234</v>
      </c>
      <c r="D120" s="649">
        <v>5.6899999999999995E-4</v>
      </c>
      <c r="E120" s="650">
        <v>5.6899999999999995E-4</v>
      </c>
      <c r="F120" s="1406"/>
      <c r="G120" s="1405"/>
      <c r="H120" s="303" t="str">
        <f t="shared" si="17"/>
        <v>A0025_荏原環境プラント(株)</v>
      </c>
      <c r="I120" s="303" t="str">
        <f t="shared" si="18"/>
        <v>A0025_荏原環境プラント(株)_メニューR(残差)</v>
      </c>
      <c r="K120" s="303" t="s">
        <v>4462</v>
      </c>
      <c r="M120" s="303">
        <f t="shared" si="19"/>
        <v>1</v>
      </c>
    </row>
    <row r="121" spans="1:13">
      <c r="A121" s="643" t="str">
        <f t="shared" si="22"/>
        <v>A0025</v>
      </c>
      <c r="B121" s="644" t="str">
        <f t="shared" si="22"/>
        <v>荏原環境プラント(株)</v>
      </c>
      <c r="C121" s="719" t="s">
        <v>647</v>
      </c>
      <c r="D121" s="658">
        <v>3.1199999999999999E-4</v>
      </c>
      <c r="E121" s="653">
        <v>3.1199999999999999E-4</v>
      </c>
      <c r="F121" s="1406"/>
      <c r="G121" s="1405"/>
      <c r="H121" s="303" t="str">
        <f t="shared" si="17"/>
        <v>A0025_荏原環境プラント(株)</v>
      </c>
      <c r="I121" s="303" t="str">
        <f t="shared" si="18"/>
        <v>A0025_荏原環境プラント(株)_(参考値)事業者全体</v>
      </c>
      <c r="K121" s="303" t="s">
        <v>4463</v>
      </c>
      <c r="M121" s="303">
        <f t="shared" si="19"/>
        <v>12</v>
      </c>
    </row>
    <row r="122" spans="1:13">
      <c r="A122" s="643" t="s">
        <v>1743</v>
      </c>
      <c r="B122" s="644" t="s">
        <v>1744</v>
      </c>
      <c r="C122" s="720" t="s">
        <v>215</v>
      </c>
      <c r="D122" s="646">
        <v>0</v>
      </c>
      <c r="E122" s="647">
        <v>0</v>
      </c>
      <c r="F122" s="1404">
        <v>100</v>
      </c>
      <c r="G122" s="1405"/>
      <c r="H122" s="303" t="str">
        <f t="shared" si="17"/>
        <v>A0026_東京エコサービス(株)</v>
      </c>
      <c r="I122" s="303" t="str">
        <f t="shared" si="18"/>
        <v>A0026_東京エコサービス(株)_メニューA</v>
      </c>
      <c r="K122" s="303" t="s">
        <v>4464</v>
      </c>
      <c r="M122" s="303">
        <f t="shared" si="19"/>
        <v>1</v>
      </c>
    </row>
    <row r="123" spans="1:13">
      <c r="A123" s="643" t="str">
        <f t="shared" ref="A123:B126" si="23">A122</f>
        <v>A0026</v>
      </c>
      <c r="B123" s="644" t="str">
        <f t="shared" si="23"/>
        <v>東京エコサービス(株)</v>
      </c>
      <c r="C123" s="648" t="s">
        <v>293</v>
      </c>
      <c r="D123" s="649">
        <v>0</v>
      </c>
      <c r="E123" s="650">
        <v>0</v>
      </c>
      <c r="F123" s="1404"/>
      <c r="G123" s="1405"/>
      <c r="H123" s="303" t="str">
        <f t="shared" si="17"/>
        <v>A0026_東京エコサービス(株)</v>
      </c>
      <c r="I123" s="303" t="str">
        <f t="shared" si="18"/>
        <v>A0026_東京エコサービス(株)_メニューB</v>
      </c>
      <c r="K123" s="303" t="s">
        <v>4465</v>
      </c>
      <c r="M123" s="303">
        <f t="shared" si="19"/>
        <v>4</v>
      </c>
    </row>
    <row r="124" spans="1:13">
      <c r="A124" s="643" t="str">
        <f t="shared" si="23"/>
        <v>A0026</v>
      </c>
      <c r="B124" s="644" t="str">
        <f t="shared" si="23"/>
        <v>東京エコサービス(株)</v>
      </c>
      <c r="C124" s="684" t="s">
        <v>466</v>
      </c>
      <c r="D124" s="649">
        <v>0</v>
      </c>
      <c r="E124" s="650">
        <v>0</v>
      </c>
      <c r="F124" s="1404"/>
      <c r="G124" s="1405"/>
      <c r="H124" s="303" t="str">
        <f t="shared" si="17"/>
        <v>A0026_東京エコサービス(株)</v>
      </c>
      <c r="I124" s="303" t="str">
        <f t="shared" si="18"/>
        <v>A0026_東京エコサービス(株)_メニューC</v>
      </c>
      <c r="K124" s="303" t="s">
        <v>4466</v>
      </c>
      <c r="M124" s="303">
        <f t="shared" si="19"/>
        <v>3</v>
      </c>
    </row>
    <row r="125" spans="1:13">
      <c r="A125" s="643" t="str">
        <f t="shared" si="23"/>
        <v>A0026</v>
      </c>
      <c r="B125" s="644" t="str">
        <f t="shared" si="23"/>
        <v>東京エコサービス(株)</v>
      </c>
      <c r="C125" s="721" t="s">
        <v>4467</v>
      </c>
      <c r="D125" s="649">
        <v>1.8E-5</v>
      </c>
      <c r="E125" s="650">
        <v>1.8E-5</v>
      </c>
      <c r="F125" s="1404"/>
      <c r="G125" s="1405"/>
      <c r="H125" s="303" t="str">
        <f t="shared" si="17"/>
        <v>A0026_東京エコサービス(株)</v>
      </c>
      <c r="I125" s="303" t="str">
        <f t="shared" si="18"/>
        <v>A0026_東京エコサービス(株)_メニューD(残差)</v>
      </c>
      <c r="K125" s="303" t="s">
        <v>4468</v>
      </c>
      <c r="M125" s="303">
        <f t="shared" si="19"/>
        <v>4</v>
      </c>
    </row>
    <row r="126" spans="1:13">
      <c r="A126" s="643" t="str">
        <f t="shared" si="23"/>
        <v>A0026</v>
      </c>
      <c r="B126" s="644" t="str">
        <f t="shared" si="23"/>
        <v>東京エコサービス(株)</v>
      </c>
      <c r="C126" s="722" t="s">
        <v>647</v>
      </c>
      <c r="D126" s="652">
        <v>1.5E-5</v>
      </c>
      <c r="E126" s="662">
        <v>1.5E-5</v>
      </c>
      <c r="F126" s="1404"/>
      <c r="G126" s="1405"/>
      <c r="H126" s="303" t="str">
        <f t="shared" si="17"/>
        <v>A0026_東京エコサービス(株)</v>
      </c>
      <c r="I126" s="303" t="str">
        <f t="shared" si="18"/>
        <v>A0026_東京エコサービス(株)_(参考値)事業者全体</v>
      </c>
      <c r="K126" s="303" t="s">
        <v>4469</v>
      </c>
      <c r="M126" s="303">
        <f t="shared" si="19"/>
        <v>1</v>
      </c>
    </row>
    <row r="127" spans="1:13">
      <c r="A127" s="643" t="s">
        <v>205</v>
      </c>
      <c r="B127" s="644" t="s">
        <v>1745</v>
      </c>
      <c r="C127" s="723" t="s">
        <v>215</v>
      </c>
      <c r="D127" s="647">
        <v>2.6200000000000003E-4</v>
      </c>
      <c r="E127" s="724">
        <v>2.6200000000000003E-4</v>
      </c>
      <c r="F127" s="1418" t="s">
        <v>4349</v>
      </c>
      <c r="G127" s="1405"/>
      <c r="H127" s="303" t="str">
        <f t="shared" si="17"/>
        <v>A0027_ダイヤモンドパワー(株)</v>
      </c>
      <c r="I127" s="303" t="str">
        <f t="shared" si="18"/>
        <v>A0027_ダイヤモンドパワー(株)_メニューA</v>
      </c>
      <c r="K127" s="303" t="s">
        <v>4470</v>
      </c>
      <c r="M127" s="303">
        <f t="shared" si="19"/>
        <v>3</v>
      </c>
    </row>
    <row r="128" spans="1:13">
      <c r="A128" s="643" t="str">
        <f t="shared" ref="A128:B130" si="24">A127</f>
        <v>A0027</v>
      </c>
      <c r="B128" s="644" t="str">
        <f t="shared" si="24"/>
        <v>ダイヤモンドパワー(株)</v>
      </c>
      <c r="C128" s="684" t="s">
        <v>293</v>
      </c>
      <c r="D128" s="683">
        <v>1.34E-4</v>
      </c>
      <c r="E128" s="725">
        <v>1.34E-4</v>
      </c>
      <c r="F128" s="1418"/>
      <c r="G128" s="1405"/>
      <c r="H128" s="303" t="str">
        <f t="shared" si="17"/>
        <v>A0027_ダイヤモンドパワー(株)</v>
      </c>
      <c r="I128" s="303" t="str">
        <f t="shared" si="18"/>
        <v>A0027_ダイヤモンドパワー(株)_メニューB</v>
      </c>
      <c r="K128" s="303" t="s">
        <v>4471</v>
      </c>
      <c r="M128" s="303">
        <f t="shared" si="19"/>
        <v>4</v>
      </c>
    </row>
    <row r="129" spans="1:13">
      <c r="A129" s="643" t="str">
        <f t="shared" si="24"/>
        <v>A0027</v>
      </c>
      <c r="B129" s="644" t="str">
        <f t="shared" si="24"/>
        <v>ダイヤモンドパワー(株)</v>
      </c>
      <c r="C129" s="648" t="s">
        <v>466</v>
      </c>
      <c r="D129" s="683">
        <v>3.4200000000000002E-4</v>
      </c>
      <c r="E129" s="725">
        <v>3.4200000000000002E-4</v>
      </c>
      <c r="F129" s="1418"/>
      <c r="G129" s="1405"/>
      <c r="H129" s="303" t="str">
        <f t="shared" si="17"/>
        <v>A0027_ダイヤモンドパワー(株)</v>
      </c>
      <c r="I129" s="303" t="str">
        <f t="shared" si="18"/>
        <v>A0027_ダイヤモンドパワー(株)_メニューC</v>
      </c>
      <c r="K129" s="303" t="s">
        <v>4472</v>
      </c>
      <c r="M129" s="303">
        <f t="shared" si="19"/>
        <v>4</v>
      </c>
    </row>
    <row r="130" spans="1:13">
      <c r="A130" s="643" t="str">
        <f t="shared" si="24"/>
        <v>A0027</v>
      </c>
      <c r="B130" s="644" t="str">
        <f t="shared" si="24"/>
        <v>ダイヤモンドパワー(株)</v>
      </c>
      <c r="C130" s="651" t="s">
        <v>647</v>
      </c>
      <c r="D130" s="726">
        <v>4.2900000000000002E-4</v>
      </c>
      <c r="E130" s="727">
        <v>4.2900000000000002E-4</v>
      </c>
      <c r="F130" s="1418"/>
      <c r="G130" s="1405"/>
      <c r="H130" s="303" t="str">
        <f t="shared" si="17"/>
        <v>A0027_ダイヤモンドパワー(株)</v>
      </c>
      <c r="I130" s="303" t="str">
        <f t="shared" si="18"/>
        <v>A0027_ダイヤモンドパワー(株)_(参考値)事業者全体</v>
      </c>
      <c r="K130" s="303" t="s">
        <v>4473</v>
      </c>
      <c r="M130" s="303">
        <f t="shared" si="19"/>
        <v>3</v>
      </c>
    </row>
    <row r="131" spans="1:13">
      <c r="A131" s="643" t="s">
        <v>206</v>
      </c>
      <c r="B131" s="644" t="s">
        <v>1746</v>
      </c>
      <c r="C131" s="635" t="s">
        <v>215</v>
      </c>
      <c r="D131" s="646">
        <v>0</v>
      </c>
      <c r="E131" s="683">
        <v>0</v>
      </c>
      <c r="F131" s="1404">
        <v>100</v>
      </c>
      <c r="G131" s="1405"/>
      <c r="H131" s="303" t="str">
        <f t="shared" si="17"/>
        <v>A0028_出光グリーンパワー(株)</v>
      </c>
      <c r="I131" s="303" t="str">
        <f t="shared" si="18"/>
        <v>A0028_出光グリーンパワー(株)_メニューA</v>
      </c>
      <c r="K131" s="303" t="s">
        <v>4474</v>
      </c>
      <c r="M131" s="303">
        <f t="shared" si="19"/>
        <v>3</v>
      </c>
    </row>
    <row r="132" spans="1:13">
      <c r="A132" s="643" t="str">
        <f t="shared" ref="A132:B135" si="25">A131</f>
        <v>A0028</v>
      </c>
      <c r="B132" s="644" t="str">
        <f t="shared" si="25"/>
        <v>出光グリーンパワー(株)</v>
      </c>
      <c r="C132" s="660" t="s">
        <v>293</v>
      </c>
      <c r="D132" s="649">
        <v>0</v>
      </c>
      <c r="E132" s="650">
        <v>0</v>
      </c>
      <c r="F132" s="1404"/>
      <c r="G132" s="1405"/>
      <c r="H132" s="303" t="str">
        <f t="shared" si="17"/>
        <v>A0028_出光グリーンパワー(株)</v>
      </c>
      <c r="I132" s="303" t="str">
        <f t="shared" si="18"/>
        <v>A0028_出光グリーンパワー(株)_メニューB</v>
      </c>
      <c r="K132" s="303" t="s">
        <v>4475</v>
      </c>
      <c r="M132" s="303">
        <f t="shared" si="19"/>
        <v>1</v>
      </c>
    </row>
    <row r="133" spans="1:13">
      <c r="A133" s="643" t="str">
        <f t="shared" si="25"/>
        <v>A0028</v>
      </c>
      <c r="B133" s="644" t="str">
        <f t="shared" si="25"/>
        <v>出光グリーンパワー(株)</v>
      </c>
      <c r="C133" s="684" t="s">
        <v>466</v>
      </c>
      <c r="D133" s="649">
        <v>2.0000000000000001E-4</v>
      </c>
      <c r="E133" s="650">
        <v>2.0000000000000001E-4</v>
      </c>
      <c r="F133" s="1404"/>
      <c r="G133" s="1405"/>
      <c r="H133" s="303" t="str">
        <f t="shared" si="17"/>
        <v>A0028_出光グリーンパワー(株)</v>
      </c>
      <c r="I133" s="303" t="str">
        <f t="shared" si="18"/>
        <v>A0028_出光グリーンパワー(株)_メニューC</v>
      </c>
      <c r="K133" s="303" t="s">
        <v>4476</v>
      </c>
      <c r="M133" s="303">
        <f t="shared" si="19"/>
        <v>4</v>
      </c>
    </row>
    <row r="134" spans="1:13">
      <c r="A134" s="643" t="str">
        <f t="shared" si="25"/>
        <v>A0028</v>
      </c>
      <c r="B134" s="644" t="str">
        <f t="shared" si="25"/>
        <v>出光グリーンパワー(株)</v>
      </c>
      <c r="C134" s="685" t="s">
        <v>4467</v>
      </c>
      <c r="D134" s="649">
        <v>6.0800000000000003E-4</v>
      </c>
      <c r="E134" s="650">
        <v>6.0800000000000003E-4</v>
      </c>
      <c r="F134" s="1404"/>
      <c r="G134" s="1405"/>
      <c r="H134" s="303" t="str">
        <f t="shared" si="17"/>
        <v>A0028_出光グリーンパワー(株)</v>
      </c>
      <c r="I134" s="303" t="str">
        <f t="shared" si="18"/>
        <v>A0028_出光グリーンパワー(株)_メニューD(残差)</v>
      </c>
      <c r="K134" s="303" t="s">
        <v>4477</v>
      </c>
      <c r="M134" s="303">
        <f t="shared" si="19"/>
        <v>3</v>
      </c>
    </row>
    <row r="135" spans="1:13">
      <c r="A135" s="643" t="str">
        <f t="shared" si="25"/>
        <v>A0028</v>
      </c>
      <c r="B135" s="644" t="str">
        <f t="shared" si="25"/>
        <v>出光グリーンパワー(株)</v>
      </c>
      <c r="C135" s="651" t="s">
        <v>647</v>
      </c>
      <c r="D135" s="652">
        <v>2.5500000000000002E-4</v>
      </c>
      <c r="E135" s="653">
        <v>2.5500000000000002E-4</v>
      </c>
      <c r="F135" s="1404"/>
      <c r="G135" s="1405"/>
      <c r="H135" s="303" t="str">
        <f t="shared" si="17"/>
        <v>A0028_出光グリーンパワー(株)</v>
      </c>
      <c r="I135" s="303" t="str">
        <f t="shared" si="18"/>
        <v>A0028_出光グリーンパワー(株)_(参考値)事業者全体</v>
      </c>
      <c r="K135" s="303" t="s">
        <v>4478</v>
      </c>
      <c r="M135" s="303">
        <f t="shared" si="19"/>
        <v>3</v>
      </c>
    </row>
    <row r="136" spans="1:13">
      <c r="A136" s="643" t="s">
        <v>207</v>
      </c>
      <c r="B136" s="644" t="s">
        <v>1747</v>
      </c>
      <c r="C136" s="635" t="s">
        <v>215</v>
      </c>
      <c r="D136" s="646">
        <v>0</v>
      </c>
      <c r="E136" s="647">
        <v>0</v>
      </c>
      <c r="F136" s="1404">
        <v>98.993789391858769</v>
      </c>
      <c r="G136" s="1405" t="s">
        <v>4378</v>
      </c>
      <c r="H136" s="303" t="str">
        <f t="shared" si="17"/>
        <v>A0031_(株)新出光</v>
      </c>
      <c r="I136" s="303" t="str">
        <f t="shared" si="18"/>
        <v>A0031_(株)新出光_メニューA</v>
      </c>
      <c r="K136" s="303" t="s">
        <v>4479</v>
      </c>
      <c r="M136" s="303">
        <f t="shared" si="19"/>
        <v>4</v>
      </c>
    </row>
    <row r="137" spans="1:13">
      <c r="A137" s="643" t="str">
        <f t="shared" ref="A137:B148" si="26">A136</f>
        <v>A0031</v>
      </c>
      <c r="B137" s="644" t="str">
        <f t="shared" si="26"/>
        <v>(株)新出光</v>
      </c>
      <c r="C137" s="660" t="s">
        <v>293</v>
      </c>
      <c r="D137" s="649">
        <v>0</v>
      </c>
      <c r="E137" s="650">
        <v>0</v>
      </c>
      <c r="F137" s="1404"/>
      <c r="G137" s="1405"/>
      <c r="H137" s="303" t="str">
        <f t="shared" si="17"/>
        <v>A0031_(株)新出光</v>
      </c>
      <c r="I137" s="303" t="str">
        <f t="shared" si="18"/>
        <v>A0031_(株)新出光_メニューB</v>
      </c>
      <c r="K137" s="303" t="s">
        <v>4480</v>
      </c>
      <c r="M137" s="303">
        <f t="shared" si="19"/>
        <v>3</v>
      </c>
    </row>
    <row r="138" spans="1:13">
      <c r="A138" s="643" t="str">
        <f t="shared" si="26"/>
        <v>A0031</v>
      </c>
      <c r="B138" s="644" t="str">
        <f t="shared" si="26"/>
        <v>(株)新出光</v>
      </c>
      <c r="C138" s="684" t="s">
        <v>466</v>
      </c>
      <c r="D138" s="649">
        <v>0</v>
      </c>
      <c r="E138" s="650">
        <v>0</v>
      </c>
      <c r="F138" s="1404"/>
      <c r="G138" s="1405"/>
      <c r="H138" s="303" t="str">
        <f t="shared" si="17"/>
        <v>A0031_(株)新出光</v>
      </c>
      <c r="I138" s="303" t="str">
        <f t="shared" si="18"/>
        <v>A0031_(株)新出光_メニューC</v>
      </c>
      <c r="K138" s="303" t="s">
        <v>4481</v>
      </c>
      <c r="M138" s="303">
        <f t="shared" si="19"/>
        <v>3</v>
      </c>
    </row>
    <row r="139" spans="1:13">
      <c r="A139" s="643" t="str">
        <f t="shared" si="26"/>
        <v>A0031</v>
      </c>
      <c r="B139" s="644" t="str">
        <f t="shared" si="26"/>
        <v>(株)新出光</v>
      </c>
      <c r="C139" s="648" t="s">
        <v>467</v>
      </c>
      <c r="D139" s="649">
        <v>2.8899999999999998E-4</v>
      </c>
      <c r="E139" s="650">
        <v>2.8899999999999998E-4</v>
      </c>
      <c r="F139" s="1404"/>
      <c r="G139" s="1405"/>
      <c r="H139" s="303" t="str">
        <f t="shared" si="17"/>
        <v>A0031_(株)新出光</v>
      </c>
      <c r="I139" s="303" t="str">
        <f t="shared" si="18"/>
        <v>A0031_(株)新出光_メニューD</v>
      </c>
      <c r="K139" s="303" t="s">
        <v>4482</v>
      </c>
      <c r="M139" s="303">
        <f t="shared" si="19"/>
        <v>12</v>
      </c>
    </row>
    <row r="140" spans="1:13">
      <c r="A140" s="643" t="str">
        <f t="shared" si="26"/>
        <v>A0031</v>
      </c>
      <c r="B140" s="644" t="str">
        <f t="shared" si="26"/>
        <v>(株)新出光</v>
      </c>
      <c r="C140" s="660" t="s">
        <v>468</v>
      </c>
      <c r="D140" s="649">
        <v>1.9100000000000001E-4</v>
      </c>
      <c r="E140" s="650">
        <v>1.9100000000000001E-4</v>
      </c>
      <c r="F140" s="1404"/>
      <c r="G140" s="1405"/>
      <c r="H140" s="303" t="str">
        <f t="shared" si="17"/>
        <v>A0031_(株)新出光</v>
      </c>
      <c r="I140" s="303" t="str">
        <f t="shared" si="18"/>
        <v>A0031_(株)新出光_メニューE</v>
      </c>
      <c r="K140" s="303" t="s">
        <v>4483</v>
      </c>
      <c r="M140" s="303">
        <f t="shared" si="19"/>
        <v>1</v>
      </c>
    </row>
    <row r="141" spans="1:13">
      <c r="A141" s="643" t="str">
        <f t="shared" si="26"/>
        <v>A0031</v>
      </c>
      <c r="B141" s="644" t="str">
        <f t="shared" si="26"/>
        <v>(株)新出光</v>
      </c>
      <c r="C141" s="684" t="s">
        <v>469</v>
      </c>
      <c r="D141" s="649">
        <v>0</v>
      </c>
      <c r="E141" s="650">
        <v>0</v>
      </c>
      <c r="F141" s="1404"/>
      <c r="G141" s="1405"/>
      <c r="H141" s="303" t="str">
        <f t="shared" si="17"/>
        <v>A0031_(株)新出光</v>
      </c>
      <c r="I141" s="303" t="str">
        <f t="shared" si="18"/>
        <v>A0031_(株)新出光_メニューF</v>
      </c>
      <c r="K141" s="303" t="s">
        <v>4484</v>
      </c>
      <c r="M141" s="303">
        <f t="shared" si="19"/>
        <v>3</v>
      </c>
    </row>
    <row r="142" spans="1:13">
      <c r="A142" s="643" t="str">
        <f t="shared" si="26"/>
        <v>A0031</v>
      </c>
      <c r="B142" s="644" t="str">
        <f t="shared" si="26"/>
        <v>(株)新出光</v>
      </c>
      <c r="C142" s="684" t="s">
        <v>470</v>
      </c>
      <c r="D142" s="649">
        <v>0</v>
      </c>
      <c r="E142" s="650">
        <v>0</v>
      </c>
      <c r="F142" s="1404"/>
      <c r="G142" s="1405"/>
      <c r="H142" s="303" t="str">
        <f t="shared" si="17"/>
        <v>A0031_(株)新出光</v>
      </c>
      <c r="I142" s="303" t="str">
        <f t="shared" si="18"/>
        <v>A0031_(株)新出光_メニューG</v>
      </c>
      <c r="K142" s="303" t="s">
        <v>4485</v>
      </c>
      <c r="M142" s="303">
        <f t="shared" si="19"/>
        <v>1</v>
      </c>
    </row>
    <row r="143" spans="1:13">
      <c r="A143" s="643" t="str">
        <f t="shared" si="26"/>
        <v>A0031</v>
      </c>
      <c r="B143" s="644" t="str">
        <f t="shared" si="26"/>
        <v>(株)新出光</v>
      </c>
      <c r="C143" s="648" t="s">
        <v>471</v>
      </c>
      <c r="D143" s="649">
        <v>0</v>
      </c>
      <c r="E143" s="650">
        <v>0</v>
      </c>
      <c r="F143" s="1404"/>
      <c r="G143" s="1405"/>
      <c r="H143" s="303" t="str">
        <f t="shared" si="17"/>
        <v>A0031_(株)新出光</v>
      </c>
      <c r="I143" s="303" t="str">
        <f t="shared" si="18"/>
        <v>A0031_(株)新出光_メニューH</v>
      </c>
      <c r="K143" s="303" t="s">
        <v>4486</v>
      </c>
      <c r="M143" s="303">
        <f t="shared" si="19"/>
        <v>4</v>
      </c>
    </row>
    <row r="144" spans="1:13">
      <c r="A144" s="643" t="str">
        <f t="shared" si="26"/>
        <v>A0031</v>
      </c>
      <c r="B144" s="644" t="str">
        <f t="shared" si="26"/>
        <v>(株)新出光</v>
      </c>
      <c r="C144" s="660" t="s">
        <v>4404</v>
      </c>
      <c r="D144" s="649">
        <v>0</v>
      </c>
      <c r="E144" s="650">
        <v>0</v>
      </c>
      <c r="F144" s="1404"/>
      <c r="G144" s="1405"/>
      <c r="H144" s="303" t="str">
        <f t="shared" si="17"/>
        <v>A0031_(株)新出光</v>
      </c>
      <c r="I144" s="303" t="str">
        <f t="shared" si="18"/>
        <v>A0031_(株)新出光_メニューI</v>
      </c>
      <c r="K144" s="303" t="s">
        <v>4487</v>
      </c>
      <c r="M144" s="303">
        <f t="shared" si="19"/>
        <v>4</v>
      </c>
    </row>
    <row r="145" spans="1:13">
      <c r="A145" s="643" t="str">
        <f t="shared" si="26"/>
        <v>A0031</v>
      </c>
      <c r="B145" s="644" t="str">
        <f t="shared" si="26"/>
        <v>(株)新出光</v>
      </c>
      <c r="C145" s="660" t="s">
        <v>1706</v>
      </c>
      <c r="D145" s="728">
        <v>0</v>
      </c>
      <c r="E145" s="729">
        <v>0</v>
      </c>
      <c r="F145" s="1404"/>
      <c r="G145" s="1405"/>
      <c r="H145" s="303" t="str">
        <f t="shared" si="17"/>
        <v>A0031_(株)新出光</v>
      </c>
      <c r="I145" s="303" t="str">
        <f t="shared" si="18"/>
        <v>A0031_(株)新出光_メニューJ</v>
      </c>
      <c r="K145" s="303" t="s">
        <v>4488</v>
      </c>
      <c r="M145" s="303">
        <f t="shared" si="19"/>
        <v>1</v>
      </c>
    </row>
    <row r="146" spans="1:13">
      <c r="A146" s="643" t="str">
        <f t="shared" si="26"/>
        <v>A0031</v>
      </c>
      <c r="B146" s="644" t="str">
        <f t="shared" si="26"/>
        <v>(株)新出光</v>
      </c>
      <c r="C146" s="684" t="s">
        <v>4489</v>
      </c>
      <c r="D146" s="649">
        <v>0</v>
      </c>
      <c r="E146" s="650">
        <v>0</v>
      </c>
      <c r="F146" s="1404"/>
      <c r="G146" s="1405"/>
      <c r="H146" s="303" t="str">
        <f t="shared" si="17"/>
        <v>A0031_(株)新出光</v>
      </c>
      <c r="I146" s="303" t="str">
        <f t="shared" si="18"/>
        <v>A0031_(株)新出光_メニューK</v>
      </c>
      <c r="K146" s="303" t="s">
        <v>4490</v>
      </c>
      <c r="M146" s="303">
        <f t="shared" si="19"/>
        <v>1</v>
      </c>
    </row>
    <row r="147" spans="1:13">
      <c r="A147" s="643" t="str">
        <f t="shared" si="26"/>
        <v>A0031</v>
      </c>
      <c r="B147" s="644" t="str">
        <f t="shared" si="26"/>
        <v>(株)新出光</v>
      </c>
      <c r="C147" s="685" t="s">
        <v>4491</v>
      </c>
      <c r="D147" s="649">
        <v>5.5900000000000004E-4</v>
      </c>
      <c r="E147" s="650">
        <v>5.5900000000000004E-4</v>
      </c>
      <c r="F147" s="1404"/>
      <c r="G147" s="1405"/>
      <c r="H147" s="303" t="str">
        <f t="shared" si="17"/>
        <v>A0031_(株)新出光</v>
      </c>
      <c r="I147" s="303" t="str">
        <f t="shared" si="18"/>
        <v>A0031_(株)新出光_メニューL(残差)</v>
      </c>
      <c r="K147" s="303" t="s">
        <v>4492</v>
      </c>
      <c r="M147" s="303">
        <f t="shared" si="19"/>
        <v>3</v>
      </c>
    </row>
    <row r="148" spans="1:13">
      <c r="A148" s="643" t="str">
        <f t="shared" si="26"/>
        <v>A0031</v>
      </c>
      <c r="B148" s="644" t="str">
        <f t="shared" si="26"/>
        <v>(株)新出光</v>
      </c>
      <c r="C148" s="651" t="s">
        <v>647</v>
      </c>
      <c r="D148" s="652">
        <v>4.6700000000000002E-4</v>
      </c>
      <c r="E148" s="653">
        <v>4.6700000000000002E-4</v>
      </c>
      <c r="F148" s="1404"/>
      <c r="G148" s="1405"/>
      <c r="H148" s="303" t="str">
        <f t="shared" si="17"/>
        <v>A0031_(株)新出光</v>
      </c>
      <c r="I148" s="303" t="str">
        <f t="shared" si="18"/>
        <v>A0031_(株)新出光_(参考値)事業者全体</v>
      </c>
      <c r="K148" s="303" t="s">
        <v>4493</v>
      </c>
      <c r="M148" s="303">
        <f t="shared" si="19"/>
        <v>5</v>
      </c>
    </row>
    <row r="149" spans="1:13">
      <c r="A149" s="633" t="s">
        <v>208</v>
      </c>
      <c r="B149" s="634" t="s">
        <v>1748</v>
      </c>
      <c r="C149" s="640"/>
      <c r="D149" s="641">
        <v>2.8499999999999999E-4</v>
      </c>
      <c r="E149" s="642">
        <v>2.8499999999999999E-4</v>
      </c>
      <c r="F149" s="638">
        <v>100</v>
      </c>
      <c r="G149" s="639"/>
      <c r="H149" s="303" t="str">
        <f t="shared" si="17"/>
        <v>A0032_セントラル石油瓦斯(株)</v>
      </c>
      <c r="I149" s="303" t="str">
        <f t="shared" si="18"/>
        <v>A0032_セントラル石油瓦斯(株)_</v>
      </c>
      <c r="K149" s="303" t="s">
        <v>4494</v>
      </c>
      <c r="M149" s="303">
        <f t="shared" si="19"/>
        <v>3</v>
      </c>
    </row>
    <row r="150" spans="1:13">
      <c r="A150" s="633" t="s">
        <v>209</v>
      </c>
      <c r="B150" s="634" t="s">
        <v>1749</v>
      </c>
      <c r="C150" s="640"/>
      <c r="D150" s="641">
        <v>4.8999999999999998E-4</v>
      </c>
      <c r="E150" s="642">
        <v>4.8999999999999998E-4</v>
      </c>
      <c r="F150" s="638">
        <v>100</v>
      </c>
      <c r="G150" s="639"/>
      <c r="H150" s="303" t="str">
        <f t="shared" si="17"/>
        <v>A0034_一般財団法人泉佐野電力　　</v>
      </c>
      <c r="I150" s="303" t="str">
        <f t="shared" si="18"/>
        <v>A0034_一般財団法人泉佐野電力　　_</v>
      </c>
      <c r="K150" s="303" t="s">
        <v>4495</v>
      </c>
      <c r="M150" s="303">
        <f t="shared" si="19"/>
        <v>1</v>
      </c>
    </row>
    <row r="151" spans="1:13">
      <c r="A151" s="643" t="s">
        <v>210</v>
      </c>
      <c r="B151" s="644" t="s">
        <v>1750</v>
      </c>
      <c r="C151" s="645" t="s">
        <v>215</v>
      </c>
      <c r="D151" s="646">
        <v>0</v>
      </c>
      <c r="E151" s="647">
        <v>0</v>
      </c>
      <c r="F151" s="1404">
        <v>99.16045848330927</v>
      </c>
      <c r="G151" s="1405" t="s">
        <v>4496</v>
      </c>
      <c r="H151" s="303" t="str">
        <f t="shared" si="17"/>
        <v>A0035_コスモエネルギーソリューションズ(株)</v>
      </c>
      <c r="I151" s="303" t="str">
        <f t="shared" si="18"/>
        <v>A0035_コスモエネルギーソリューションズ(株)_メニューA</v>
      </c>
      <c r="K151" s="303" t="s">
        <v>4497</v>
      </c>
      <c r="M151" s="303">
        <f t="shared" si="19"/>
        <v>3</v>
      </c>
    </row>
    <row r="152" spans="1:13">
      <c r="A152" s="643" t="str">
        <f t="shared" ref="A152:B156" si="27">A151</f>
        <v>A0035</v>
      </c>
      <c r="B152" s="644" t="str">
        <f t="shared" si="27"/>
        <v>コスモエネルギーソリューションズ(株)</v>
      </c>
      <c r="C152" s="684" t="s">
        <v>293</v>
      </c>
      <c r="D152" s="682">
        <v>9.8999999999999994E-5</v>
      </c>
      <c r="E152" s="683">
        <v>9.8999999999999994E-5</v>
      </c>
      <c r="F152" s="1404"/>
      <c r="G152" s="1405"/>
      <c r="H152" s="303" t="str">
        <f t="shared" si="17"/>
        <v>A0035_コスモエネルギーソリューションズ(株)</v>
      </c>
      <c r="I152" s="303" t="str">
        <f t="shared" si="18"/>
        <v>A0035_コスモエネルギーソリューションズ(株)_メニューB</v>
      </c>
      <c r="K152" s="303" t="s">
        <v>4498</v>
      </c>
      <c r="M152" s="303">
        <f t="shared" si="19"/>
        <v>1</v>
      </c>
    </row>
    <row r="153" spans="1:13">
      <c r="A153" s="643" t="str">
        <f t="shared" si="27"/>
        <v>A0035</v>
      </c>
      <c r="B153" s="644" t="str">
        <f t="shared" si="27"/>
        <v>コスモエネルギーソリューションズ(株)</v>
      </c>
      <c r="C153" s="684" t="s">
        <v>466</v>
      </c>
      <c r="D153" s="682">
        <v>1.65E-4</v>
      </c>
      <c r="E153" s="683">
        <v>1.65E-4</v>
      </c>
      <c r="F153" s="1404"/>
      <c r="G153" s="1405"/>
      <c r="H153" s="303" t="str">
        <f t="shared" si="17"/>
        <v>A0035_コスモエネルギーソリューションズ(株)</v>
      </c>
      <c r="I153" s="303" t="str">
        <f t="shared" si="18"/>
        <v>A0035_コスモエネルギーソリューションズ(株)_メニューC</v>
      </c>
      <c r="K153" s="303" t="s">
        <v>4499</v>
      </c>
      <c r="M153" s="303">
        <f t="shared" si="19"/>
        <v>3</v>
      </c>
    </row>
    <row r="154" spans="1:13">
      <c r="A154" s="643" t="str">
        <f t="shared" si="27"/>
        <v>A0035</v>
      </c>
      <c r="B154" s="644" t="str">
        <f t="shared" si="27"/>
        <v>コスモエネルギーソリューションズ(株)</v>
      </c>
      <c r="C154" s="648" t="s">
        <v>467</v>
      </c>
      <c r="D154" s="682">
        <v>2.3000000000000001E-4</v>
      </c>
      <c r="E154" s="683">
        <v>2.3000000000000001E-4</v>
      </c>
      <c r="F154" s="1404"/>
      <c r="G154" s="1405"/>
      <c r="H154" s="303" t="str">
        <f t="shared" si="17"/>
        <v>A0035_コスモエネルギーソリューションズ(株)</v>
      </c>
      <c r="I154" s="303" t="str">
        <f t="shared" si="18"/>
        <v>A0035_コスモエネルギーソリューションズ(株)_メニューD</v>
      </c>
      <c r="K154" s="303" t="s">
        <v>4500</v>
      </c>
      <c r="M154" s="303">
        <f t="shared" si="19"/>
        <v>1</v>
      </c>
    </row>
    <row r="155" spans="1:13">
      <c r="A155" s="643" t="str">
        <f t="shared" si="27"/>
        <v>A0035</v>
      </c>
      <c r="B155" s="644" t="str">
        <f t="shared" si="27"/>
        <v>コスモエネルギーソリューションズ(株)</v>
      </c>
      <c r="C155" s="684" t="s">
        <v>4501</v>
      </c>
      <c r="D155" s="649">
        <v>8.1400000000000005E-4</v>
      </c>
      <c r="E155" s="650">
        <v>8.1400000000000005E-4</v>
      </c>
      <c r="F155" s="1404"/>
      <c r="G155" s="1405"/>
      <c r="H155" s="303" t="str">
        <f t="shared" si="17"/>
        <v>A0035_コスモエネルギーソリューションズ(株)</v>
      </c>
      <c r="I155" s="303" t="str">
        <f t="shared" si="18"/>
        <v>A0035_コスモエネルギーソリューションズ(株)_メニューE(残差)</v>
      </c>
      <c r="K155" s="303" t="s">
        <v>4502</v>
      </c>
      <c r="M155" s="303">
        <f t="shared" si="19"/>
        <v>3</v>
      </c>
    </row>
    <row r="156" spans="1:13">
      <c r="A156" s="643" t="str">
        <f t="shared" si="27"/>
        <v>A0035</v>
      </c>
      <c r="B156" s="644" t="str">
        <f t="shared" si="27"/>
        <v>コスモエネルギーソリューションズ(株)</v>
      </c>
      <c r="C156" s="648" t="s">
        <v>647</v>
      </c>
      <c r="D156" s="652">
        <v>4.3899999999999999E-4</v>
      </c>
      <c r="E156" s="653">
        <v>4.3899999999999999E-4</v>
      </c>
      <c r="F156" s="1404"/>
      <c r="G156" s="1405"/>
      <c r="H156" s="303" t="str">
        <f t="shared" si="17"/>
        <v>A0035_コスモエネルギーソリューションズ(株)</v>
      </c>
      <c r="I156" s="303" t="str">
        <f t="shared" si="18"/>
        <v>A0035_コスモエネルギーソリューションズ(株)_(参考値)事業者全体</v>
      </c>
      <c r="K156" s="303" t="s">
        <v>4503</v>
      </c>
      <c r="M156" s="303">
        <f t="shared" si="19"/>
        <v>7</v>
      </c>
    </row>
    <row r="157" spans="1:13">
      <c r="A157" s="633" t="s">
        <v>211</v>
      </c>
      <c r="B157" s="634" t="s">
        <v>1751</v>
      </c>
      <c r="C157" s="640"/>
      <c r="D157" s="652">
        <v>4.26E-4</v>
      </c>
      <c r="E157" s="642">
        <v>4.26E-4</v>
      </c>
      <c r="F157" s="638">
        <v>100</v>
      </c>
      <c r="G157" s="639"/>
      <c r="H157" s="303" t="str">
        <f t="shared" si="17"/>
        <v>A0036_(株)グリーンサークル</v>
      </c>
      <c r="I157" s="303" t="str">
        <f t="shared" si="18"/>
        <v>A0036_(株)グリーンサークル_</v>
      </c>
      <c r="K157" s="303" t="s">
        <v>4504</v>
      </c>
      <c r="M157" s="303">
        <f t="shared" si="19"/>
        <v>3</v>
      </c>
    </row>
    <row r="158" spans="1:13">
      <c r="A158" s="643" t="s">
        <v>212</v>
      </c>
      <c r="B158" s="644" t="s">
        <v>1752</v>
      </c>
      <c r="C158" s="645" t="s">
        <v>215</v>
      </c>
      <c r="D158" s="646">
        <v>0</v>
      </c>
      <c r="E158" s="647">
        <v>0</v>
      </c>
      <c r="F158" s="1404">
        <v>100</v>
      </c>
      <c r="G158" s="1405"/>
      <c r="H158" s="303" t="str">
        <f t="shared" si="17"/>
        <v>A0039_北海道瓦斯(株)</v>
      </c>
      <c r="I158" s="303" t="str">
        <f t="shared" si="18"/>
        <v>A0039_北海道瓦斯(株)_メニューA</v>
      </c>
      <c r="K158" s="303" t="s">
        <v>4505</v>
      </c>
      <c r="M158" s="303">
        <f t="shared" si="19"/>
        <v>1</v>
      </c>
    </row>
    <row r="159" spans="1:13">
      <c r="A159" s="643" t="str">
        <f t="shared" ref="A159:B160" si="28">A158</f>
        <v>A0039</v>
      </c>
      <c r="B159" s="644" t="str">
        <f t="shared" si="28"/>
        <v>北海道瓦斯(株)</v>
      </c>
      <c r="C159" s="648" t="s">
        <v>4385</v>
      </c>
      <c r="D159" s="649">
        <v>4.9899999999999999E-4</v>
      </c>
      <c r="E159" s="650">
        <v>4.9899999999999999E-4</v>
      </c>
      <c r="F159" s="1404"/>
      <c r="G159" s="1405"/>
      <c r="H159" s="303" t="str">
        <f t="shared" ref="H159:H222" si="29">A159&amp;"_"&amp;B159</f>
        <v>A0039_北海道瓦斯(株)</v>
      </c>
      <c r="I159" s="303" t="str">
        <f t="shared" ref="I159:I222" si="30">A159&amp;"_"&amp;B159&amp;"_"&amp;C159</f>
        <v>A0039_北海道瓦斯(株)_メニューB(残差)</v>
      </c>
      <c r="K159" s="303" t="s">
        <v>4506</v>
      </c>
      <c r="M159" s="303">
        <f t="shared" ref="M159:M222" si="31">COUNTIF($H$30:$H$3024,K159)</f>
        <v>1</v>
      </c>
    </row>
    <row r="160" spans="1:13">
      <c r="A160" s="643" t="str">
        <f t="shared" si="28"/>
        <v>A0039</v>
      </c>
      <c r="B160" s="644" t="str">
        <f t="shared" si="28"/>
        <v>北海道瓦斯(株)</v>
      </c>
      <c r="C160" s="718" t="s">
        <v>647</v>
      </c>
      <c r="D160" s="661">
        <v>3.9100000000000002E-4</v>
      </c>
      <c r="E160" s="662">
        <v>3.9100000000000002E-4</v>
      </c>
      <c r="F160" s="1404"/>
      <c r="G160" s="1405"/>
      <c r="H160" s="303" t="str">
        <f t="shared" si="29"/>
        <v>A0039_北海道瓦斯(株)</v>
      </c>
      <c r="I160" s="303" t="str">
        <f t="shared" si="30"/>
        <v>A0039_北海道瓦斯(株)_(参考値)事業者全体</v>
      </c>
      <c r="K160" s="303" t="s">
        <v>4507</v>
      </c>
      <c r="M160" s="303">
        <f t="shared" si="31"/>
        <v>3</v>
      </c>
    </row>
    <row r="161" spans="1:13">
      <c r="A161" s="633" t="s">
        <v>1753</v>
      </c>
      <c r="B161" s="634" t="s">
        <v>1754</v>
      </c>
      <c r="C161" s="730"/>
      <c r="D161" s="731">
        <v>4.5100000000000001E-4</v>
      </c>
      <c r="E161" s="732">
        <v>4.5100000000000001E-4</v>
      </c>
      <c r="F161" s="638">
        <v>100</v>
      </c>
      <c r="G161" s="639"/>
      <c r="H161" s="303" t="str">
        <f t="shared" si="29"/>
        <v>A0040_アルカナエナジー(株)</v>
      </c>
      <c r="I161" s="303" t="str">
        <f t="shared" si="30"/>
        <v>A0040_アルカナエナジー(株)_</v>
      </c>
      <c r="K161" s="303" t="s">
        <v>4508</v>
      </c>
      <c r="M161" s="303">
        <f t="shared" si="31"/>
        <v>1</v>
      </c>
    </row>
    <row r="162" spans="1:13">
      <c r="A162" s="643" t="s">
        <v>213</v>
      </c>
      <c r="B162" s="644" t="s">
        <v>1755</v>
      </c>
      <c r="C162" s="635" t="s">
        <v>215</v>
      </c>
      <c r="D162" s="647">
        <v>5.71E-4</v>
      </c>
      <c r="E162" s="647">
        <v>5.71E-4</v>
      </c>
      <c r="F162" s="1404">
        <v>100</v>
      </c>
      <c r="G162" s="1405"/>
      <c r="H162" s="303" t="str">
        <f t="shared" si="29"/>
        <v>A0042_新エネルギー開発(株)</v>
      </c>
      <c r="I162" s="303" t="str">
        <f t="shared" si="30"/>
        <v>A0042_新エネルギー開発(株)_メニューA</v>
      </c>
      <c r="K162" s="303" t="s">
        <v>4509</v>
      </c>
      <c r="M162" s="303">
        <f t="shared" si="31"/>
        <v>3</v>
      </c>
    </row>
    <row r="163" spans="1:13">
      <c r="A163" s="643" t="str">
        <f t="shared" ref="A163:B164" si="32">A162</f>
        <v>A0042</v>
      </c>
      <c r="B163" s="644" t="str">
        <f t="shared" si="32"/>
        <v>新エネルギー開発(株)</v>
      </c>
      <c r="C163" s="660" t="s">
        <v>293</v>
      </c>
      <c r="D163" s="733">
        <v>0</v>
      </c>
      <c r="E163" s="733">
        <v>0</v>
      </c>
      <c r="F163" s="1404"/>
      <c r="G163" s="1405"/>
      <c r="H163" s="303" t="str">
        <f t="shared" si="29"/>
        <v>A0042_新エネルギー開発(株)</v>
      </c>
      <c r="I163" s="303" t="str">
        <f t="shared" si="30"/>
        <v>A0042_新エネルギー開発(株)_メニューB</v>
      </c>
      <c r="K163" s="303" t="s">
        <v>4510</v>
      </c>
      <c r="M163" s="303">
        <f t="shared" si="31"/>
        <v>2</v>
      </c>
    </row>
    <row r="164" spans="1:13">
      <c r="A164" s="643" t="str">
        <f t="shared" si="32"/>
        <v>A0042</v>
      </c>
      <c r="B164" s="702" t="str">
        <f t="shared" si="32"/>
        <v>新エネルギー開発(株)</v>
      </c>
      <c r="C164" s="660" t="s">
        <v>647</v>
      </c>
      <c r="D164" s="661">
        <v>5.6899999999999995E-4</v>
      </c>
      <c r="E164" s="689">
        <v>5.6899999999999995E-4</v>
      </c>
      <c r="F164" s="1416"/>
      <c r="G164" s="1417"/>
      <c r="H164" s="303" t="str">
        <f t="shared" si="29"/>
        <v>A0042_新エネルギー開発(株)</v>
      </c>
      <c r="I164" s="303" t="str">
        <f t="shared" si="30"/>
        <v>A0042_新エネルギー開発(株)_(参考値)事業者全体</v>
      </c>
      <c r="K164" s="303" t="s">
        <v>4511</v>
      </c>
      <c r="M164" s="303">
        <f t="shared" si="31"/>
        <v>8</v>
      </c>
    </row>
    <row r="165" spans="1:13">
      <c r="A165" s="703" t="s">
        <v>214</v>
      </c>
      <c r="B165" s="704" t="s">
        <v>1756</v>
      </c>
      <c r="C165" s="734" t="s">
        <v>215</v>
      </c>
      <c r="D165" s="692">
        <v>2.5000000000000001E-4</v>
      </c>
      <c r="E165" s="647">
        <v>2.5000000000000001E-4</v>
      </c>
      <c r="F165" s="1412" t="s">
        <v>4512</v>
      </c>
      <c r="G165" s="1409"/>
      <c r="H165" s="303" t="str">
        <f t="shared" si="29"/>
        <v>A0043_伊藤忠エネクス(株)</v>
      </c>
      <c r="I165" s="303" t="str">
        <f t="shared" si="30"/>
        <v>A0043_伊藤忠エネクス(株)_メニューA</v>
      </c>
      <c r="K165" s="303" t="s">
        <v>4513</v>
      </c>
      <c r="M165" s="303">
        <f t="shared" si="31"/>
        <v>3</v>
      </c>
    </row>
    <row r="166" spans="1:13">
      <c r="A166" s="703" t="str">
        <f t="shared" ref="A166:B167" si="33">A165</f>
        <v>A0043</v>
      </c>
      <c r="B166" s="706" t="str">
        <f t="shared" si="33"/>
        <v>伊藤忠エネクス(株)</v>
      </c>
      <c r="C166" s="735" t="s">
        <v>4385</v>
      </c>
      <c r="D166" s="695">
        <v>4.2900000000000002E-4</v>
      </c>
      <c r="E166" s="650">
        <v>4.2900000000000002E-4</v>
      </c>
      <c r="F166" s="1406"/>
      <c r="G166" s="1410"/>
      <c r="H166" s="303" t="str">
        <f t="shared" si="29"/>
        <v>A0043_伊藤忠エネクス(株)</v>
      </c>
      <c r="I166" s="303" t="str">
        <f t="shared" si="30"/>
        <v>A0043_伊藤忠エネクス(株)_メニューB(残差)</v>
      </c>
      <c r="K166" s="303" t="s">
        <v>4514</v>
      </c>
      <c r="M166" s="303">
        <f t="shared" si="31"/>
        <v>1</v>
      </c>
    </row>
    <row r="167" spans="1:13">
      <c r="A167" s="703" t="str">
        <f t="shared" si="33"/>
        <v>A0043</v>
      </c>
      <c r="B167" s="709" t="str">
        <f t="shared" si="33"/>
        <v>伊藤忠エネクス(株)</v>
      </c>
      <c r="C167" s="736" t="s">
        <v>647</v>
      </c>
      <c r="D167" s="658">
        <v>4.2900000000000002E-4</v>
      </c>
      <c r="E167" s="653">
        <v>4.2900000000000002E-4</v>
      </c>
      <c r="F167" s="1413"/>
      <c r="G167" s="1411"/>
      <c r="H167" s="303" t="str">
        <f t="shared" si="29"/>
        <v>A0043_伊藤忠エネクス(株)</v>
      </c>
      <c r="I167" s="303" t="str">
        <f t="shared" si="30"/>
        <v>A0043_伊藤忠エネクス(株)_(参考値)事業者全体</v>
      </c>
      <c r="K167" s="303" t="s">
        <v>4515</v>
      </c>
      <c r="M167" s="303">
        <f t="shared" si="31"/>
        <v>5</v>
      </c>
    </row>
    <row r="168" spans="1:13">
      <c r="A168" s="643" t="s">
        <v>1757</v>
      </c>
      <c r="B168" s="737" t="s">
        <v>4516</v>
      </c>
      <c r="C168" s="734" t="s">
        <v>215</v>
      </c>
      <c r="D168" s="738">
        <v>0</v>
      </c>
      <c r="E168" s="683">
        <v>0</v>
      </c>
      <c r="F168" s="1414">
        <v>100</v>
      </c>
      <c r="G168" s="1415"/>
      <c r="H168" s="303" t="str">
        <f t="shared" si="29"/>
        <v>A0045_(株)V-Power</v>
      </c>
      <c r="I168" s="303" t="str">
        <f t="shared" si="30"/>
        <v>A0045_(株)V-Power_メニューA</v>
      </c>
      <c r="K168" s="303" t="s">
        <v>4517</v>
      </c>
      <c r="M168" s="303">
        <f t="shared" si="31"/>
        <v>3</v>
      </c>
    </row>
    <row r="169" spans="1:13">
      <c r="A169" s="643" t="str">
        <f t="shared" ref="A169:B171" si="34">A168</f>
        <v>A0045</v>
      </c>
      <c r="B169" s="739" t="str">
        <f t="shared" si="34"/>
        <v>(株)V-Power</v>
      </c>
      <c r="C169" s="735" t="s">
        <v>293</v>
      </c>
      <c r="D169" s="694">
        <v>0</v>
      </c>
      <c r="E169" s="650">
        <v>0</v>
      </c>
      <c r="F169" s="1404"/>
      <c r="G169" s="1405"/>
      <c r="H169" s="303" t="str">
        <f t="shared" si="29"/>
        <v>A0045_(株)V-Power</v>
      </c>
      <c r="I169" s="303" t="str">
        <f t="shared" si="30"/>
        <v>A0045_(株)V-Power_メニューB</v>
      </c>
      <c r="K169" s="303" t="s">
        <v>4518</v>
      </c>
      <c r="M169" s="303">
        <f t="shared" si="31"/>
        <v>5</v>
      </c>
    </row>
    <row r="170" spans="1:13">
      <c r="A170" s="643" t="str">
        <f t="shared" si="34"/>
        <v>A0045</v>
      </c>
      <c r="B170" s="739" t="str">
        <f t="shared" si="34"/>
        <v>(株)V-Power</v>
      </c>
      <c r="C170" s="735" t="s">
        <v>4418</v>
      </c>
      <c r="D170" s="694">
        <v>4.7899999999999999E-4</v>
      </c>
      <c r="E170" s="650">
        <v>4.7899999999999999E-4</v>
      </c>
      <c r="F170" s="1404"/>
      <c r="G170" s="1405"/>
      <c r="H170" s="303" t="str">
        <f t="shared" si="29"/>
        <v>A0045_(株)V-Power</v>
      </c>
      <c r="I170" s="303" t="str">
        <f t="shared" si="30"/>
        <v>A0045_(株)V-Power_メニューC(残差)</v>
      </c>
      <c r="K170" s="303" t="s">
        <v>4519</v>
      </c>
      <c r="M170" s="303">
        <f t="shared" si="31"/>
        <v>1</v>
      </c>
    </row>
    <row r="171" spans="1:13">
      <c r="A171" s="643" t="str">
        <f t="shared" si="34"/>
        <v>A0045</v>
      </c>
      <c r="B171" s="739" t="str">
        <f t="shared" si="34"/>
        <v>(株)V-Power</v>
      </c>
      <c r="C171" s="736" t="s">
        <v>647</v>
      </c>
      <c r="D171" s="658">
        <v>4.46E-4</v>
      </c>
      <c r="E171" s="653">
        <v>4.46E-4</v>
      </c>
      <c r="F171" s="1404"/>
      <c r="G171" s="1405"/>
      <c r="H171" s="303" t="str">
        <f t="shared" si="29"/>
        <v>A0045_(株)V-Power</v>
      </c>
      <c r="I171" s="303" t="str">
        <f t="shared" si="30"/>
        <v>A0045_(株)V-Power_(参考値)事業者全体</v>
      </c>
      <c r="K171" s="303" t="s">
        <v>4520</v>
      </c>
      <c r="M171" s="303">
        <f t="shared" si="31"/>
        <v>1</v>
      </c>
    </row>
    <row r="172" spans="1:13">
      <c r="A172" s="633" t="s">
        <v>1758</v>
      </c>
      <c r="B172" s="634" t="s">
        <v>1759</v>
      </c>
      <c r="C172" s="635"/>
      <c r="D172" s="652">
        <v>2.2000000000000001E-4</v>
      </c>
      <c r="E172" s="653">
        <v>2.2000000000000001E-4</v>
      </c>
      <c r="F172" s="638">
        <v>100</v>
      </c>
      <c r="G172" s="639"/>
      <c r="H172" s="303" t="str">
        <f t="shared" si="29"/>
        <v>A0046_大和エネルギー(株)</v>
      </c>
      <c r="I172" s="303" t="str">
        <f t="shared" si="30"/>
        <v>A0046_大和エネルギー(株)_</v>
      </c>
      <c r="K172" s="303" t="s">
        <v>4521</v>
      </c>
      <c r="M172" s="303">
        <f t="shared" si="31"/>
        <v>3</v>
      </c>
    </row>
    <row r="173" spans="1:13">
      <c r="A173" s="643" t="s">
        <v>216</v>
      </c>
      <c r="B173" s="644" t="s">
        <v>1760</v>
      </c>
      <c r="C173" s="645" t="s">
        <v>215</v>
      </c>
      <c r="D173" s="646">
        <v>0</v>
      </c>
      <c r="E173" s="647">
        <v>0</v>
      </c>
      <c r="F173" s="1404">
        <v>96.852407134543824</v>
      </c>
      <c r="G173" s="1405" t="s">
        <v>4378</v>
      </c>
      <c r="H173" s="303" t="str">
        <f t="shared" si="29"/>
        <v>A0048_大阪瓦斯(株)</v>
      </c>
      <c r="I173" s="303" t="str">
        <f t="shared" si="30"/>
        <v>A0048_大阪瓦斯(株)_メニューA</v>
      </c>
      <c r="K173" s="303" t="s">
        <v>4522</v>
      </c>
      <c r="M173" s="303">
        <f t="shared" si="31"/>
        <v>3</v>
      </c>
    </row>
    <row r="174" spans="1:13">
      <c r="A174" s="643" t="str">
        <f t="shared" ref="A174:B177" si="35">A173</f>
        <v>A0048</v>
      </c>
      <c r="B174" s="644" t="str">
        <f t="shared" si="35"/>
        <v>大阪瓦斯(株)</v>
      </c>
      <c r="C174" s="684" t="s">
        <v>293</v>
      </c>
      <c r="D174" s="649">
        <v>0</v>
      </c>
      <c r="E174" s="650">
        <v>0</v>
      </c>
      <c r="F174" s="1404"/>
      <c r="G174" s="1405"/>
      <c r="H174" s="303" t="str">
        <f t="shared" si="29"/>
        <v>A0048_大阪瓦斯(株)</v>
      </c>
      <c r="I174" s="303" t="str">
        <f t="shared" si="30"/>
        <v>A0048_大阪瓦斯(株)_メニューB</v>
      </c>
      <c r="K174" s="303" t="s">
        <v>4523</v>
      </c>
      <c r="M174" s="303">
        <f t="shared" si="31"/>
        <v>1</v>
      </c>
    </row>
    <row r="175" spans="1:13">
      <c r="A175" s="643" t="str">
        <f t="shared" si="35"/>
        <v>A0048</v>
      </c>
      <c r="B175" s="644" t="str">
        <f t="shared" si="35"/>
        <v>大阪瓦斯(株)</v>
      </c>
      <c r="C175" s="684" t="s">
        <v>466</v>
      </c>
      <c r="D175" s="649">
        <v>3.4699999999999998E-4</v>
      </c>
      <c r="E175" s="650">
        <v>3.4699999999999998E-4</v>
      </c>
      <c r="F175" s="1404"/>
      <c r="G175" s="1405"/>
      <c r="H175" s="303" t="str">
        <f t="shared" si="29"/>
        <v>A0048_大阪瓦斯(株)</v>
      </c>
      <c r="I175" s="303" t="str">
        <f t="shared" si="30"/>
        <v>A0048_大阪瓦斯(株)_メニューC</v>
      </c>
      <c r="K175" s="303" t="s">
        <v>4524</v>
      </c>
      <c r="M175" s="303">
        <f t="shared" si="31"/>
        <v>1</v>
      </c>
    </row>
    <row r="176" spans="1:13">
      <c r="A176" s="643" t="str">
        <f t="shared" si="35"/>
        <v>A0048</v>
      </c>
      <c r="B176" s="644" t="str">
        <f t="shared" si="35"/>
        <v>大阪瓦斯(株)</v>
      </c>
      <c r="C176" s="648" t="s">
        <v>1719</v>
      </c>
      <c r="D176" s="649">
        <v>4.4900000000000002E-4</v>
      </c>
      <c r="E176" s="650">
        <v>4.4900000000000002E-4</v>
      </c>
      <c r="F176" s="1404"/>
      <c r="G176" s="1405"/>
      <c r="H176" s="303" t="str">
        <f t="shared" si="29"/>
        <v>A0048_大阪瓦斯(株)</v>
      </c>
      <c r="I176" s="303" t="str">
        <f t="shared" si="30"/>
        <v>A0048_大阪瓦斯(株)_メニューD(残差)</v>
      </c>
      <c r="K176" s="303" t="s">
        <v>4525</v>
      </c>
      <c r="M176" s="303">
        <f t="shared" si="31"/>
        <v>1</v>
      </c>
    </row>
    <row r="177" spans="1:13">
      <c r="A177" s="643" t="str">
        <f t="shared" si="35"/>
        <v>A0048</v>
      </c>
      <c r="B177" s="644" t="str">
        <f t="shared" si="35"/>
        <v>大阪瓦斯(株)</v>
      </c>
      <c r="C177" s="718" t="s">
        <v>647</v>
      </c>
      <c r="D177" s="652">
        <v>4.26E-4</v>
      </c>
      <c r="E177" s="653">
        <v>4.26E-4</v>
      </c>
      <c r="F177" s="1404"/>
      <c r="G177" s="1405"/>
      <c r="H177" s="303" t="str">
        <f t="shared" si="29"/>
        <v>A0048_大阪瓦斯(株)</v>
      </c>
      <c r="I177" s="303" t="str">
        <f t="shared" si="30"/>
        <v>A0048_大阪瓦斯(株)_(参考値)事業者全体</v>
      </c>
      <c r="K177" s="303" t="s">
        <v>4526</v>
      </c>
      <c r="M177" s="303">
        <f t="shared" si="31"/>
        <v>3</v>
      </c>
    </row>
    <row r="178" spans="1:13">
      <c r="A178" s="643" t="s">
        <v>217</v>
      </c>
      <c r="B178" s="644" t="s">
        <v>1761</v>
      </c>
      <c r="C178" s="673" t="s">
        <v>215</v>
      </c>
      <c r="D178" s="646">
        <v>2.9700000000000001E-4</v>
      </c>
      <c r="E178" s="647">
        <v>2.9700000000000001E-4</v>
      </c>
      <c r="F178" s="1404">
        <v>100</v>
      </c>
      <c r="G178" s="1405"/>
      <c r="H178" s="303" t="str">
        <f t="shared" si="29"/>
        <v>A0049_エフビットコミュニケーションズ(株)　</v>
      </c>
      <c r="I178" s="303" t="str">
        <f t="shared" si="30"/>
        <v>A0049_エフビットコミュニケーションズ(株)　_メニューA</v>
      </c>
      <c r="K178" s="303" t="s">
        <v>4527</v>
      </c>
      <c r="M178" s="303">
        <f t="shared" si="31"/>
        <v>3</v>
      </c>
    </row>
    <row r="179" spans="1:13">
      <c r="A179" s="643" t="str">
        <f t="shared" ref="A179:B181" si="36">A178</f>
        <v>A0049</v>
      </c>
      <c r="B179" s="644" t="str">
        <f t="shared" si="36"/>
        <v>エフビットコミュニケーションズ(株)　</v>
      </c>
      <c r="C179" s="676" t="s">
        <v>293</v>
      </c>
      <c r="D179" s="649">
        <v>0</v>
      </c>
      <c r="E179" s="650">
        <v>0</v>
      </c>
      <c r="F179" s="1404"/>
      <c r="G179" s="1405"/>
      <c r="H179" s="303" t="str">
        <f t="shared" si="29"/>
        <v>A0049_エフビットコミュニケーションズ(株)　</v>
      </c>
      <c r="I179" s="303" t="str">
        <f t="shared" si="30"/>
        <v>A0049_エフビットコミュニケーションズ(株)　_メニューB</v>
      </c>
      <c r="K179" s="303" t="s">
        <v>4528</v>
      </c>
      <c r="M179" s="303">
        <f t="shared" si="31"/>
        <v>3</v>
      </c>
    </row>
    <row r="180" spans="1:13">
      <c r="A180" s="643" t="str">
        <f t="shared" si="36"/>
        <v>A0049</v>
      </c>
      <c r="B180" s="644" t="str">
        <f t="shared" si="36"/>
        <v>エフビットコミュニケーションズ(株)　</v>
      </c>
      <c r="C180" s="676" t="s">
        <v>4418</v>
      </c>
      <c r="D180" s="649">
        <v>8.0400000000000003E-4</v>
      </c>
      <c r="E180" s="650">
        <v>8.0400000000000003E-4</v>
      </c>
      <c r="F180" s="1404"/>
      <c r="G180" s="1405"/>
      <c r="H180" s="303" t="str">
        <f t="shared" si="29"/>
        <v>A0049_エフビットコミュニケーションズ(株)　</v>
      </c>
      <c r="I180" s="303" t="str">
        <f t="shared" si="30"/>
        <v>A0049_エフビットコミュニケーションズ(株)　_メニューC(残差)</v>
      </c>
      <c r="K180" s="303" t="s">
        <v>4529</v>
      </c>
      <c r="M180" s="303">
        <f t="shared" si="31"/>
        <v>1</v>
      </c>
    </row>
    <row r="181" spans="1:13">
      <c r="A181" s="643" t="str">
        <f t="shared" si="36"/>
        <v>A0049</v>
      </c>
      <c r="B181" s="644" t="str">
        <f t="shared" si="36"/>
        <v>エフビットコミュニケーションズ(株)　</v>
      </c>
      <c r="C181" s="719" t="s">
        <v>647</v>
      </c>
      <c r="D181" s="740">
        <v>8.0099999999999995E-4</v>
      </c>
      <c r="E181" s="662">
        <v>8.0099999999999995E-4</v>
      </c>
      <c r="F181" s="1404"/>
      <c r="G181" s="1405"/>
      <c r="H181" s="303" t="str">
        <f t="shared" si="29"/>
        <v>A0049_エフビットコミュニケーションズ(株)　</v>
      </c>
      <c r="I181" s="303" t="str">
        <f t="shared" si="30"/>
        <v>A0049_エフビットコミュニケーションズ(株)　_(参考値)事業者全体</v>
      </c>
      <c r="K181" s="303" t="s">
        <v>4530</v>
      </c>
      <c r="M181" s="303">
        <f t="shared" si="31"/>
        <v>1</v>
      </c>
    </row>
    <row r="182" spans="1:13">
      <c r="A182" s="643" t="s">
        <v>1762</v>
      </c>
      <c r="B182" s="644" t="s">
        <v>4531</v>
      </c>
      <c r="C182" s="648" t="s">
        <v>215</v>
      </c>
      <c r="D182" s="741">
        <v>0</v>
      </c>
      <c r="E182" s="742">
        <v>0</v>
      </c>
      <c r="F182" s="1404">
        <v>100</v>
      </c>
      <c r="G182" s="1405"/>
      <c r="H182" s="303" t="str">
        <f t="shared" si="29"/>
        <v>A0050_ENEOS(株)</v>
      </c>
      <c r="I182" s="303" t="str">
        <f t="shared" si="30"/>
        <v>A0050_ENEOS(株)_メニューA</v>
      </c>
      <c r="K182" s="303" t="s">
        <v>4532</v>
      </c>
      <c r="M182" s="303">
        <f t="shared" si="31"/>
        <v>3</v>
      </c>
    </row>
    <row r="183" spans="1:13">
      <c r="A183" s="643" t="str">
        <f t="shared" ref="A183:B187" si="37">A182</f>
        <v>A0050</v>
      </c>
      <c r="B183" s="644" t="str">
        <f t="shared" si="37"/>
        <v>ENEOS(株)</v>
      </c>
      <c r="C183" s="684" t="s">
        <v>293</v>
      </c>
      <c r="D183" s="649">
        <v>0</v>
      </c>
      <c r="E183" s="650">
        <v>0</v>
      </c>
      <c r="F183" s="1404"/>
      <c r="G183" s="1405"/>
      <c r="H183" s="303" t="str">
        <f t="shared" si="29"/>
        <v>A0050_ENEOS(株)</v>
      </c>
      <c r="I183" s="303" t="str">
        <f t="shared" si="30"/>
        <v>A0050_ENEOS(株)_メニューB</v>
      </c>
      <c r="K183" s="303" t="s">
        <v>4533</v>
      </c>
      <c r="M183" s="303">
        <f t="shared" si="31"/>
        <v>1</v>
      </c>
    </row>
    <row r="184" spans="1:13">
      <c r="A184" s="643" t="str">
        <f t="shared" si="37"/>
        <v>A0050</v>
      </c>
      <c r="B184" s="644" t="str">
        <f t="shared" si="37"/>
        <v>ENEOS(株)</v>
      </c>
      <c r="C184" s="684" t="s">
        <v>466</v>
      </c>
      <c r="D184" s="649">
        <v>0</v>
      </c>
      <c r="E184" s="650">
        <v>0</v>
      </c>
      <c r="F184" s="1404"/>
      <c r="G184" s="1405"/>
      <c r="H184" s="303" t="str">
        <f t="shared" si="29"/>
        <v>A0050_ENEOS(株)</v>
      </c>
      <c r="I184" s="303" t="str">
        <f t="shared" si="30"/>
        <v>A0050_ENEOS(株)_メニューC</v>
      </c>
      <c r="K184" s="303" t="s">
        <v>4534</v>
      </c>
      <c r="M184" s="303">
        <f t="shared" si="31"/>
        <v>1</v>
      </c>
    </row>
    <row r="185" spans="1:13">
      <c r="A185" s="643" t="str">
        <f t="shared" si="37"/>
        <v>A0050</v>
      </c>
      <c r="B185" s="644" t="str">
        <f t="shared" si="37"/>
        <v>ENEOS(株)</v>
      </c>
      <c r="C185" s="684" t="s">
        <v>467</v>
      </c>
      <c r="D185" s="649">
        <v>0</v>
      </c>
      <c r="E185" s="650">
        <v>0</v>
      </c>
      <c r="F185" s="1404"/>
      <c r="G185" s="1405"/>
      <c r="H185" s="303" t="str">
        <f t="shared" si="29"/>
        <v>A0050_ENEOS(株)</v>
      </c>
      <c r="I185" s="303" t="str">
        <f t="shared" si="30"/>
        <v>A0050_ENEOS(株)_メニューD</v>
      </c>
      <c r="K185" s="303" t="s">
        <v>4535</v>
      </c>
      <c r="M185" s="303">
        <f t="shared" si="31"/>
        <v>1</v>
      </c>
    </row>
    <row r="186" spans="1:13">
      <c r="A186" s="643" t="str">
        <f t="shared" si="37"/>
        <v>A0050</v>
      </c>
      <c r="B186" s="644" t="str">
        <f t="shared" si="37"/>
        <v>ENEOS(株)</v>
      </c>
      <c r="C186" s="684" t="s">
        <v>1720</v>
      </c>
      <c r="D186" s="649">
        <v>5.0600000000000005E-4</v>
      </c>
      <c r="E186" s="650">
        <v>5.0600000000000005E-4</v>
      </c>
      <c r="F186" s="1404"/>
      <c r="G186" s="1405"/>
      <c r="H186" s="303" t="str">
        <f t="shared" si="29"/>
        <v>A0050_ENEOS(株)</v>
      </c>
      <c r="I186" s="303" t="str">
        <f t="shared" si="30"/>
        <v>A0050_ENEOS(株)_メニューE(残差)</v>
      </c>
      <c r="K186" s="303" t="s">
        <v>4536</v>
      </c>
      <c r="M186" s="303">
        <f t="shared" si="31"/>
        <v>5</v>
      </c>
    </row>
    <row r="187" spans="1:13">
      <c r="A187" s="643" t="str">
        <f t="shared" si="37"/>
        <v>A0050</v>
      </c>
      <c r="B187" s="644" t="str">
        <f t="shared" si="37"/>
        <v>ENEOS(株)</v>
      </c>
      <c r="C187" s="743" t="s">
        <v>647</v>
      </c>
      <c r="D187" s="744">
        <v>4.8999999999999998E-4</v>
      </c>
      <c r="E187" s="745">
        <v>4.8999999999999998E-4</v>
      </c>
      <c r="F187" s="1404"/>
      <c r="G187" s="1405"/>
      <c r="H187" s="303" t="str">
        <f t="shared" si="29"/>
        <v>A0050_ENEOS(株)</v>
      </c>
      <c r="I187" s="303" t="str">
        <f t="shared" si="30"/>
        <v>A0050_ENEOS(株)_(参考値)事業者全体</v>
      </c>
      <c r="K187" s="303" t="s">
        <v>4537</v>
      </c>
      <c r="M187" s="303">
        <f t="shared" si="31"/>
        <v>1</v>
      </c>
    </row>
    <row r="188" spans="1:13">
      <c r="A188" s="633" t="s">
        <v>218</v>
      </c>
      <c r="B188" s="634" t="s">
        <v>1763</v>
      </c>
      <c r="C188" s="657"/>
      <c r="D188" s="746">
        <v>6.6200000000000005E-4</v>
      </c>
      <c r="E188" s="680">
        <v>6.6200000000000005E-4</v>
      </c>
      <c r="F188" s="638" t="s">
        <v>4512</v>
      </c>
      <c r="G188" s="639"/>
      <c r="H188" s="303" t="str">
        <f t="shared" si="29"/>
        <v>A0051_真庭バイオエネルギー(株)</v>
      </c>
      <c r="I188" s="303" t="str">
        <f t="shared" si="30"/>
        <v>A0051_真庭バイオエネルギー(株)_</v>
      </c>
      <c r="K188" s="303" t="s">
        <v>4538</v>
      </c>
      <c r="M188" s="303">
        <f t="shared" si="31"/>
        <v>1</v>
      </c>
    </row>
    <row r="189" spans="1:13">
      <c r="A189" s="643" t="s">
        <v>1764</v>
      </c>
      <c r="B189" s="644" t="s">
        <v>1765</v>
      </c>
      <c r="C189" s="654" t="s">
        <v>215</v>
      </c>
      <c r="D189" s="682">
        <v>0</v>
      </c>
      <c r="E189" s="683">
        <v>0</v>
      </c>
      <c r="F189" s="1406">
        <v>100</v>
      </c>
      <c r="G189" s="1405"/>
      <c r="H189" s="303" t="str">
        <f t="shared" si="29"/>
        <v>A0052_三井物産(株)</v>
      </c>
      <c r="I189" s="303" t="str">
        <f t="shared" si="30"/>
        <v>A0052_三井物産(株)_メニューA</v>
      </c>
      <c r="K189" s="303" t="s">
        <v>4539</v>
      </c>
      <c r="M189" s="303">
        <f t="shared" si="31"/>
        <v>1</v>
      </c>
    </row>
    <row r="190" spans="1:13">
      <c r="A190" s="643" t="str">
        <f t="shared" ref="A190:B192" si="38">A189</f>
        <v>A0052</v>
      </c>
      <c r="B190" s="644" t="str">
        <f t="shared" si="38"/>
        <v>三井物産(株)</v>
      </c>
      <c r="C190" s="747" t="s">
        <v>293</v>
      </c>
      <c r="D190" s="649">
        <v>3.86E-4</v>
      </c>
      <c r="E190" s="650">
        <v>3.86E-4</v>
      </c>
      <c r="F190" s="1406"/>
      <c r="G190" s="1405"/>
      <c r="H190" s="303" t="str">
        <f t="shared" si="29"/>
        <v>A0052_三井物産(株)</v>
      </c>
      <c r="I190" s="303" t="str">
        <f t="shared" si="30"/>
        <v>A0052_三井物産(株)_メニューB</v>
      </c>
      <c r="K190" s="303" t="s">
        <v>4540</v>
      </c>
      <c r="M190" s="303">
        <f t="shared" si="31"/>
        <v>3</v>
      </c>
    </row>
    <row r="191" spans="1:13">
      <c r="A191" s="643" t="str">
        <f t="shared" si="38"/>
        <v>A0052</v>
      </c>
      <c r="B191" s="644" t="str">
        <f t="shared" si="38"/>
        <v>三井物産(株)</v>
      </c>
      <c r="C191" s="676" t="s">
        <v>4418</v>
      </c>
      <c r="D191" s="717">
        <v>5.1099999999999995E-4</v>
      </c>
      <c r="E191" s="662">
        <v>5.1099999999999995E-4</v>
      </c>
      <c r="F191" s="1406"/>
      <c r="G191" s="1405"/>
      <c r="H191" s="303" t="str">
        <f t="shared" si="29"/>
        <v>A0052_三井物産(株)</v>
      </c>
      <c r="I191" s="303" t="str">
        <f t="shared" si="30"/>
        <v>A0052_三井物産(株)_メニューC(残差)</v>
      </c>
      <c r="K191" s="303" t="s">
        <v>4541</v>
      </c>
      <c r="M191" s="303">
        <f t="shared" si="31"/>
        <v>3</v>
      </c>
    </row>
    <row r="192" spans="1:13">
      <c r="A192" s="643" t="str">
        <f t="shared" si="38"/>
        <v>A0052</v>
      </c>
      <c r="B192" s="644" t="str">
        <f t="shared" si="38"/>
        <v>三井物産(株)</v>
      </c>
      <c r="C192" s="678" t="s">
        <v>647</v>
      </c>
      <c r="D192" s="658">
        <v>5.0199999999999995E-4</v>
      </c>
      <c r="E192" s="653">
        <v>5.0199999999999995E-4</v>
      </c>
      <c r="F192" s="1406"/>
      <c r="G192" s="1405"/>
      <c r="H192" s="303" t="str">
        <f t="shared" si="29"/>
        <v>A0052_三井物産(株)</v>
      </c>
      <c r="I192" s="303" t="str">
        <f t="shared" si="30"/>
        <v>A0052_三井物産(株)_(参考値)事業者全体</v>
      </c>
      <c r="K192" s="303" t="s">
        <v>4542</v>
      </c>
      <c r="M192" s="303">
        <f t="shared" si="31"/>
        <v>3</v>
      </c>
    </row>
    <row r="193" spans="1:13">
      <c r="A193" s="643" t="s">
        <v>219</v>
      </c>
      <c r="B193" s="644" t="s">
        <v>1766</v>
      </c>
      <c r="C193" s="648" t="s">
        <v>215</v>
      </c>
      <c r="D193" s="646">
        <v>3.9899999999999999E-4</v>
      </c>
      <c r="E193" s="647">
        <v>3.9899999999999999E-4</v>
      </c>
      <c r="F193" s="1406">
        <v>100</v>
      </c>
      <c r="G193" s="1405"/>
      <c r="H193" s="303" t="str">
        <f t="shared" si="29"/>
        <v>A0053_オリックス(株)</v>
      </c>
      <c r="I193" s="303" t="str">
        <f t="shared" si="30"/>
        <v>A0053_オリックス(株)_メニューA</v>
      </c>
      <c r="K193" s="303" t="s">
        <v>4543</v>
      </c>
      <c r="M193" s="303">
        <f t="shared" si="31"/>
        <v>1</v>
      </c>
    </row>
    <row r="194" spans="1:13">
      <c r="A194" s="643" t="str">
        <f t="shared" ref="A194:B201" si="39">A193</f>
        <v>A0053</v>
      </c>
      <c r="B194" s="644" t="str">
        <f t="shared" si="39"/>
        <v>オリックス(株)</v>
      </c>
      <c r="C194" s="684" t="s">
        <v>293</v>
      </c>
      <c r="D194" s="649">
        <v>2.99E-4</v>
      </c>
      <c r="E194" s="650">
        <v>2.99E-4</v>
      </c>
      <c r="F194" s="1406"/>
      <c r="G194" s="1405"/>
      <c r="H194" s="303" t="str">
        <f t="shared" si="29"/>
        <v>A0053_オリックス(株)</v>
      </c>
      <c r="I194" s="303" t="str">
        <f t="shared" si="30"/>
        <v>A0053_オリックス(株)_メニューB</v>
      </c>
      <c r="K194" s="303" t="s">
        <v>4544</v>
      </c>
      <c r="M194" s="303">
        <f t="shared" si="31"/>
        <v>1</v>
      </c>
    </row>
    <row r="195" spans="1:13">
      <c r="A195" s="643" t="str">
        <f t="shared" si="39"/>
        <v>A0053</v>
      </c>
      <c r="B195" s="644" t="str">
        <f t="shared" si="39"/>
        <v>オリックス(株)</v>
      </c>
      <c r="C195" s="684" t="s">
        <v>466</v>
      </c>
      <c r="D195" s="649">
        <v>1.9900000000000001E-4</v>
      </c>
      <c r="E195" s="650">
        <v>1.9900000000000001E-4</v>
      </c>
      <c r="F195" s="1406"/>
      <c r="G195" s="1405"/>
      <c r="H195" s="303" t="str">
        <f t="shared" si="29"/>
        <v>A0053_オリックス(株)</v>
      </c>
      <c r="I195" s="303" t="str">
        <f t="shared" si="30"/>
        <v>A0053_オリックス(株)_メニューC</v>
      </c>
      <c r="K195" s="303" t="s">
        <v>4545</v>
      </c>
      <c r="M195" s="303">
        <f t="shared" si="31"/>
        <v>3</v>
      </c>
    </row>
    <row r="196" spans="1:13">
      <c r="A196" s="643" t="str">
        <f t="shared" si="39"/>
        <v>A0053</v>
      </c>
      <c r="B196" s="644" t="str">
        <f t="shared" si="39"/>
        <v>オリックス(株)</v>
      </c>
      <c r="C196" s="684" t="s">
        <v>467</v>
      </c>
      <c r="D196" s="649">
        <v>0</v>
      </c>
      <c r="E196" s="650">
        <v>0</v>
      </c>
      <c r="F196" s="1406"/>
      <c r="G196" s="1405"/>
      <c r="H196" s="303" t="str">
        <f t="shared" si="29"/>
        <v>A0053_オリックス(株)</v>
      </c>
      <c r="I196" s="303" t="str">
        <f t="shared" si="30"/>
        <v>A0053_オリックス(株)_メニューD</v>
      </c>
      <c r="K196" s="303" t="s">
        <v>4546</v>
      </c>
      <c r="M196" s="303">
        <f t="shared" si="31"/>
        <v>10</v>
      </c>
    </row>
    <row r="197" spans="1:13">
      <c r="A197" s="643" t="str">
        <f t="shared" si="39"/>
        <v>A0053</v>
      </c>
      <c r="B197" s="644" t="str">
        <f t="shared" si="39"/>
        <v>オリックス(株)</v>
      </c>
      <c r="C197" s="748" t="s">
        <v>468</v>
      </c>
      <c r="D197" s="649">
        <v>4.4999999999999999E-4</v>
      </c>
      <c r="E197" s="695">
        <v>4.4999999999999999E-4</v>
      </c>
      <c r="F197" s="1406"/>
      <c r="G197" s="1405"/>
      <c r="H197" s="303" t="str">
        <f t="shared" si="29"/>
        <v>A0053_オリックス(株)</v>
      </c>
      <c r="I197" s="303" t="str">
        <f t="shared" si="30"/>
        <v>A0053_オリックス(株)_メニューE</v>
      </c>
      <c r="K197" s="303" t="s">
        <v>4547</v>
      </c>
      <c r="M197" s="303">
        <f t="shared" si="31"/>
        <v>3</v>
      </c>
    </row>
    <row r="198" spans="1:13">
      <c r="A198" s="643" t="str">
        <f t="shared" si="39"/>
        <v>A0053</v>
      </c>
      <c r="B198" s="644" t="str">
        <f t="shared" si="39"/>
        <v>オリックス(株)</v>
      </c>
      <c r="C198" s="684" t="s">
        <v>469</v>
      </c>
      <c r="D198" s="649">
        <v>3.1500000000000001E-4</v>
      </c>
      <c r="E198" s="650">
        <v>3.1500000000000001E-4</v>
      </c>
      <c r="F198" s="1406"/>
      <c r="G198" s="1405"/>
      <c r="H198" s="303" t="str">
        <f t="shared" si="29"/>
        <v>A0053_オリックス(株)</v>
      </c>
      <c r="I198" s="303" t="str">
        <f t="shared" si="30"/>
        <v>A0053_オリックス(株)_メニューF</v>
      </c>
      <c r="K198" s="303" t="s">
        <v>4548</v>
      </c>
      <c r="M198" s="303">
        <f t="shared" si="31"/>
        <v>5</v>
      </c>
    </row>
    <row r="199" spans="1:13">
      <c r="A199" s="643" t="str">
        <f t="shared" si="39"/>
        <v>A0053</v>
      </c>
      <c r="B199" s="644" t="str">
        <f t="shared" si="39"/>
        <v>オリックス(株)</v>
      </c>
      <c r="C199" s="648" t="s">
        <v>470</v>
      </c>
      <c r="D199" s="649">
        <v>2.3499999999999999E-4</v>
      </c>
      <c r="E199" s="650">
        <v>2.3499999999999999E-4</v>
      </c>
      <c r="F199" s="1406"/>
      <c r="G199" s="1405"/>
      <c r="H199" s="303" t="str">
        <f t="shared" si="29"/>
        <v>A0053_オリックス(株)</v>
      </c>
      <c r="I199" s="303" t="str">
        <f t="shared" si="30"/>
        <v>A0053_オリックス(株)_メニューG</v>
      </c>
      <c r="K199" s="303" t="s">
        <v>4549</v>
      </c>
      <c r="M199" s="303">
        <f t="shared" si="31"/>
        <v>3</v>
      </c>
    </row>
    <row r="200" spans="1:13">
      <c r="A200" s="643" t="str">
        <f t="shared" si="39"/>
        <v>A0053</v>
      </c>
      <c r="B200" s="644" t="str">
        <f t="shared" si="39"/>
        <v>オリックス(株)</v>
      </c>
      <c r="C200" s="684" t="s">
        <v>1723</v>
      </c>
      <c r="D200" s="649">
        <v>1.042E-3</v>
      </c>
      <c r="E200" s="650">
        <v>1.042E-3</v>
      </c>
      <c r="F200" s="1406"/>
      <c r="G200" s="1405"/>
      <c r="H200" s="303" t="str">
        <f t="shared" si="29"/>
        <v>A0053_オリックス(株)</v>
      </c>
      <c r="I200" s="303" t="str">
        <f t="shared" si="30"/>
        <v>A0053_オリックス(株)_メニューH(残差)</v>
      </c>
      <c r="K200" s="303" t="s">
        <v>4550</v>
      </c>
      <c r="M200" s="303">
        <f t="shared" si="31"/>
        <v>3</v>
      </c>
    </row>
    <row r="201" spans="1:13">
      <c r="A201" s="643" t="str">
        <f t="shared" si="39"/>
        <v>A0053</v>
      </c>
      <c r="B201" s="644" t="str">
        <f t="shared" si="39"/>
        <v>オリックス(株)</v>
      </c>
      <c r="C201" s="651" t="s">
        <v>647</v>
      </c>
      <c r="D201" s="652">
        <v>8.7600000000000004E-4</v>
      </c>
      <c r="E201" s="653">
        <v>8.7600000000000004E-4</v>
      </c>
      <c r="F201" s="1406"/>
      <c r="G201" s="1405"/>
      <c r="H201" s="303" t="str">
        <f t="shared" si="29"/>
        <v>A0053_オリックス(株)</v>
      </c>
      <c r="I201" s="303" t="str">
        <f t="shared" si="30"/>
        <v>A0053_オリックス(株)_(参考値)事業者全体</v>
      </c>
      <c r="K201" s="303" t="s">
        <v>4551</v>
      </c>
      <c r="M201" s="303">
        <f t="shared" si="31"/>
        <v>3</v>
      </c>
    </row>
    <row r="202" spans="1:13">
      <c r="A202" s="633" t="s">
        <v>220</v>
      </c>
      <c r="B202" s="634" t="s">
        <v>1767</v>
      </c>
      <c r="C202" s="635"/>
      <c r="D202" s="641">
        <v>2.72E-4</v>
      </c>
      <c r="E202" s="642">
        <v>2.72E-4</v>
      </c>
      <c r="F202" s="638">
        <v>100</v>
      </c>
      <c r="G202" s="639"/>
      <c r="H202" s="303" t="str">
        <f t="shared" si="29"/>
        <v>A0054_(株)エネサンス関東</v>
      </c>
      <c r="I202" s="303" t="str">
        <f t="shared" si="30"/>
        <v>A0054_(株)エネサンス関東_</v>
      </c>
      <c r="K202" s="303" t="s">
        <v>4552</v>
      </c>
      <c r="M202" s="303">
        <f t="shared" si="31"/>
        <v>1</v>
      </c>
    </row>
    <row r="203" spans="1:13">
      <c r="A203" s="643" t="s">
        <v>221</v>
      </c>
      <c r="B203" s="644" t="s">
        <v>4553</v>
      </c>
      <c r="C203" s="673" t="s">
        <v>215</v>
      </c>
      <c r="D203" s="646">
        <v>0</v>
      </c>
      <c r="E203" s="647">
        <v>0</v>
      </c>
      <c r="F203" s="1404">
        <v>94.359700853292921</v>
      </c>
      <c r="G203" s="1405" t="s">
        <v>4554</v>
      </c>
      <c r="H203" s="303" t="str">
        <f t="shared" si="29"/>
        <v>A0055_(株)UPDATER</v>
      </c>
      <c r="I203" s="303" t="str">
        <f t="shared" si="30"/>
        <v>A0055_(株)UPDATER_メニューA</v>
      </c>
      <c r="K203" s="303" t="s">
        <v>4555</v>
      </c>
      <c r="M203" s="303">
        <f t="shared" si="31"/>
        <v>1</v>
      </c>
    </row>
    <row r="204" spans="1:13">
      <c r="A204" s="643" t="str">
        <f t="shared" ref="A204:B205" si="40">A203</f>
        <v>A0055</v>
      </c>
      <c r="B204" s="644" t="str">
        <f t="shared" si="40"/>
        <v>(株)UPDATER</v>
      </c>
      <c r="C204" s="676" t="s">
        <v>4385</v>
      </c>
      <c r="D204" s="649">
        <v>3.0600000000000001E-4</v>
      </c>
      <c r="E204" s="650">
        <v>3.0600000000000001E-4</v>
      </c>
      <c r="F204" s="1404"/>
      <c r="G204" s="1405"/>
      <c r="H204" s="303" t="str">
        <f t="shared" si="29"/>
        <v>A0055_(株)UPDATER</v>
      </c>
      <c r="I204" s="303" t="str">
        <f t="shared" si="30"/>
        <v>A0055_(株)UPDATER_メニューB(残差)</v>
      </c>
      <c r="K204" s="303" t="s">
        <v>4556</v>
      </c>
      <c r="M204" s="303">
        <f t="shared" si="31"/>
        <v>1</v>
      </c>
    </row>
    <row r="205" spans="1:13">
      <c r="A205" s="643" t="str">
        <f t="shared" si="40"/>
        <v>A0055</v>
      </c>
      <c r="B205" s="644" t="str">
        <f t="shared" si="40"/>
        <v>(株)UPDATER</v>
      </c>
      <c r="C205" s="719" t="s">
        <v>647</v>
      </c>
      <c r="D205" s="658">
        <v>8.2999999999999998E-5</v>
      </c>
      <c r="E205" s="653">
        <v>8.2999999999999998E-5</v>
      </c>
      <c r="F205" s="1404"/>
      <c r="G205" s="1405"/>
      <c r="H205" s="303" t="str">
        <f t="shared" si="29"/>
        <v>A0055_(株)UPDATER</v>
      </c>
      <c r="I205" s="303" t="str">
        <f t="shared" si="30"/>
        <v>A0055_(株)UPDATER_(参考値)事業者全体</v>
      </c>
      <c r="K205" s="303" t="s">
        <v>4557</v>
      </c>
      <c r="M205" s="303">
        <f t="shared" si="31"/>
        <v>1</v>
      </c>
    </row>
    <row r="206" spans="1:13">
      <c r="A206" s="643" t="s">
        <v>222</v>
      </c>
      <c r="B206" s="644" t="s">
        <v>1768</v>
      </c>
      <c r="C206" s="670" t="s">
        <v>215</v>
      </c>
      <c r="D206" s="646">
        <v>4.2499999999999998E-4</v>
      </c>
      <c r="E206" s="647">
        <v>4.2499999999999998E-4</v>
      </c>
      <c r="F206" s="1404">
        <v>100</v>
      </c>
      <c r="G206" s="1405"/>
      <c r="H206" s="303" t="str">
        <f t="shared" si="29"/>
        <v>A0056_シン・エナジー(株)</v>
      </c>
      <c r="I206" s="303" t="str">
        <f t="shared" si="30"/>
        <v>A0056_シン・エナジー(株)_メニューA</v>
      </c>
      <c r="K206" s="303" t="s">
        <v>4558</v>
      </c>
      <c r="M206" s="303">
        <f t="shared" si="31"/>
        <v>1</v>
      </c>
    </row>
    <row r="207" spans="1:13">
      <c r="A207" s="643" t="str">
        <f t="shared" ref="A207:B210" si="41">A206</f>
        <v>A0056</v>
      </c>
      <c r="B207" s="644" t="str">
        <f t="shared" si="41"/>
        <v>シン・エナジー(株)</v>
      </c>
      <c r="C207" s="660" t="s">
        <v>293</v>
      </c>
      <c r="D207" s="649">
        <v>0</v>
      </c>
      <c r="E207" s="650">
        <v>0</v>
      </c>
      <c r="F207" s="1404"/>
      <c r="G207" s="1405"/>
      <c r="H207" s="303" t="str">
        <f t="shared" si="29"/>
        <v>A0056_シン・エナジー(株)</v>
      </c>
      <c r="I207" s="303" t="str">
        <f t="shared" si="30"/>
        <v>A0056_シン・エナジー(株)_メニューB</v>
      </c>
      <c r="K207" s="303" t="s">
        <v>4559</v>
      </c>
      <c r="M207" s="303">
        <f t="shared" si="31"/>
        <v>1</v>
      </c>
    </row>
    <row r="208" spans="1:13">
      <c r="A208" s="643" t="str">
        <f t="shared" si="41"/>
        <v>A0056</v>
      </c>
      <c r="B208" s="644" t="str">
        <f t="shared" si="41"/>
        <v>シン・エナジー(株)</v>
      </c>
      <c r="C208" s="684" t="s">
        <v>466</v>
      </c>
      <c r="D208" s="649">
        <v>3.5199999999999999E-4</v>
      </c>
      <c r="E208" s="650">
        <v>3.5199999999999999E-4</v>
      </c>
      <c r="F208" s="1404"/>
      <c r="G208" s="1405"/>
      <c r="H208" s="303" t="str">
        <f t="shared" si="29"/>
        <v>A0056_シン・エナジー(株)</v>
      </c>
      <c r="I208" s="303" t="str">
        <f t="shared" si="30"/>
        <v>A0056_シン・エナジー(株)_メニューC</v>
      </c>
      <c r="K208" s="303" t="s">
        <v>4560</v>
      </c>
      <c r="M208" s="303">
        <f t="shared" si="31"/>
        <v>3</v>
      </c>
    </row>
    <row r="209" spans="1:13">
      <c r="A209" s="643" t="str">
        <f t="shared" si="41"/>
        <v>A0056</v>
      </c>
      <c r="B209" s="644" t="str">
        <f t="shared" si="41"/>
        <v>シン・エナジー(株)</v>
      </c>
      <c r="C209" s="684" t="s">
        <v>1719</v>
      </c>
      <c r="D209" s="649">
        <v>5.4699999999999996E-4</v>
      </c>
      <c r="E209" s="650">
        <v>5.4699999999999996E-4</v>
      </c>
      <c r="F209" s="1404"/>
      <c r="G209" s="1405"/>
      <c r="H209" s="303" t="str">
        <f t="shared" si="29"/>
        <v>A0056_シン・エナジー(株)</v>
      </c>
      <c r="I209" s="303" t="str">
        <f t="shared" si="30"/>
        <v>A0056_シン・エナジー(株)_メニューD(残差)</v>
      </c>
      <c r="K209" s="303" t="s">
        <v>4561</v>
      </c>
      <c r="M209" s="303">
        <f t="shared" si="31"/>
        <v>1</v>
      </c>
    </row>
    <row r="210" spans="1:13">
      <c r="A210" s="643" t="str">
        <f t="shared" si="41"/>
        <v>A0056</v>
      </c>
      <c r="B210" s="644" t="str">
        <f t="shared" si="41"/>
        <v>シン・エナジー(株)</v>
      </c>
      <c r="C210" s="648" t="s">
        <v>647</v>
      </c>
      <c r="D210" s="661">
        <v>5.31E-4</v>
      </c>
      <c r="E210" s="662">
        <v>5.31E-4</v>
      </c>
      <c r="F210" s="1404"/>
      <c r="G210" s="1405"/>
      <c r="H210" s="303" t="str">
        <f t="shared" si="29"/>
        <v>A0056_シン・エナジー(株)</v>
      </c>
      <c r="I210" s="303" t="str">
        <f t="shared" si="30"/>
        <v>A0056_シン・エナジー(株)_(参考値)事業者全体</v>
      </c>
      <c r="K210" s="303" t="s">
        <v>4562</v>
      </c>
      <c r="M210" s="303">
        <f t="shared" si="31"/>
        <v>1</v>
      </c>
    </row>
    <row r="211" spans="1:13">
      <c r="A211" s="643" t="s">
        <v>223</v>
      </c>
      <c r="B211" s="644" t="s">
        <v>1769</v>
      </c>
      <c r="C211" s="663" t="s">
        <v>215</v>
      </c>
      <c r="D211" s="749">
        <v>0</v>
      </c>
      <c r="E211" s="750">
        <v>0</v>
      </c>
      <c r="F211" s="1404">
        <v>100</v>
      </c>
      <c r="G211" s="1405"/>
      <c r="H211" s="303" t="str">
        <f t="shared" si="29"/>
        <v>A0057_(株)サニックス</v>
      </c>
      <c r="I211" s="303" t="str">
        <f t="shared" si="30"/>
        <v>A0057_(株)サニックス_メニューA</v>
      </c>
      <c r="K211" s="303" t="s">
        <v>4563</v>
      </c>
      <c r="M211" s="303">
        <f t="shared" si="31"/>
        <v>3</v>
      </c>
    </row>
    <row r="212" spans="1:13">
      <c r="A212" s="643" t="str">
        <f t="shared" ref="A212:B215" si="42">A211</f>
        <v>A0057</v>
      </c>
      <c r="B212" s="644" t="str">
        <f t="shared" si="42"/>
        <v>(株)サニックス</v>
      </c>
      <c r="C212" s="656" t="s">
        <v>293</v>
      </c>
      <c r="D212" s="725">
        <v>0</v>
      </c>
      <c r="E212" s="669">
        <v>0</v>
      </c>
      <c r="F212" s="1404"/>
      <c r="G212" s="1405"/>
      <c r="H212" s="303" t="str">
        <f t="shared" si="29"/>
        <v>A0057_(株)サニックス</v>
      </c>
      <c r="I212" s="303" t="str">
        <f t="shared" si="30"/>
        <v>A0057_(株)サニックス_メニューB</v>
      </c>
      <c r="K212" s="303" t="s">
        <v>4564</v>
      </c>
      <c r="M212" s="303">
        <f t="shared" si="31"/>
        <v>1</v>
      </c>
    </row>
    <row r="213" spans="1:13">
      <c r="A213" s="643" t="str">
        <f t="shared" si="42"/>
        <v>A0057</v>
      </c>
      <c r="B213" s="644" t="str">
        <f t="shared" si="42"/>
        <v>(株)サニックス</v>
      </c>
      <c r="C213" s="656" t="s">
        <v>466</v>
      </c>
      <c r="D213" s="751">
        <v>2.9999999999999997E-4</v>
      </c>
      <c r="E213" s="675">
        <v>2.9999999999999997E-4</v>
      </c>
      <c r="F213" s="1404"/>
      <c r="G213" s="1405"/>
      <c r="H213" s="303" t="str">
        <f t="shared" si="29"/>
        <v>A0057_(株)サニックス</v>
      </c>
      <c r="I213" s="303" t="str">
        <f t="shared" si="30"/>
        <v>A0057_(株)サニックス_メニューC</v>
      </c>
      <c r="K213" s="303" t="s">
        <v>4565</v>
      </c>
      <c r="M213" s="303">
        <f t="shared" si="31"/>
        <v>1</v>
      </c>
    </row>
    <row r="214" spans="1:13">
      <c r="A214" s="643" t="str">
        <f t="shared" si="42"/>
        <v>A0057</v>
      </c>
      <c r="B214" s="644" t="str">
        <f t="shared" si="42"/>
        <v>(株)サニックス</v>
      </c>
      <c r="C214" s="670" t="s">
        <v>1719</v>
      </c>
      <c r="D214" s="725">
        <v>4.2499999999999998E-4</v>
      </c>
      <c r="E214" s="669">
        <v>4.2499999999999998E-4</v>
      </c>
      <c r="F214" s="1404"/>
      <c r="G214" s="1405"/>
      <c r="H214" s="303" t="str">
        <f t="shared" si="29"/>
        <v>A0057_(株)サニックス</v>
      </c>
      <c r="I214" s="303" t="str">
        <f t="shared" si="30"/>
        <v>A0057_(株)サニックス_メニューD(残差)</v>
      </c>
      <c r="K214" s="303" t="s">
        <v>4566</v>
      </c>
      <c r="M214" s="303">
        <f t="shared" si="31"/>
        <v>1</v>
      </c>
    </row>
    <row r="215" spans="1:13">
      <c r="A215" s="643" t="str">
        <f t="shared" si="42"/>
        <v>A0057</v>
      </c>
      <c r="B215" s="644" t="str">
        <f t="shared" si="42"/>
        <v>(株)サニックス</v>
      </c>
      <c r="C215" s="752" t="s">
        <v>647</v>
      </c>
      <c r="D215" s="753">
        <v>4.2099999999999999E-4</v>
      </c>
      <c r="E215" s="680">
        <v>4.2099999999999999E-4</v>
      </c>
      <c r="F215" s="1404"/>
      <c r="G215" s="1405"/>
      <c r="H215" s="303" t="str">
        <f t="shared" si="29"/>
        <v>A0057_(株)サニックス</v>
      </c>
      <c r="I215" s="303" t="str">
        <f t="shared" si="30"/>
        <v>A0057_(株)サニックス_(参考値)事業者全体</v>
      </c>
      <c r="K215" s="303" t="s">
        <v>4567</v>
      </c>
      <c r="M215" s="303">
        <f t="shared" si="31"/>
        <v>3</v>
      </c>
    </row>
    <row r="216" spans="1:13">
      <c r="A216" s="643" t="s">
        <v>224</v>
      </c>
      <c r="B216" s="644" t="s">
        <v>1770</v>
      </c>
      <c r="C216" s="654" t="s">
        <v>215</v>
      </c>
      <c r="D216" s="754">
        <v>0</v>
      </c>
      <c r="E216" s="674">
        <v>0</v>
      </c>
      <c r="F216" s="1404">
        <v>98.700897795384961</v>
      </c>
      <c r="G216" s="1405" t="s">
        <v>4568</v>
      </c>
      <c r="H216" s="303" t="str">
        <f t="shared" si="29"/>
        <v>A0058_(株)コンシェルジュ</v>
      </c>
      <c r="I216" s="303" t="str">
        <f t="shared" si="30"/>
        <v>A0058_(株)コンシェルジュ_メニューA</v>
      </c>
      <c r="K216" s="303" t="s">
        <v>4569</v>
      </c>
      <c r="M216" s="303">
        <f t="shared" si="31"/>
        <v>1</v>
      </c>
    </row>
    <row r="217" spans="1:13">
      <c r="A217" s="643" t="str">
        <f t="shared" ref="A217:B218" si="43">A216</f>
        <v>A0058</v>
      </c>
      <c r="B217" s="644" t="str">
        <f t="shared" si="43"/>
        <v>(株)コンシェルジュ</v>
      </c>
      <c r="C217" s="655" t="s">
        <v>4385</v>
      </c>
      <c r="D217" s="755">
        <v>5.9500000000000004E-4</v>
      </c>
      <c r="E217" s="695">
        <v>5.9500000000000004E-4</v>
      </c>
      <c r="F217" s="1404"/>
      <c r="G217" s="1405"/>
      <c r="H217" s="303" t="str">
        <f t="shared" si="29"/>
        <v>A0058_(株)コンシェルジュ</v>
      </c>
      <c r="I217" s="303" t="str">
        <f t="shared" si="30"/>
        <v>A0058_(株)コンシェルジュ_メニューB(残差)</v>
      </c>
      <c r="K217" s="303" t="s">
        <v>4570</v>
      </c>
      <c r="M217" s="303">
        <f t="shared" si="31"/>
        <v>1</v>
      </c>
    </row>
    <row r="218" spans="1:13">
      <c r="A218" s="643" t="str">
        <f t="shared" si="43"/>
        <v>A0058</v>
      </c>
      <c r="B218" s="644" t="str">
        <f t="shared" si="43"/>
        <v>(株)コンシェルジュ</v>
      </c>
      <c r="C218" s="752" t="s">
        <v>647</v>
      </c>
      <c r="D218" s="756">
        <v>1.26E-4</v>
      </c>
      <c r="E218" s="701">
        <v>1.26E-4</v>
      </c>
      <c r="F218" s="1404"/>
      <c r="G218" s="1405"/>
      <c r="H218" s="303" t="str">
        <f t="shared" si="29"/>
        <v>A0058_(株)コンシェルジュ</v>
      </c>
      <c r="I218" s="303" t="str">
        <f t="shared" si="30"/>
        <v>A0058_(株)コンシェルジュ_(参考値)事業者全体</v>
      </c>
      <c r="K218" s="303" t="s">
        <v>4571</v>
      </c>
      <c r="M218" s="303">
        <f t="shared" si="31"/>
        <v>1</v>
      </c>
    </row>
    <row r="219" spans="1:13">
      <c r="A219" s="643" t="s">
        <v>225</v>
      </c>
      <c r="B219" s="644" t="s">
        <v>1771</v>
      </c>
      <c r="C219" s="673" t="s">
        <v>215</v>
      </c>
      <c r="D219" s="646">
        <v>0</v>
      </c>
      <c r="E219" s="647">
        <v>0</v>
      </c>
      <c r="F219" s="1404">
        <v>85.475423948333514</v>
      </c>
      <c r="G219" s="1405" t="s">
        <v>4378</v>
      </c>
      <c r="H219" s="303" t="str">
        <f t="shared" si="29"/>
        <v>A0060_(株)アイ・グリッド・ソリューションズ</v>
      </c>
      <c r="I219" s="303" t="str">
        <f t="shared" si="30"/>
        <v>A0060_(株)アイ・グリッド・ソリューションズ_メニューA</v>
      </c>
      <c r="K219" s="303" t="s">
        <v>4572</v>
      </c>
      <c r="M219" s="303">
        <f t="shared" si="31"/>
        <v>1</v>
      </c>
    </row>
    <row r="220" spans="1:13">
      <c r="A220" s="643" t="str">
        <f t="shared" ref="A220:B221" si="44">A219</f>
        <v>A0060</v>
      </c>
      <c r="B220" s="644" t="str">
        <f t="shared" si="44"/>
        <v>(株)アイ・グリッド・ソリューションズ</v>
      </c>
      <c r="C220" s="676" t="s">
        <v>4385</v>
      </c>
      <c r="D220" s="649">
        <v>5.2099999999999998E-4</v>
      </c>
      <c r="E220" s="650">
        <v>5.2099999999999998E-4</v>
      </c>
      <c r="F220" s="1404"/>
      <c r="G220" s="1405"/>
      <c r="H220" s="303" t="str">
        <f t="shared" si="29"/>
        <v>A0060_(株)アイ・グリッド・ソリューションズ</v>
      </c>
      <c r="I220" s="303" t="str">
        <f t="shared" si="30"/>
        <v>A0060_(株)アイ・グリッド・ソリューションズ_メニューB(残差)</v>
      </c>
      <c r="K220" s="303" t="s">
        <v>4573</v>
      </c>
      <c r="M220" s="303">
        <f t="shared" si="31"/>
        <v>1</v>
      </c>
    </row>
    <row r="221" spans="1:13">
      <c r="A221" s="643" t="str">
        <f t="shared" si="44"/>
        <v>A0060</v>
      </c>
      <c r="B221" s="644" t="str">
        <f t="shared" si="44"/>
        <v>(株)アイ・グリッド・ソリューションズ</v>
      </c>
      <c r="C221" s="719" t="s">
        <v>647</v>
      </c>
      <c r="D221" s="658">
        <v>4.5199999999999998E-4</v>
      </c>
      <c r="E221" s="653">
        <v>4.5199999999999998E-4</v>
      </c>
      <c r="F221" s="1404"/>
      <c r="G221" s="1405"/>
      <c r="H221" s="303" t="str">
        <f t="shared" si="29"/>
        <v>A0060_(株)アイ・グリッド・ソリューションズ</v>
      </c>
      <c r="I221" s="303" t="str">
        <f t="shared" si="30"/>
        <v>A0060_(株)アイ・グリッド・ソリューションズ_(参考値)事業者全体</v>
      </c>
      <c r="K221" s="303" t="s">
        <v>4574</v>
      </c>
      <c r="M221" s="303">
        <f t="shared" si="31"/>
        <v>4</v>
      </c>
    </row>
    <row r="222" spans="1:13">
      <c r="A222" s="643" t="s">
        <v>226</v>
      </c>
      <c r="B222" s="644" t="s">
        <v>1772</v>
      </c>
      <c r="C222" s="648" t="s">
        <v>215</v>
      </c>
      <c r="D222" s="646">
        <v>0</v>
      </c>
      <c r="E222" s="647">
        <v>0</v>
      </c>
      <c r="F222" s="1404">
        <v>87.876749689775167</v>
      </c>
      <c r="G222" s="1405" t="s">
        <v>4378</v>
      </c>
      <c r="H222" s="303" t="str">
        <f t="shared" si="29"/>
        <v>A0061_サミットエナジー(株)</v>
      </c>
      <c r="I222" s="303" t="str">
        <f t="shared" si="30"/>
        <v>A0061_サミットエナジー(株)_メニューA</v>
      </c>
      <c r="K222" s="303" t="s">
        <v>4575</v>
      </c>
      <c r="M222" s="303">
        <f t="shared" si="31"/>
        <v>6</v>
      </c>
    </row>
    <row r="223" spans="1:13">
      <c r="A223" s="643" t="str">
        <f t="shared" ref="A223:B224" si="45">A222</f>
        <v>A0061</v>
      </c>
      <c r="B223" s="644" t="str">
        <f t="shared" si="45"/>
        <v>サミットエナジー(株)</v>
      </c>
      <c r="C223" s="660" t="s">
        <v>4385</v>
      </c>
      <c r="D223" s="649">
        <v>6.1899999999999998E-4</v>
      </c>
      <c r="E223" s="650">
        <v>6.1899999999999998E-4</v>
      </c>
      <c r="F223" s="1404"/>
      <c r="G223" s="1405"/>
      <c r="H223" s="303" t="str">
        <f t="shared" ref="H223:H286" si="46">A223&amp;"_"&amp;B223</f>
        <v>A0061_サミットエナジー(株)</v>
      </c>
      <c r="I223" s="303" t="str">
        <f t="shared" ref="I223:I286" si="47">A223&amp;"_"&amp;B223&amp;"_"&amp;C223</f>
        <v>A0061_サミットエナジー(株)_メニューB(残差)</v>
      </c>
      <c r="K223" s="303" t="s">
        <v>4576</v>
      </c>
      <c r="M223" s="303">
        <f t="shared" ref="M223:M286" si="48">COUNTIF($H$30:$H$3024,K223)</f>
        <v>5</v>
      </c>
    </row>
    <row r="224" spans="1:13">
      <c r="A224" s="643" t="str">
        <f t="shared" si="45"/>
        <v>A0061</v>
      </c>
      <c r="B224" s="644" t="str">
        <f t="shared" si="45"/>
        <v>サミットエナジー(株)</v>
      </c>
      <c r="C224" s="752" t="s">
        <v>647</v>
      </c>
      <c r="D224" s="757">
        <v>5.1099999999999995E-4</v>
      </c>
      <c r="E224" s="745">
        <v>5.1099999999999995E-4</v>
      </c>
      <c r="F224" s="1404"/>
      <c r="G224" s="1405"/>
      <c r="H224" s="303" t="str">
        <f t="shared" si="46"/>
        <v>A0061_サミットエナジー(株)</v>
      </c>
      <c r="I224" s="303" t="str">
        <f t="shared" si="47"/>
        <v>A0061_サミットエナジー(株)_(参考値)事業者全体</v>
      </c>
      <c r="K224" s="303" t="s">
        <v>4577</v>
      </c>
      <c r="M224" s="303">
        <f t="shared" si="48"/>
        <v>15</v>
      </c>
    </row>
    <row r="225" spans="1:13">
      <c r="A225" s="643" t="s">
        <v>227</v>
      </c>
      <c r="B225" s="644" t="s">
        <v>1773</v>
      </c>
      <c r="C225" s="673" t="s">
        <v>215</v>
      </c>
      <c r="D225" s="683">
        <v>0</v>
      </c>
      <c r="E225" s="683">
        <v>0</v>
      </c>
      <c r="F225" s="1406">
        <v>99.990321282481005</v>
      </c>
      <c r="G225" s="1405" t="s">
        <v>4378</v>
      </c>
      <c r="H225" s="303" t="str">
        <f t="shared" si="46"/>
        <v>A0062_リコージャパン(株)</v>
      </c>
      <c r="I225" s="303" t="str">
        <f t="shared" si="47"/>
        <v>A0062_リコージャパン(株)_メニューA</v>
      </c>
      <c r="K225" s="303" t="s">
        <v>4578</v>
      </c>
      <c r="M225" s="303">
        <f t="shared" si="48"/>
        <v>3</v>
      </c>
    </row>
    <row r="226" spans="1:13">
      <c r="A226" s="643" t="str">
        <f t="shared" ref="A226:B231" si="49">A225</f>
        <v>A0062</v>
      </c>
      <c r="B226" s="644" t="str">
        <f t="shared" si="49"/>
        <v>リコージャパン(株)</v>
      </c>
      <c r="C226" s="676" t="s">
        <v>293</v>
      </c>
      <c r="D226" s="650">
        <v>0</v>
      </c>
      <c r="E226" s="650">
        <v>0</v>
      </c>
      <c r="F226" s="1406"/>
      <c r="G226" s="1405"/>
      <c r="H226" s="303" t="str">
        <f t="shared" si="46"/>
        <v>A0062_リコージャパン(株)</v>
      </c>
      <c r="I226" s="303" t="str">
        <f t="shared" si="47"/>
        <v>A0062_リコージャパン(株)_メニューB</v>
      </c>
      <c r="K226" s="303" t="s">
        <v>4579</v>
      </c>
      <c r="M226" s="303">
        <f t="shared" si="48"/>
        <v>3</v>
      </c>
    </row>
    <row r="227" spans="1:13">
      <c r="A227" s="643" t="str">
        <f t="shared" si="49"/>
        <v>A0062</v>
      </c>
      <c r="B227" s="644" t="str">
        <f t="shared" si="49"/>
        <v>リコージャパン(株)</v>
      </c>
      <c r="C227" s="676" t="s">
        <v>466</v>
      </c>
      <c r="D227" s="650">
        <v>2.5599999999999999E-4</v>
      </c>
      <c r="E227" s="650">
        <v>2.5599999999999999E-4</v>
      </c>
      <c r="F227" s="1406"/>
      <c r="G227" s="1405"/>
      <c r="H227" s="303" t="str">
        <f t="shared" si="46"/>
        <v>A0062_リコージャパン(株)</v>
      </c>
      <c r="I227" s="303" t="str">
        <f t="shared" si="47"/>
        <v>A0062_リコージャパン(株)_メニューC</v>
      </c>
      <c r="K227" s="303" t="s">
        <v>4580</v>
      </c>
      <c r="M227" s="303">
        <f t="shared" si="48"/>
        <v>11</v>
      </c>
    </row>
    <row r="228" spans="1:13">
      <c r="A228" s="643" t="str">
        <f t="shared" si="49"/>
        <v>A0062</v>
      </c>
      <c r="B228" s="644" t="str">
        <f t="shared" si="49"/>
        <v>リコージャパン(株)</v>
      </c>
      <c r="C228" s="676" t="s">
        <v>467</v>
      </c>
      <c r="D228" s="650">
        <v>0</v>
      </c>
      <c r="E228" s="650">
        <v>0</v>
      </c>
      <c r="F228" s="1406"/>
      <c r="G228" s="1405"/>
      <c r="H228" s="303" t="str">
        <f t="shared" si="46"/>
        <v>A0062_リコージャパン(株)</v>
      </c>
      <c r="I228" s="303" t="str">
        <f t="shared" si="47"/>
        <v>A0062_リコージャパン(株)_メニューD</v>
      </c>
      <c r="K228" s="303" t="s">
        <v>4581</v>
      </c>
      <c r="M228" s="303">
        <f t="shared" si="48"/>
        <v>9</v>
      </c>
    </row>
    <row r="229" spans="1:13">
      <c r="A229" s="643" t="str">
        <f t="shared" si="49"/>
        <v>A0062</v>
      </c>
      <c r="B229" s="644" t="str">
        <f t="shared" si="49"/>
        <v>リコージャパン(株)</v>
      </c>
      <c r="C229" s="676" t="s">
        <v>468</v>
      </c>
      <c r="D229" s="650">
        <v>3.6999999999999999E-4</v>
      </c>
      <c r="E229" s="650">
        <v>3.6999999999999999E-4</v>
      </c>
      <c r="F229" s="1406"/>
      <c r="G229" s="1405"/>
      <c r="H229" s="303" t="str">
        <f t="shared" si="46"/>
        <v>A0062_リコージャパン(株)</v>
      </c>
      <c r="I229" s="303" t="str">
        <f t="shared" si="47"/>
        <v>A0062_リコージャパン(株)_メニューE</v>
      </c>
      <c r="K229" s="303" t="s">
        <v>4582</v>
      </c>
      <c r="M229" s="303">
        <f t="shared" si="48"/>
        <v>4</v>
      </c>
    </row>
    <row r="230" spans="1:13">
      <c r="A230" s="643" t="str">
        <f t="shared" si="49"/>
        <v>A0062</v>
      </c>
      <c r="B230" s="644" t="str">
        <f t="shared" si="49"/>
        <v>リコージャパン(株)</v>
      </c>
      <c r="C230" s="676" t="s">
        <v>1721</v>
      </c>
      <c r="D230" s="650">
        <v>4.6200000000000001E-4</v>
      </c>
      <c r="E230" s="650">
        <v>4.6200000000000001E-4</v>
      </c>
      <c r="F230" s="1406"/>
      <c r="G230" s="1405"/>
      <c r="H230" s="303" t="str">
        <f t="shared" si="46"/>
        <v>A0062_リコージャパン(株)</v>
      </c>
      <c r="I230" s="303" t="str">
        <f t="shared" si="47"/>
        <v>A0062_リコージャパン(株)_メニューF(残差)</v>
      </c>
      <c r="K230" s="303" t="s">
        <v>4583</v>
      </c>
      <c r="M230" s="303">
        <f t="shared" si="48"/>
        <v>3</v>
      </c>
    </row>
    <row r="231" spans="1:13">
      <c r="A231" s="643" t="str">
        <f t="shared" si="49"/>
        <v>A0062</v>
      </c>
      <c r="B231" s="644" t="str">
        <f t="shared" si="49"/>
        <v>リコージャパン(株)</v>
      </c>
      <c r="C231" s="719" t="s">
        <v>647</v>
      </c>
      <c r="D231" s="658">
        <v>4.3899999999999999E-4</v>
      </c>
      <c r="E231" s="653">
        <v>4.3899999999999999E-4</v>
      </c>
      <c r="F231" s="1406"/>
      <c r="G231" s="1405"/>
      <c r="H231" s="303" t="str">
        <f t="shared" si="46"/>
        <v>A0062_リコージャパン(株)</v>
      </c>
      <c r="I231" s="303" t="str">
        <f t="shared" si="47"/>
        <v>A0062_リコージャパン(株)_(参考値)事業者全体</v>
      </c>
      <c r="K231" s="303" t="s">
        <v>4584</v>
      </c>
      <c r="M231" s="303">
        <f t="shared" si="48"/>
        <v>3</v>
      </c>
    </row>
    <row r="232" spans="1:13">
      <c r="A232" s="643" t="s">
        <v>228</v>
      </c>
      <c r="B232" s="644" t="s">
        <v>1774</v>
      </c>
      <c r="C232" s="648" t="s">
        <v>215</v>
      </c>
      <c r="D232" s="758">
        <v>0</v>
      </c>
      <c r="E232" s="647">
        <v>0</v>
      </c>
      <c r="F232" s="1404" t="s">
        <v>4349</v>
      </c>
      <c r="G232" s="1405"/>
      <c r="H232" s="303" t="str">
        <f t="shared" si="46"/>
        <v>A0063_(株)エネルギア・ソリューション・アンド・サービス</v>
      </c>
      <c r="I232" s="303" t="str">
        <f t="shared" si="47"/>
        <v>A0063_(株)エネルギア・ソリューション・アンド・サービス_メニューA</v>
      </c>
      <c r="K232" s="303" t="s">
        <v>4585</v>
      </c>
      <c r="M232" s="303">
        <f t="shared" si="48"/>
        <v>1</v>
      </c>
    </row>
    <row r="233" spans="1:13">
      <c r="A233" s="643" t="str">
        <f t="shared" ref="A233:B234" si="50">A232</f>
        <v>A0063</v>
      </c>
      <c r="B233" s="644" t="str">
        <f t="shared" si="50"/>
        <v>(株)エネルギア・ソリューション・アンド・サービス</v>
      </c>
      <c r="C233" s="684" t="s">
        <v>4385</v>
      </c>
      <c r="D233" s="636">
        <v>6.0599999999999998E-4</v>
      </c>
      <c r="E233" s="650">
        <v>6.0599999999999998E-4</v>
      </c>
      <c r="F233" s="1404"/>
      <c r="G233" s="1405"/>
      <c r="H233" s="303" t="str">
        <f t="shared" si="46"/>
        <v>A0063_(株)エネルギア・ソリューション・アンド・サービス</v>
      </c>
      <c r="I233" s="303" t="str">
        <f t="shared" si="47"/>
        <v>A0063_(株)エネルギア・ソリューション・アンド・サービス_メニューB(残差)</v>
      </c>
      <c r="K233" s="303" t="s">
        <v>4586</v>
      </c>
      <c r="M233" s="303">
        <f t="shared" si="48"/>
        <v>1</v>
      </c>
    </row>
    <row r="234" spans="1:13">
      <c r="A234" s="643" t="str">
        <f t="shared" si="50"/>
        <v>A0063</v>
      </c>
      <c r="B234" s="644" t="str">
        <f t="shared" si="50"/>
        <v>(株)エネルギア・ソリューション・アンド・サービス</v>
      </c>
      <c r="C234" s="648" t="s">
        <v>647</v>
      </c>
      <c r="D234" s="661">
        <v>5.6200000000000011E-4</v>
      </c>
      <c r="E234" s="662">
        <v>5.6200000000000011E-4</v>
      </c>
      <c r="F234" s="1404"/>
      <c r="G234" s="1405"/>
      <c r="H234" s="303" t="str">
        <f t="shared" si="46"/>
        <v>A0063_(株)エネルギア・ソリューション・アンド・サービス</v>
      </c>
      <c r="I234" s="303" t="str">
        <f t="shared" si="47"/>
        <v>A0063_(株)エネルギア・ソリューション・アンド・サービス_(参考値)事業者全体</v>
      </c>
      <c r="K234" s="303" t="s">
        <v>4587</v>
      </c>
      <c r="M234" s="303">
        <f t="shared" si="48"/>
        <v>1</v>
      </c>
    </row>
    <row r="235" spans="1:13">
      <c r="A235" s="643" t="s">
        <v>229</v>
      </c>
      <c r="B235" s="644" t="s">
        <v>1775</v>
      </c>
      <c r="C235" s="635" t="s">
        <v>215</v>
      </c>
      <c r="D235" s="758">
        <v>0</v>
      </c>
      <c r="E235" s="647">
        <v>0</v>
      </c>
      <c r="F235" s="1404">
        <v>91.999996983038585</v>
      </c>
      <c r="G235" s="1405" t="s">
        <v>4588</v>
      </c>
      <c r="H235" s="303" t="str">
        <f t="shared" si="46"/>
        <v>A0064_東京ガス(株)</v>
      </c>
      <c r="I235" s="303" t="str">
        <f t="shared" si="47"/>
        <v>A0064_東京ガス(株)_メニューA</v>
      </c>
      <c r="K235" s="303" t="s">
        <v>4589</v>
      </c>
      <c r="M235" s="303">
        <f t="shared" si="48"/>
        <v>1</v>
      </c>
    </row>
    <row r="236" spans="1:13">
      <c r="A236" s="643" t="str">
        <f t="shared" ref="A236:B240" si="51">A235</f>
        <v>A0064</v>
      </c>
      <c r="B236" s="644" t="str">
        <f t="shared" si="51"/>
        <v>東京ガス(株)</v>
      </c>
      <c r="C236" s="684" t="s">
        <v>293</v>
      </c>
      <c r="D236" s="759">
        <v>0</v>
      </c>
      <c r="E236" s="650">
        <v>0</v>
      </c>
      <c r="F236" s="1404"/>
      <c r="G236" s="1405"/>
      <c r="H236" s="303" t="str">
        <f t="shared" si="46"/>
        <v>A0064_東京ガス(株)</v>
      </c>
      <c r="I236" s="303" t="str">
        <f t="shared" si="47"/>
        <v>A0064_東京ガス(株)_メニューB</v>
      </c>
      <c r="K236" s="303" t="s">
        <v>4590</v>
      </c>
      <c r="M236" s="303">
        <f t="shared" si="48"/>
        <v>1</v>
      </c>
    </row>
    <row r="237" spans="1:13">
      <c r="A237" s="643" t="str">
        <f t="shared" si="51"/>
        <v>A0064</v>
      </c>
      <c r="B237" s="644" t="str">
        <f t="shared" si="51"/>
        <v>東京ガス(株)</v>
      </c>
      <c r="C237" s="684" t="s">
        <v>466</v>
      </c>
      <c r="D237" s="759">
        <v>0</v>
      </c>
      <c r="E237" s="650">
        <v>0</v>
      </c>
      <c r="F237" s="1404"/>
      <c r="G237" s="1405"/>
      <c r="H237" s="303" t="str">
        <f t="shared" si="46"/>
        <v>A0064_東京ガス(株)</v>
      </c>
      <c r="I237" s="303" t="str">
        <f t="shared" si="47"/>
        <v>A0064_東京ガス(株)_メニューC</v>
      </c>
      <c r="K237" s="303" t="s">
        <v>4591</v>
      </c>
      <c r="M237" s="303">
        <f t="shared" si="48"/>
        <v>1</v>
      </c>
    </row>
    <row r="238" spans="1:13">
      <c r="A238" s="643" t="str">
        <f t="shared" si="51"/>
        <v>A0064</v>
      </c>
      <c r="B238" s="644" t="str">
        <f t="shared" si="51"/>
        <v>東京ガス(株)</v>
      </c>
      <c r="C238" s="648" t="s">
        <v>467</v>
      </c>
      <c r="D238" s="759">
        <v>0</v>
      </c>
      <c r="E238" s="650">
        <v>0</v>
      </c>
      <c r="F238" s="1404"/>
      <c r="G238" s="1405"/>
      <c r="H238" s="303" t="str">
        <f t="shared" si="46"/>
        <v>A0064_東京ガス(株)</v>
      </c>
      <c r="I238" s="303" t="str">
        <f t="shared" si="47"/>
        <v>A0064_東京ガス(株)_メニューD</v>
      </c>
      <c r="K238" s="303" t="s">
        <v>4592</v>
      </c>
      <c r="M238" s="303">
        <f t="shared" si="48"/>
        <v>1</v>
      </c>
    </row>
    <row r="239" spans="1:13">
      <c r="A239" s="643" t="str">
        <f t="shared" si="51"/>
        <v>A0064</v>
      </c>
      <c r="B239" s="644" t="str">
        <f t="shared" si="51"/>
        <v>東京ガス(株)</v>
      </c>
      <c r="C239" s="684" t="s">
        <v>1720</v>
      </c>
      <c r="D239" s="759">
        <v>3.3500000000000001E-4</v>
      </c>
      <c r="E239" s="650">
        <v>3.3500000000000001E-4</v>
      </c>
      <c r="F239" s="1404"/>
      <c r="G239" s="1405"/>
      <c r="H239" s="303" t="str">
        <f t="shared" si="46"/>
        <v>A0064_東京ガス(株)</v>
      </c>
      <c r="I239" s="303" t="str">
        <f t="shared" si="47"/>
        <v>A0064_東京ガス(株)_メニューE(残差)</v>
      </c>
      <c r="K239" s="303" t="s">
        <v>4593</v>
      </c>
      <c r="M239" s="303">
        <f t="shared" si="48"/>
        <v>1</v>
      </c>
    </row>
    <row r="240" spans="1:13">
      <c r="A240" s="643" t="str">
        <f t="shared" si="51"/>
        <v>A0064</v>
      </c>
      <c r="B240" s="644" t="str">
        <f t="shared" si="51"/>
        <v>東京ガス(株)</v>
      </c>
      <c r="C240" s="722" t="s">
        <v>647</v>
      </c>
      <c r="D240" s="652">
        <v>3.1800000000000003E-4</v>
      </c>
      <c r="E240" s="653">
        <v>3.1800000000000003E-4</v>
      </c>
      <c r="F240" s="1404"/>
      <c r="G240" s="1405"/>
      <c r="H240" s="303" t="str">
        <f t="shared" si="46"/>
        <v>A0064_東京ガス(株)</v>
      </c>
      <c r="I240" s="303" t="str">
        <f t="shared" si="47"/>
        <v>A0064_東京ガス(株)_(参考値)事業者全体</v>
      </c>
      <c r="K240" s="303" t="s">
        <v>4594</v>
      </c>
      <c r="M240" s="303">
        <f t="shared" si="48"/>
        <v>1</v>
      </c>
    </row>
    <row r="241" spans="1:13">
      <c r="A241" s="643" t="s">
        <v>230</v>
      </c>
      <c r="B241" s="644" t="s">
        <v>1776</v>
      </c>
      <c r="C241" s="760" t="s">
        <v>215</v>
      </c>
      <c r="D241" s="761">
        <v>3.86E-4</v>
      </c>
      <c r="E241" s="683">
        <v>3.86E-4</v>
      </c>
      <c r="F241" s="1404" t="s">
        <v>4349</v>
      </c>
      <c r="G241" s="1405"/>
      <c r="H241" s="303" t="str">
        <f t="shared" si="46"/>
        <v>A0065_テス・エンジニアリング(株)</v>
      </c>
      <c r="I241" s="303" t="str">
        <f t="shared" si="47"/>
        <v>A0065_テス・エンジニアリング(株)_メニューA</v>
      </c>
      <c r="K241" s="303" t="s">
        <v>4595</v>
      </c>
      <c r="M241" s="303">
        <f t="shared" si="48"/>
        <v>3</v>
      </c>
    </row>
    <row r="242" spans="1:13">
      <c r="A242" s="643" t="str">
        <f t="shared" ref="A242:B244" si="52">A241</f>
        <v>A0065</v>
      </c>
      <c r="B242" s="644" t="str">
        <f t="shared" si="52"/>
        <v>テス・エンジニアリング(株)</v>
      </c>
      <c r="C242" s="657" t="s">
        <v>293</v>
      </c>
      <c r="D242" s="761">
        <v>0</v>
      </c>
      <c r="E242" s="683">
        <v>0</v>
      </c>
      <c r="F242" s="1404"/>
      <c r="G242" s="1405"/>
      <c r="H242" s="303" t="str">
        <f t="shared" si="46"/>
        <v>A0065_テス・エンジニアリング(株)</v>
      </c>
      <c r="I242" s="303" t="str">
        <f t="shared" si="47"/>
        <v>A0065_テス・エンジニアリング(株)_メニューB</v>
      </c>
      <c r="K242" s="303" t="s">
        <v>4596</v>
      </c>
      <c r="M242" s="303">
        <f t="shared" si="48"/>
        <v>1</v>
      </c>
    </row>
    <row r="243" spans="1:13">
      <c r="A243" s="643" t="str">
        <f t="shared" si="52"/>
        <v>A0065</v>
      </c>
      <c r="B243" s="644" t="str">
        <f t="shared" si="52"/>
        <v>テス・エンジニアリング(株)</v>
      </c>
      <c r="C243" s="656" t="s">
        <v>4418</v>
      </c>
      <c r="D243" s="762">
        <v>2.05E-4</v>
      </c>
      <c r="E243" s="650">
        <v>2.05E-4</v>
      </c>
      <c r="F243" s="1404"/>
      <c r="G243" s="1405"/>
      <c r="H243" s="303" t="str">
        <f t="shared" si="46"/>
        <v>A0065_テス・エンジニアリング(株)</v>
      </c>
      <c r="I243" s="303" t="str">
        <f t="shared" si="47"/>
        <v>A0065_テス・エンジニアリング(株)_メニューC(残差)</v>
      </c>
      <c r="K243" s="303" t="s">
        <v>4597</v>
      </c>
      <c r="M243" s="303">
        <f t="shared" si="48"/>
        <v>1</v>
      </c>
    </row>
    <row r="244" spans="1:13">
      <c r="A244" s="643" t="str">
        <f t="shared" si="52"/>
        <v>A0065</v>
      </c>
      <c r="B244" s="644" t="str">
        <f t="shared" si="52"/>
        <v>テス・エンジニアリング(株)</v>
      </c>
      <c r="C244" s="648" t="s">
        <v>647</v>
      </c>
      <c r="D244" s="658">
        <v>1.8799999999999999E-4</v>
      </c>
      <c r="E244" s="662">
        <v>1.8799999999999999E-4</v>
      </c>
      <c r="F244" s="1404"/>
      <c r="G244" s="1405"/>
      <c r="H244" s="303" t="str">
        <f t="shared" si="46"/>
        <v>A0065_テス・エンジニアリング(株)</v>
      </c>
      <c r="I244" s="303" t="str">
        <f t="shared" si="47"/>
        <v>A0065_テス・エンジニアリング(株)_(参考値)事業者全体</v>
      </c>
      <c r="K244" s="303" t="s">
        <v>4598</v>
      </c>
      <c r="M244" s="303">
        <f t="shared" si="48"/>
        <v>3</v>
      </c>
    </row>
    <row r="245" spans="1:13">
      <c r="A245" s="643" t="s">
        <v>231</v>
      </c>
      <c r="B245" s="739" t="s">
        <v>1777</v>
      </c>
      <c r="C245" s="705" t="s">
        <v>215</v>
      </c>
      <c r="D245" s="763">
        <v>0</v>
      </c>
      <c r="E245" s="764">
        <v>0</v>
      </c>
      <c r="F245" s="1404">
        <v>100</v>
      </c>
      <c r="G245" s="1405"/>
      <c r="H245" s="303" t="str">
        <f t="shared" si="46"/>
        <v>A0066_青梅ガス(株)</v>
      </c>
      <c r="I245" s="303" t="str">
        <f t="shared" si="47"/>
        <v>A0066_青梅ガス(株)_メニューA</v>
      </c>
      <c r="K245" s="303" t="s">
        <v>4599</v>
      </c>
      <c r="M245" s="303">
        <f t="shared" si="48"/>
        <v>1</v>
      </c>
    </row>
    <row r="246" spans="1:13">
      <c r="A246" s="643" t="str">
        <f t="shared" ref="A246:B247" si="53">A245</f>
        <v>A0066</v>
      </c>
      <c r="B246" s="739" t="str">
        <f t="shared" si="53"/>
        <v>青梅ガス(株)</v>
      </c>
      <c r="C246" s="707" t="s">
        <v>4385</v>
      </c>
      <c r="D246" s="762">
        <v>3.4099999999999999E-4</v>
      </c>
      <c r="E246" s="650">
        <v>3.4099999999999999E-4</v>
      </c>
      <c r="F246" s="1404"/>
      <c r="G246" s="1405"/>
      <c r="H246" s="303" t="str">
        <f t="shared" si="46"/>
        <v>A0066_青梅ガス(株)</v>
      </c>
      <c r="I246" s="303" t="str">
        <f t="shared" si="47"/>
        <v>A0066_青梅ガス(株)_メニューB(残差)</v>
      </c>
      <c r="K246" s="303" t="s">
        <v>4600</v>
      </c>
      <c r="M246" s="303">
        <f t="shared" si="48"/>
        <v>1</v>
      </c>
    </row>
    <row r="247" spans="1:13">
      <c r="A247" s="643" t="str">
        <f t="shared" si="53"/>
        <v>A0066</v>
      </c>
      <c r="B247" s="739" t="str">
        <f t="shared" si="53"/>
        <v>青梅ガス(株)</v>
      </c>
      <c r="C247" s="710" t="s">
        <v>647</v>
      </c>
      <c r="D247" s="765">
        <v>3.4000000000000002E-4</v>
      </c>
      <c r="E247" s="680">
        <v>3.4000000000000002E-4</v>
      </c>
      <c r="F247" s="1404"/>
      <c r="G247" s="1405"/>
      <c r="H247" s="303" t="str">
        <f t="shared" si="46"/>
        <v>A0066_青梅ガス(株)</v>
      </c>
      <c r="I247" s="303" t="str">
        <f t="shared" si="47"/>
        <v>A0066_青梅ガス(株)_(参考値)事業者全体</v>
      </c>
      <c r="K247" s="303" t="s">
        <v>4601</v>
      </c>
      <c r="M247" s="303">
        <f t="shared" si="48"/>
        <v>6</v>
      </c>
    </row>
    <row r="248" spans="1:13">
      <c r="A248" s="643" t="s">
        <v>1778</v>
      </c>
      <c r="B248" s="644" t="s">
        <v>1779</v>
      </c>
      <c r="C248" s="760" t="s">
        <v>215</v>
      </c>
      <c r="D248" s="764">
        <v>4.1300000000000001E-4</v>
      </c>
      <c r="E248" s="764">
        <v>0</v>
      </c>
      <c r="F248" s="1404">
        <v>80.03</v>
      </c>
      <c r="G248" s="1405" t="s">
        <v>4602</v>
      </c>
      <c r="H248" s="303" t="str">
        <f t="shared" si="46"/>
        <v>A0067_(株)イーネットワークシステムズ</v>
      </c>
      <c r="I248" s="303" t="str">
        <f t="shared" si="47"/>
        <v>A0067_(株)イーネットワークシステムズ_メニューA</v>
      </c>
      <c r="K248" s="303" t="s">
        <v>4603</v>
      </c>
      <c r="M248" s="303">
        <f t="shared" si="48"/>
        <v>1</v>
      </c>
    </row>
    <row r="249" spans="1:13">
      <c r="A249" s="643" t="str">
        <f t="shared" ref="A249:B253" si="54">A248</f>
        <v>A0067</v>
      </c>
      <c r="B249" s="644" t="str">
        <f t="shared" si="54"/>
        <v>(株)イーネットワークシステムズ</v>
      </c>
      <c r="C249" s="657" t="s">
        <v>293</v>
      </c>
      <c r="D249" s="649">
        <v>0</v>
      </c>
      <c r="E249" s="650">
        <v>0</v>
      </c>
      <c r="F249" s="1404"/>
      <c r="G249" s="1405"/>
      <c r="H249" s="303" t="str">
        <f t="shared" si="46"/>
        <v>A0067_(株)イーネットワークシステムズ</v>
      </c>
      <c r="I249" s="303" t="str">
        <f t="shared" si="47"/>
        <v>A0067_(株)イーネットワークシステムズ_メニューB</v>
      </c>
      <c r="K249" s="303" t="s">
        <v>4604</v>
      </c>
      <c r="M249" s="303">
        <f t="shared" si="48"/>
        <v>1</v>
      </c>
    </row>
    <row r="250" spans="1:13">
      <c r="A250" s="643" t="str">
        <f t="shared" si="54"/>
        <v>A0067</v>
      </c>
      <c r="B250" s="644" t="str">
        <f t="shared" si="54"/>
        <v>(株)イーネットワークシステムズ</v>
      </c>
      <c r="C250" s="655" t="s">
        <v>466</v>
      </c>
      <c r="D250" s="766">
        <v>0</v>
      </c>
      <c r="E250" s="767">
        <v>0</v>
      </c>
      <c r="F250" s="1404"/>
      <c r="G250" s="1405"/>
      <c r="H250" s="303" t="str">
        <f t="shared" si="46"/>
        <v>A0067_(株)イーネットワークシステムズ</v>
      </c>
      <c r="I250" s="303" t="str">
        <f t="shared" si="47"/>
        <v>A0067_(株)イーネットワークシステムズ_メニューC</v>
      </c>
      <c r="K250" s="303" t="s">
        <v>4605</v>
      </c>
      <c r="M250" s="303">
        <f t="shared" si="48"/>
        <v>1</v>
      </c>
    </row>
    <row r="251" spans="1:13">
      <c r="A251" s="643" t="str">
        <f t="shared" si="54"/>
        <v>A0067</v>
      </c>
      <c r="B251" s="644" t="str">
        <f t="shared" si="54"/>
        <v>(株)イーネットワークシステムズ</v>
      </c>
      <c r="C251" s="656" t="s">
        <v>467</v>
      </c>
      <c r="D251" s="768">
        <v>0</v>
      </c>
      <c r="E251" s="769">
        <v>0</v>
      </c>
      <c r="F251" s="1404"/>
      <c r="G251" s="1405"/>
      <c r="H251" s="303" t="str">
        <f t="shared" si="46"/>
        <v>A0067_(株)イーネットワークシステムズ</v>
      </c>
      <c r="I251" s="303" t="str">
        <f t="shared" si="47"/>
        <v>A0067_(株)イーネットワークシステムズ_メニューD</v>
      </c>
      <c r="K251" s="303" t="s">
        <v>4606</v>
      </c>
      <c r="M251" s="303">
        <f t="shared" si="48"/>
        <v>3</v>
      </c>
    </row>
    <row r="252" spans="1:13">
      <c r="A252" s="643" t="str">
        <f t="shared" si="54"/>
        <v>A0067</v>
      </c>
      <c r="B252" s="644" t="str">
        <f t="shared" si="54"/>
        <v>(株)イーネットワークシステムズ</v>
      </c>
      <c r="C252" s="770" t="s">
        <v>4501</v>
      </c>
      <c r="D252" s="682">
        <v>6.3299999999999999E-4</v>
      </c>
      <c r="E252" s="683">
        <v>6.3299999999999999E-4</v>
      </c>
      <c r="F252" s="1404"/>
      <c r="G252" s="1405"/>
      <c r="H252" s="303" t="str">
        <f t="shared" si="46"/>
        <v>A0067_(株)イーネットワークシステムズ</v>
      </c>
      <c r="I252" s="303" t="str">
        <f t="shared" si="47"/>
        <v>A0067_(株)イーネットワークシステムズ_メニューE(残差)</v>
      </c>
      <c r="K252" s="303" t="s">
        <v>4607</v>
      </c>
      <c r="M252" s="303">
        <f t="shared" si="48"/>
        <v>3</v>
      </c>
    </row>
    <row r="253" spans="1:13">
      <c r="A253" s="643" t="str">
        <f t="shared" si="54"/>
        <v>A0067</v>
      </c>
      <c r="B253" s="644" t="str">
        <f t="shared" si="54"/>
        <v>(株)イーネットワークシステムズ</v>
      </c>
      <c r="C253" s="752" t="s">
        <v>647</v>
      </c>
      <c r="D253" s="658">
        <v>5.2700000000000002E-4</v>
      </c>
      <c r="E253" s="653">
        <v>5.2599999999999999E-4</v>
      </c>
      <c r="F253" s="1404"/>
      <c r="G253" s="1405"/>
      <c r="H253" s="303" t="str">
        <f t="shared" si="46"/>
        <v>A0067_(株)イーネットワークシステムズ</v>
      </c>
      <c r="I253" s="303" t="str">
        <f t="shared" si="47"/>
        <v>A0067_(株)イーネットワークシステムズ_(参考値)事業者全体</v>
      </c>
      <c r="K253" s="303" t="s">
        <v>4608</v>
      </c>
      <c r="M253" s="303">
        <f t="shared" si="48"/>
        <v>3</v>
      </c>
    </row>
    <row r="254" spans="1:13">
      <c r="A254" s="633" t="s">
        <v>232</v>
      </c>
      <c r="B254" s="634" t="s">
        <v>1780</v>
      </c>
      <c r="C254" s="648"/>
      <c r="D254" s="771">
        <v>6.4700000000000001E-4</v>
      </c>
      <c r="E254" s="688">
        <v>6.4700000000000001E-4</v>
      </c>
      <c r="F254" s="638" t="s">
        <v>4349</v>
      </c>
      <c r="G254" s="639"/>
      <c r="H254" s="303" t="str">
        <f t="shared" si="46"/>
        <v>A0068_(株)エネアーク関東</v>
      </c>
      <c r="I254" s="303" t="str">
        <f t="shared" si="47"/>
        <v>A0068_(株)エネアーク関東_</v>
      </c>
      <c r="K254" s="303" t="s">
        <v>4609</v>
      </c>
      <c r="M254" s="303">
        <f t="shared" si="48"/>
        <v>1</v>
      </c>
    </row>
    <row r="255" spans="1:13">
      <c r="A255" s="643" t="s">
        <v>1781</v>
      </c>
      <c r="B255" s="644" t="s">
        <v>1782</v>
      </c>
      <c r="C255" s="659" t="s">
        <v>215</v>
      </c>
      <c r="D255" s="772">
        <v>0</v>
      </c>
      <c r="E255" s="773">
        <v>0</v>
      </c>
      <c r="F255" s="1404">
        <v>82.08</v>
      </c>
      <c r="G255" s="1405" t="s">
        <v>4378</v>
      </c>
      <c r="H255" s="303" t="str">
        <f t="shared" si="46"/>
        <v>A0069_(株)東急パワーサプライ</v>
      </c>
      <c r="I255" s="303" t="str">
        <f t="shared" si="47"/>
        <v>A0069_(株)東急パワーサプライ_メニューA</v>
      </c>
      <c r="K255" s="303" t="s">
        <v>4610</v>
      </c>
      <c r="M255" s="303">
        <f t="shared" si="48"/>
        <v>1</v>
      </c>
    </row>
    <row r="256" spans="1:13">
      <c r="A256" s="643" t="str">
        <f t="shared" ref="A256:B262" si="55">A255</f>
        <v>A0069</v>
      </c>
      <c r="B256" s="644" t="str">
        <f t="shared" si="55"/>
        <v>(株)東急パワーサプライ</v>
      </c>
      <c r="C256" s="684" t="s">
        <v>293</v>
      </c>
      <c r="D256" s="774">
        <v>0</v>
      </c>
      <c r="E256" s="774">
        <v>0</v>
      </c>
      <c r="F256" s="1404"/>
      <c r="G256" s="1405"/>
      <c r="H256" s="303" t="str">
        <f t="shared" si="46"/>
        <v>A0069_(株)東急パワーサプライ</v>
      </c>
      <c r="I256" s="303" t="str">
        <f t="shared" si="47"/>
        <v>A0069_(株)東急パワーサプライ_メニューB</v>
      </c>
      <c r="K256" s="303" t="s">
        <v>4611</v>
      </c>
      <c r="M256" s="303">
        <f t="shared" si="48"/>
        <v>1</v>
      </c>
    </row>
    <row r="257" spans="1:13">
      <c r="A257" s="643" t="str">
        <f t="shared" si="55"/>
        <v>A0069</v>
      </c>
      <c r="B257" s="644" t="str">
        <f t="shared" si="55"/>
        <v>(株)東急パワーサプライ</v>
      </c>
      <c r="C257" s="648" t="s">
        <v>466</v>
      </c>
      <c r="D257" s="682">
        <v>0</v>
      </c>
      <c r="E257" s="683">
        <v>0</v>
      </c>
      <c r="F257" s="1404"/>
      <c r="G257" s="1405"/>
      <c r="H257" s="303" t="str">
        <f t="shared" si="46"/>
        <v>A0069_(株)東急パワーサプライ</v>
      </c>
      <c r="I257" s="303" t="str">
        <f t="shared" si="47"/>
        <v>A0069_(株)東急パワーサプライ_メニューC</v>
      </c>
      <c r="K257" s="303" t="s">
        <v>4612</v>
      </c>
      <c r="M257" s="303">
        <f t="shared" si="48"/>
        <v>1</v>
      </c>
    </row>
    <row r="258" spans="1:13">
      <c r="A258" s="643" t="str">
        <f t="shared" si="55"/>
        <v>A0069</v>
      </c>
      <c r="B258" s="644" t="str">
        <f t="shared" si="55"/>
        <v>(株)東急パワーサプライ</v>
      </c>
      <c r="C258" s="684" t="s">
        <v>467</v>
      </c>
      <c r="D258" s="649">
        <v>0</v>
      </c>
      <c r="E258" s="650">
        <v>0</v>
      </c>
      <c r="F258" s="1404"/>
      <c r="G258" s="1405"/>
      <c r="H258" s="303" t="str">
        <f t="shared" si="46"/>
        <v>A0069_(株)東急パワーサプライ</v>
      </c>
      <c r="I258" s="303" t="str">
        <f t="shared" si="47"/>
        <v>A0069_(株)東急パワーサプライ_メニューD</v>
      </c>
      <c r="K258" s="303" t="s">
        <v>4613</v>
      </c>
      <c r="M258" s="303">
        <f t="shared" si="48"/>
        <v>1</v>
      </c>
    </row>
    <row r="259" spans="1:13">
      <c r="A259" s="643" t="str">
        <f t="shared" si="55"/>
        <v>A0069</v>
      </c>
      <c r="B259" s="644" t="str">
        <f t="shared" si="55"/>
        <v>(株)東急パワーサプライ</v>
      </c>
      <c r="C259" s="685" t="s">
        <v>4370</v>
      </c>
      <c r="D259" s="649">
        <v>0</v>
      </c>
      <c r="E259" s="650">
        <v>0</v>
      </c>
      <c r="F259" s="1404"/>
      <c r="G259" s="1405"/>
      <c r="H259" s="303" t="str">
        <f t="shared" si="46"/>
        <v>A0069_(株)東急パワーサプライ</v>
      </c>
      <c r="I259" s="303" t="str">
        <f t="shared" si="47"/>
        <v>A0069_(株)東急パワーサプライ_メニューE</v>
      </c>
      <c r="K259" s="303" t="s">
        <v>4614</v>
      </c>
      <c r="M259" s="303">
        <f t="shared" si="48"/>
        <v>1</v>
      </c>
    </row>
    <row r="260" spans="1:13">
      <c r="A260" s="643" t="str">
        <f t="shared" si="55"/>
        <v>A0069</v>
      </c>
      <c r="B260" s="644" t="str">
        <f t="shared" si="55"/>
        <v>(株)東急パワーサプライ</v>
      </c>
      <c r="C260" s="775" t="s">
        <v>4615</v>
      </c>
      <c r="D260" s="649">
        <v>0</v>
      </c>
      <c r="E260" s="650">
        <v>0</v>
      </c>
      <c r="F260" s="1404"/>
      <c r="G260" s="1405"/>
      <c r="H260" s="303" t="str">
        <f t="shared" si="46"/>
        <v>A0069_(株)東急パワーサプライ</v>
      </c>
      <c r="I260" s="303" t="str">
        <f t="shared" si="47"/>
        <v>A0069_(株)東急パワーサプライ_メニューF</v>
      </c>
      <c r="K260" s="303" t="s">
        <v>4616</v>
      </c>
      <c r="M260" s="303">
        <f t="shared" si="48"/>
        <v>3</v>
      </c>
    </row>
    <row r="261" spans="1:13">
      <c r="A261" s="643" t="str">
        <f t="shared" si="55"/>
        <v>A0069</v>
      </c>
      <c r="B261" s="644" t="str">
        <f t="shared" si="55"/>
        <v>(株)東急パワーサプライ</v>
      </c>
      <c r="C261" s="775" t="s">
        <v>1722</v>
      </c>
      <c r="D261" s="649">
        <v>5.6999999999999998E-4</v>
      </c>
      <c r="E261" s="650">
        <v>5.6999999999999998E-4</v>
      </c>
      <c r="F261" s="1404"/>
      <c r="G261" s="1405"/>
      <c r="H261" s="303" t="str">
        <f t="shared" si="46"/>
        <v>A0069_(株)東急パワーサプライ</v>
      </c>
      <c r="I261" s="303" t="str">
        <f t="shared" si="47"/>
        <v>A0069_(株)東急パワーサプライ_メニューG(残差)</v>
      </c>
      <c r="K261" s="303" t="s">
        <v>4617</v>
      </c>
      <c r="M261" s="303">
        <f t="shared" si="48"/>
        <v>3</v>
      </c>
    </row>
    <row r="262" spans="1:13">
      <c r="A262" s="643" t="str">
        <f t="shared" si="55"/>
        <v>A0069</v>
      </c>
      <c r="B262" s="644" t="str">
        <f t="shared" si="55"/>
        <v>(株)東急パワーサプライ</v>
      </c>
      <c r="C262" s="718" t="s">
        <v>647</v>
      </c>
      <c r="D262" s="776">
        <v>9.5000000000000005E-5</v>
      </c>
      <c r="E262" s="777">
        <v>9.5000000000000005E-5</v>
      </c>
      <c r="F262" s="1404"/>
      <c r="G262" s="1405"/>
      <c r="H262" s="303" t="str">
        <f t="shared" si="46"/>
        <v>A0069_(株)東急パワーサプライ</v>
      </c>
      <c r="I262" s="303" t="str">
        <f t="shared" si="47"/>
        <v>A0069_(株)東急パワーサプライ_(参考値)事業者全体</v>
      </c>
      <c r="K262" s="303" t="s">
        <v>4618</v>
      </c>
      <c r="M262" s="303">
        <f t="shared" si="48"/>
        <v>4</v>
      </c>
    </row>
    <row r="263" spans="1:13">
      <c r="A263" s="643" t="s">
        <v>233</v>
      </c>
      <c r="B263" s="644" t="s">
        <v>1783</v>
      </c>
      <c r="C263" s="673" t="s">
        <v>215</v>
      </c>
      <c r="D263" s="683">
        <v>0</v>
      </c>
      <c r="E263" s="683">
        <v>0</v>
      </c>
      <c r="F263" s="1404" t="s">
        <v>4349</v>
      </c>
      <c r="G263" s="1405"/>
      <c r="H263" s="303" t="str">
        <f t="shared" si="46"/>
        <v>A0070_王子・伊藤忠エネクス電力販売(株)</v>
      </c>
      <c r="I263" s="303" t="str">
        <f t="shared" si="47"/>
        <v>A0070_王子・伊藤忠エネクス電力販売(株)_メニューA</v>
      </c>
      <c r="K263" s="303" t="s">
        <v>4619</v>
      </c>
      <c r="M263" s="303">
        <f t="shared" si="48"/>
        <v>3</v>
      </c>
    </row>
    <row r="264" spans="1:13">
      <c r="A264" s="643" t="str">
        <f t="shared" ref="A264:B266" si="56">A263</f>
        <v>A0070</v>
      </c>
      <c r="B264" s="644" t="str">
        <f t="shared" si="56"/>
        <v>王子・伊藤忠エネクス電力販売(株)</v>
      </c>
      <c r="C264" s="676" t="s">
        <v>293</v>
      </c>
      <c r="D264" s="650">
        <v>2.52E-4</v>
      </c>
      <c r="E264" s="650">
        <v>2.52E-4</v>
      </c>
      <c r="F264" s="1404"/>
      <c r="G264" s="1405"/>
      <c r="H264" s="303" t="str">
        <f t="shared" si="46"/>
        <v>A0070_王子・伊藤忠エネクス電力販売(株)</v>
      </c>
      <c r="I264" s="303" t="str">
        <f t="shared" si="47"/>
        <v>A0070_王子・伊藤忠エネクス電力販売(株)_メニューB</v>
      </c>
      <c r="K264" s="303" t="s">
        <v>4620</v>
      </c>
      <c r="M264" s="303">
        <f t="shared" si="48"/>
        <v>1</v>
      </c>
    </row>
    <row r="265" spans="1:13">
      <c r="A265" s="643" t="str">
        <f t="shared" si="56"/>
        <v>A0070</v>
      </c>
      <c r="B265" s="644" t="str">
        <f t="shared" si="56"/>
        <v>王子・伊藤忠エネクス電力販売(株)</v>
      </c>
      <c r="C265" s="676" t="s">
        <v>4418</v>
      </c>
      <c r="D265" s="650">
        <v>5.2400000000000005E-4</v>
      </c>
      <c r="E265" s="650">
        <v>5.2400000000000005E-4</v>
      </c>
      <c r="F265" s="1404"/>
      <c r="G265" s="1405"/>
      <c r="H265" s="303" t="str">
        <f t="shared" si="46"/>
        <v>A0070_王子・伊藤忠エネクス電力販売(株)</v>
      </c>
      <c r="I265" s="303" t="str">
        <f t="shared" si="47"/>
        <v>A0070_王子・伊藤忠エネクス電力販売(株)_メニューC(残差)</v>
      </c>
      <c r="K265" s="303" t="s">
        <v>4621</v>
      </c>
      <c r="M265" s="303">
        <f t="shared" si="48"/>
        <v>1</v>
      </c>
    </row>
    <row r="266" spans="1:13">
      <c r="A266" s="643" t="str">
        <f t="shared" si="56"/>
        <v>A0070</v>
      </c>
      <c r="B266" s="644" t="str">
        <f t="shared" si="56"/>
        <v>王子・伊藤忠エネクス電力販売(株)</v>
      </c>
      <c r="C266" s="719" t="s">
        <v>647</v>
      </c>
      <c r="D266" s="658">
        <v>3.1300000000000002E-4</v>
      </c>
      <c r="E266" s="653">
        <v>3.1300000000000002E-4</v>
      </c>
      <c r="F266" s="1404"/>
      <c r="G266" s="1405"/>
      <c r="H266" s="303" t="str">
        <f t="shared" si="46"/>
        <v>A0070_王子・伊藤忠エネクス電力販売(株)</v>
      </c>
      <c r="I266" s="303" t="str">
        <f t="shared" si="47"/>
        <v>A0070_王子・伊藤忠エネクス電力販売(株)_(参考値)事業者全体</v>
      </c>
      <c r="K266" s="303" t="s">
        <v>4622</v>
      </c>
      <c r="M266" s="303">
        <f t="shared" si="48"/>
        <v>1</v>
      </c>
    </row>
    <row r="267" spans="1:13">
      <c r="A267" s="643" t="s">
        <v>234</v>
      </c>
      <c r="B267" s="644" t="s">
        <v>1784</v>
      </c>
      <c r="C267" s="778" t="s">
        <v>215</v>
      </c>
      <c r="D267" s="646">
        <v>0</v>
      </c>
      <c r="E267" s="647">
        <v>0</v>
      </c>
      <c r="F267" s="1404" t="s">
        <v>4349</v>
      </c>
      <c r="G267" s="1405"/>
      <c r="H267" s="303" t="str">
        <f t="shared" si="46"/>
        <v>A0071_伊藤忠商事(株)</v>
      </c>
      <c r="I267" s="303" t="str">
        <f t="shared" si="47"/>
        <v>A0071_伊藤忠商事(株)_メニューA</v>
      </c>
      <c r="K267" s="303" t="s">
        <v>4623</v>
      </c>
      <c r="M267" s="303">
        <f t="shared" si="48"/>
        <v>1</v>
      </c>
    </row>
    <row r="268" spans="1:13">
      <c r="A268" s="643" t="str">
        <f t="shared" ref="A268:B270" si="57">A267</f>
        <v>A0071</v>
      </c>
      <c r="B268" s="644" t="str">
        <f t="shared" si="57"/>
        <v>伊藤忠商事(株)</v>
      </c>
      <c r="C268" s="676" t="s">
        <v>293</v>
      </c>
      <c r="D268" s="649">
        <v>0</v>
      </c>
      <c r="E268" s="650">
        <v>0</v>
      </c>
      <c r="F268" s="1404"/>
      <c r="G268" s="1405"/>
      <c r="H268" s="303" t="str">
        <f t="shared" si="46"/>
        <v>A0071_伊藤忠商事(株)</v>
      </c>
      <c r="I268" s="303" t="str">
        <f t="shared" si="47"/>
        <v>A0071_伊藤忠商事(株)_メニューB</v>
      </c>
      <c r="K268" s="303" t="s">
        <v>4624</v>
      </c>
      <c r="M268" s="303">
        <f t="shared" si="48"/>
        <v>1</v>
      </c>
    </row>
    <row r="269" spans="1:13">
      <c r="A269" s="643" t="str">
        <f t="shared" si="57"/>
        <v>A0071</v>
      </c>
      <c r="B269" s="644" t="str">
        <f t="shared" si="57"/>
        <v>伊藤忠商事(株)</v>
      </c>
      <c r="C269" s="676" t="s">
        <v>4418</v>
      </c>
      <c r="D269" s="717">
        <v>4.2900000000000002E-4</v>
      </c>
      <c r="E269" s="662">
        <v>4.2900000000000002E-4</v>
      </c>
      <c r="F269" s="1404"/>
      <c r="G269" s="1405"/>
      <c r="H269" s="303" t="str">
        <f t="shared" si="46"/>
        <v>A0071_伊藤忠商事(株)</v>
      </c>
      <c r="I269" s="303" t="str">
        <f t="shared" si="47"/>
        <v>A0071_伊藤忠商事(株)_メニューC(残差)</v>
      </c>
      <c r="K269" s="303" t="s">
        <v>4625</v>
      </c>
      <c r="M269" s="303">
        <f t="shared" si="48"/>
        <v>3</v>
      </c>
    </row>
    <row r="270" spans="1:13">
      <c r="A270" s="643" t="str">
        <f t="shared" si="57"/>
        <v>A0071</v>
      </c>
      <c r="B270" s="644" t="str">
        <f t="shared" si="57"/>
        <v>伊藤忠商事(株)</v>
      </c>
      <c r="C270" s="719" t="s">
        <v>647</v>
      </c>
      <c r="D270" s="658">
        <v>4.2900000000000002E-4</v>
      </c>
      <c r="E270" s="653">
        <v>4.2900000000000002E-4</v>
      </c>
      <c r="F270" s="1404"/>
      <c r="G270" s="1405"/>
      <c r="H270" s="303" t="str">
        <f t="shared" si="46"/>
        <v>A0071_伊藤忠商事(株)</v>
      </c>
      <c r="I270" s="303" t="str">
        <f t="shared" si="47"/>
        <v>A0071_伊藤忠商事(株)_(参考値)事業者全体</v>
      </c>
      <c r="K270" s="303" t="s">
        <v>4626</v>
      </c>
      <c r="M270" s="303">
        <f t="shared" si="48"/>
        <v>1</v>
      </c>
    </row>
    <row r="271" spans="1:13">
      <c r="A271" s="643" t="s">
        <v>235</v>
      </c>
      <c r="B271" s="644" t="s">
        <v>1785</v>
      </c>
      <c r="C271" s="648" t="s">
        <v>215</v>
      </c>
      <c r="D271" s="646">
        <v>0</v>
      </c>
      <c r="E271" s="647">
        <v>0</v>
      </c>
      <c r="F271" s="1404">
        <v>64.44675685050295</v>
      </c>
      <c r="G271" s="1405" t="s">
        <v>4388</v>
      </c>
      <c r="H271" s="303" t="str">
        <f t="shared" si="46"/>
        <v>A0072_(株)エコスタイル</v>
      </c>
      <c r="I271" s="303" t="str">
        <f t="shared" si="47"/>
        <v>A0072_(株)エコスタイル_メニューA</v>
      </c>
      <c r="K271" s="303" t="s">
        <v>4627</v>
      </c>
      <c r="M271" s="303">
        <f t="shared" si="48"/>
        <v>1</v>
      </c>
    </row>
    <row r="272" spans="1:13">
      <c r="A272" s="643" t="str">
        <f t="shared" ref="A272:B274" si="58">A271</f>
        <v>A0072</v>
      </c>
      <c r="B272" s="644" t="str">
        <f t="shared" si="58"/>
        <v>(株)エコスタイル</v>
      </c>
      <c r="C272" s="660" t="s">
        <v>293</v>
      </c>
      <c r="D272" s="649">
        <v>0</v>
      </c>
      <c r="E272" s="650">
        <v>0</v>
      </c>
      <c r="F272" s="1404"/>
      <c r="G272" s="1405"/>
      <c r="H272" s="303" t="str">
        <f t="shared" si="46"/>
        <v>A0072_(株)エコスタイル</v>
      </c>
      <c r="I272" s="303" t="str">
        <f t="shared" si="47"/>
        <v>A0072_(株)エコスタイル_メニューB</v>
      </c>
      <c r="K272" s="303" t="s">
        <v>4628</v>
      </c>
      <c r="M272" s="303">
        <f t="shared" si="48"/>
        <v>1</v>
      </c>
    </row>
    <row r="273" spans="1:13">
      <c r="A273" s="643" t="str">
        <f t="shared" si="58"/>
        <v>A0072</v>
      </c>
      <c r="B273" s="644" t="str">
        <f t="shared" si="58"/>
        <v>(株)エコスタイル</v>
      </c>
      <c r="C273" s="660" t="s">
        <v>4418</v>
      </c>
      <c r="D273" s="649">
        <v>7.4899999999999999E-4</v>
      </c>
      <c r="E273" s="650">
        <v>7.4899999999999999E-4</v>
      </c>
      <c r="F273" s="1404"/>
      <c r="G273" s="1405"/>
      <c r="H273" s="303" t="str">
        <f t="shared" si="46"/>
        <v>A0072_(株)エコスタイル</v>
      </c>
      <c r="I273" s="303" t="str">
        <f t="shared" si="47"/>
        <v>A0072_(株)エコスタイル_メニューC(残差)</v>
      </c>
      <c r="K273" s="303" t="s">
        <v>4629</v>
      </c>
      <c r="M273" s="303">
        <f t="shared" si="48"/>
        <v>1</v>
      </c>
    </row>
    <row r="274" spans="1:13">
      <c r="A274" s="643" t="str">
        <f t="shared" si="58"/>
        <v>A0072</v>
      </c>
      <c r="B274" s="644" t="str">
        <f t="shared" si="58"/>
        <v>(株)エコスタイル</v>
      </c>
      <c r="C274" s="651" t="s">
        <v>647</v>
      </c>
      <c r="D274" s="661">
        <v>3.8299999999999999E-4</v>
      </c>
      <c r="E274" s="662">
        <v>3.8299999999999999E-4</v>
      </c>
      <c r="F274" s="1404"/>
      <c r="G274" s="1405"/>
      <c r="H274" s="303" t="str">
        <f t="shared" si="46"/>
        <v>A0072_(株)エコスタイル</v>
      </c>
      <c r="I274" s="303" t="str">
        <f t="shared" si="47"/>
        <v>A0072_(株)エコスタイル_(参考値)事業者全体</v>
      </c>
      <c r="K274" s="303" t="s">
        <v>4630</v>
      </c>
      <c r="M274" s="303">
        <f t="shared" si="48"/>
        <v>1</v>
      </c>
    </row>
    <row r="275" spans="1:13">
      <c r="A275" s="633" t="s">
        <v>236</v>
      </c>
      <c r="B275" s="634" t="s">
        <v>1786</v>
      </c>
      <c r="C275" s="640"/>
      <c r="D275" s="641">
        <v>3.4099999999999999E-4</v>
      </c>
      <c r="E275" s="779">
        <v>3.4099999999999999E-4</v>
      </c>
      <c r="F275" s="638">
        <v>100</v>
      </c>
      <c r="G275" s="639"/>
      <c r="H275" s="303" t="str">
        <f t="shared" si="46"/>
        <v>A0073_入間ガス(株)</v>
      </c>
      <c r="I275" s="303" t="str">
        <f t="shared" si="47"/>
        <v>A0073_入間ガス(株)_</v>
      </c>
      <c r="K275" s="303" t="s">
        <v>4631</v>
      </c>
      <c r="M275" s="303">
        <f t="shared" si="48"/>
        <v>1</v>
      </c>
    </row>
    <row r="276" spans="1:13">
      <c r="A276" s="633" t="s">
        <v>237</v>
      </c>
      <c r="B276" s="634" t="s">
        <v>1787</v>
      </c>
      <c r="C276" s="648"/>
      <c r="D276" s="780">
        <v>3.5300000000000002E-4</v>
      </c>
      <c r="E276" s="781">
        <v>3.5300000000000002E-4</v>
      </c>
      <c r="F276" s="782">
        <v>100</v>
      </c>
      <c r="G276" s="639"/>
      <c r="H276" s="303" t="str">
        <f t="shared" si="46"/>
        <v>A0074_テプコカスタマーサービス(株)</v>
      </c>
      <c r="I276" s="303" t="str">
        <f t="shared" si="47"/>
        <v>A0074_テプコカスタマーサービス(株)_</v>
      </c>
      <c r="K276" s="303" t="s">
        <v>4632</v>
      </c>
      <c r="M276" s="303">
        <f t="shared" si="48"/>
        <v>5</v>
      </c>
    </row>
    <row r="277" spans="1:13" ht="39.6">
      <c r="A277" s="633" t="s">
        <v>238</v>
      </c>
      <c r="B277" s="634" t="s">
        <v>1788</v>
      </c>
      <c r="C277" s="640"/>
      <c r="D277" s="641">
        <v>5.22E-4</v>
      </c>
      <c r="E277" s="642">
        <v>5.22E-4</v>
      </c>
      <c r="F277" s="638">
        <v>89.039301310043669</v>
      </c>
      <c r="G277" s="639" t="s">
        <v>4378</v>
      </c>
      <c r="H277" s="303" t="str">
        <f t="shared" si="46"/>
        <v>A0075_(株)とんでんホールディングス</v>
      </c>
      <c r="I277" s="303" t="str">
        <f t="shared" si="47"/>
        <v>A0075_(株)とんでんホールディングス_</v>
      </c>
      <c r="K277" s="303" t="s">
        <v>4633</v>
      </c>
      <c r="M277" s="303">
        <f t="shared" si="48"/>
        <v>1</v>
      </c>
    </row>
    <row r="278" spans="1:13">
      <c r="A278" s="643" t="s">
        <v>239</v>
      </c>
      <c r="B278" s="644" t="s">
        <v>1789</v>
      </c>
      <c r="C278" s="635" t="s">
        <v>215</v>
      </c>
      <c r="D278" s="758">
        <v>0</v>
      </c>
      <c r="E278" s="783">
        <v>0</v>
      </c>
      <c r="F278" s="1404">
        <v>98.872326179652532</v>
      </c>
      <c r="G278" s="1405" t="s">
        <v>4634</v>
      </c>
      <c r="H278" s="303" t="str">
        <f t="shared" si="46"/>
        <v>A0076_日鉄エンジニアリング(株)</v>
      </c>
      <c r="I278" s="303" t="str">
        <f t="shared" si="47"/>
        <v>A0076_日鉄エンジニアリング(株)_メニューA</v>
      </c>
      <c r="K278" s="303" t="s">
        <v>4635</v>
      </c>
      <c r="M278" s="303">
        <f t="shared" si="48"/>
        <v>1</v>
      </c>
    </row>
    <row r="279" spans="1:13">
      <c r="A279" s="643" t="str">
        <f t="shared" ref="A279:B283" si="59">A278</f>
        <v>A0076</v>
      </c>
      <c r="B279" s="644" t="str">
        <f t="shared" si="59"/>
        <v>日鉄エンジニアリング(株)</v>
      </c>
      <c r="C279" s="684" t="s">
        <v>293</v>
      </c>
      <c r="D279" s="759">
        <v>0</v>
      </c>
      <c r="E279" s="784">
        <v>0</v>
      </c>
      <c r="F279" s="1404"/>
      <c r="G279" s="1405"/>
      <c r="H279" s="303" t="str">
        <f t="shared" si="46"/>
        <v>A0076_日鉄エンジニアリング(株)</v>
      </c>
      <c r="I279" s="303" t="str">
        <f t="shared" si="47"/>
        <v>A0076_日鉄エンジニアリング(株)_メニューB</v>
      </c>
      <c r="K279" s="303" t="s">
        <v>4636</v>
      </c>
      <c r="M279" s="303">
        <f t="shared" si="48"/>
        <v>1</v>
      </c>
    </row>
    <row r="280" spans="1:13">
      <c r="A280" s="643" t="str">
        <f t="shared" si="59"/>
        <v>A0076</v>
      </c>
      <c r="B280" s="644" t="str">
        <f t="shared" si="59"/>
        <v>日鉄エンジニアリング(株)</v>
      </c>
      <c r="C280" s="648" t="s">
        <v>466</v>
      </c>
      <c r="D280" s="759">
        <v>1E-4</v>
      </c>
      <c r="E280" s="784">
        <v>1E-4</v>
      </c>
      <c r="F280" s="1404"/>
      <c r="G280" s="1405"/>
      <c r="H280" s="303" t="str">
        <f t="shared" si="46"/>
        <v>A0076_日鉄エンジニアリング(株)</v>
      </c>
      <c r="I280" s="303" t="str">
        <f t="shared" si="47"/>
        <v>A0076_日鉄エンジニアリング(株)_メニューC</v>
      </c>
      <c r="K280" s="303" t="s">
        <v>4637</v>
      </c>
      <c r="M280" s="303">
        <f t="shared" si="48"/>
        <v>1</v>
      </c>
    </row>
    <row r="281" spans="1:13">
      <c r="A281" s="643" t="str">
        <f t="shared" si="59"/>
        <v>A0076</v>
      </c>
      <c r="B281" s="644" t="str">
        <f t="shared" si="59"/>
        <v>日鉄エンジニアリング(株)</v>
      </c>
      <c r="C281" s="660" t="s">
        <v>467</v>
      </c>
      <c r="D281" s="759">
        <v>2.5000000000000001E-4</v>
      </c>
      <c r="E281" s="784">
        <v>2.5000000000000001E-4</v>
      </c>
      <c r="F281" s="1404"/>
      <c r="G281" s="1405"/>
      <c r="H281" s="303" t="str">
        <f t="shared" si="46"/>
        <v>A0076_日鉄エンジニアリング(株)</v>
      </c>
      <c r="I281" s="303" t="str">
        <f t="shared" si="47"/>
        <v>A0076_日鉄エンジニアリング(株)_メニューD</v>
      </c>
      <c r="K281" s="303" t="s">
        <v>4638</v>
      </c>
      <c r="M281" s="303">
        <f t="shared" si="48"/>
        <v>3</v>
      </c>
    </row>
    <row r="282" spans="1:13">
      <c r="A282" s="643" t="str">
        <f t="shared" si="59"/>
        <v>A0076</v>
      </c>
      <c r="B282" s="644" t="str">
        <f t="shared" si="59"/>
        <v>日鉄エンジニアリング(株)</v>
      </c>
      <c r="C282" s="660" t="s">
        <v>1720</v>
      </c>
      <c r="D282" s="759">
        <v>6.2799999999999998E-4</v>
      </c>
      <c r="E282" s="784">
        <v>6.2799999999999998E-4</v>
      </c>
      <c r="F282" s="1404"/>
      <c r="G282" s="1405"/>
      <c r="H282" s="303" t="str">
        <f t="shared" si="46"/>
        <v>A0076_日鉄エンジニアリング(株)</v>
      </c>
      <c r="I282" s="303" t="str">
        <f t="shared" si="47"/>
        <v>A0076_日鉄エンジニアリング(株)_メニューE(残差)</v>
      </c>
      <c r="K282" s="303" t="s">
        <v>4639</v>
      </c>
      <c r="M282" s="303">
        <f t="shared" si="48"/>
        <v>1</v>
      </c>
    </row>
    <row r="283" spans="1:13">
      <c r="A283" s="643" t="str">
        <f t="shared" si="59"/>
        <v>A0076</v>
      </c>
      <c r="B283" s="644" t="str">
        <f t="shared" si="59"/>
        <v>日鉄エンジニアリング(株)</v>
      </c>
      <c r="C283" s="718" t="s">
        <v>647</v>
      </c>
      <c r="D283" s="652">
        <v>5.2899999999999996E-4</v>
      </c>
      <c r="E283" s="653">
        <v>5.2899999999999996E-4</v>
      </c>
      <c r="F283" s="1404"/>
      <c r="G283" s="1405"/>
      <c r="H283" s="303" t="str">
        <f t="shared" si="46"/>
        <v>A0076_日鉄エンジニアリング(株)</v>
      </c>
      <c r="I283" s="303" t="str">
        <f t="shared" si="47"/>
        <v>A0076_日鉄エンジニアリング(株)_(参考値)事業者全体</v>
      </c>
      <c r="K283" s="303" t="s">
        <v>4640</v>
      </c>
      <c r="M283" s="303">
        <f t="shared" si="48"/>
        <v>1</v>
      </c>
    </row>
    <row r="284" spans="1:13">
      <c r="A284" s="643" t="s">
        <v>240</v>
      </c>
      <c r="B284" s="644" t="s">
        <v>4641</v>
      </c>
      <c r="C284" s="673" t="s">
        <v>215</v>
      </c>
      <c r="D284" s="646">
        <v>0</v>
      </c>
      <c r="E284" s="647">
        <v>0</v>
      </c>
      <c r="F284" s="1404">
        <v>99.863966431457612</v>
      </c>
      <c r="G284" s="1405" t="s">
        <v>4642</v>
      </c>
      <c r="H284" s="303" t="str">
        <f t="shared" si="46"/>
        <v>A0077_auエネルギー＆ライフ(株)</v>
      </c>
      <c r="I284" s="303" t="str">
        <f t="shared" si="47"/>
        <v>A0077_auエネルギー＆ライフ(株)_メニューA</v>
      </c>
      <c r="K284" s="303" t="s">
        <v>4643</v>
      </c>
      <c r="M284" s="303">
        <f t="shared" si="48"/>
        <v>1</v>
      </c>
    </row>
    <row r="285" spans="1:13">
      <c r="A285" s="643" t="str">
        <f t="shared" ref="A285:B287" si="60">A284</f>
        <v>A0077</v>
      </c>
      <c r="B285" s="644" t="str">
        <f t="shared" si="60"/>
        <v>auエネルギー＆ライフ(株)</v>
      </c>
      <c r="C285" s="676" t="s">
        <v>293</v>
      </c>
      <c r="D285" s="649">
        <v>0</v>
      </c>
      <c r="E285" s="650">
        <v>0</v>
      </c>
      <c r="F285" s="1404"/>
      <c r="G285" s="1405"/>
      <c r="H285" s="303" t="str">
        <f t="shared" si="46"/>
        <v>A0077_auエネルギー＆ライフ(株)</v>
      </c>
      <c r="I285" s="303" t="str">
        <f t="shared" si="47"/>
        <v>A0077_auエネルギー＆ライフ(株)_メニューB</v>
      </c>
      <c r="K285" s="303" t="s">
        <v>4644</v>
      </c>
      <c r="M285" s="303">
        <f t="shared" si="48"/>
        <v>3</v>
      </c>
    </row>
    <row r="286" spans="1:13">
      <c r="A286" s="643" t="str">
        <f t="shared" si="60"/>
        <v>A0077</v>
      </c>
      <c r="B286" s="644" t="str">
        <f t="shared" si="60"/>
        <v>auエネルギー＆ライフ(株)</v>
      </c>
      <c r="C286" s="676" t="s">
        <v>4418</v>
      </c>
      <c r="D286" s="649">
        <v>5.53E-4</v>
      </c>
      <c r="E286" s="650">
        <v>5.53E-4</v>
      </c>
      <c r="F286" s="1404"/>
      <c r="G286" s="1405"/>
      <c r="H286" s="303" t="str">
        <f t="shared" si="46"/>
        <v>A0077_auエネルギー＆ライフ(株)</v>
      </c>
      <c r="I286" s="303" t="str">
        <f t="shared" si="47"/>
        <v>A0077_auエネルギー＆ライフ(株)_メニューC(残差)</v>
      </c>
      <c r="K286" s="303" t="s">
        <v>4645</v>
      </c>
      <c r="M286" s="303">
        <f t="shared" si="48"/>
        <v>1</v>
      </c>
    </row>
    <row r="287" spans="1:13">
      <c r="A287" s="643" t="str">
        <f t="shared" si="60"/>
        <v>A0077</v>
      </c>
      <c r="B287" s="644" t="str">
        <f t="shared" si="60"/>
        <v>auエネルギー＆ライフ(株)</v>
      </c>
      <c r="C287" s="719" t="s">
        <v>647</v>
      </c>
      <c r="D287" s="658">
        <v>5.31E-4</v>
      </c>
      <c r="E287" s="653">
        <v>5.31E-4</v>
      </c>
      <c r="F287" s="1404"/>
      <c r="G287" s="1405"/>
      <c r="H287" s="303" t="str">
        <f t="shared" ref="H287:H350" si="61">A287&amp;"_"&amp;B287</f>
        <v>A0077_auエネルギー＆ライフ(株)</v>
      </c>
      <c r="I287" s="303" t="str">
        <f t="shared" ref="I287:I350" si="62">A287&amp;"_"&amp;B287&amp;"_"&amp;C287</f>
        <v>A0077_auエネルギー＆ライフ(株)_(参考値)事業者全体</v>
      </c>
      <c r="K287" s="303" t="s">
        <v>4646</v>
      </c>
      <c r="M287" s="303">
        <f t="shared" ref="M287:M350" si="63">COUNTIF($H$30:$H$3024,K287)</f>
        <v>1</v>
      </c>
    </row>
    <row r="288" spans="1:13">
      <c r="A288" s="633" t="s">
        <v>241</v>
      </c>
      <c r="B288" s="634" t="s">
        <v>1790</v>
      </c>
      <c r="C288" s="722"/>
      <c r="D288" s="641">
        <v>5.0500000000000002E-4</v>
      </c>
      <c r="E288" s="642">
        <v>5.0500000000000002E-4</v>
      </c>
      <c r="F288" s="638">
        <v>100</v>
      </c>
      <c r="G288" s="639"/>
      <c r="H288" s="303" t="str">
        <f t="shared" si="61"/>
        <v>A0079_イワタニ関東(株)</v>
      </c>
      <c r="I288" s="303" t="str">
        <f t="shared" si="62"/>
        <v>A0079_イワタニ関東(株)_</v>
      </c>
      <c r="K288" s="303" t="s">
        <v>4647</v>
      </c>
      <c r="M288" s="303">
        <f t="shared" si="63"/>
        <v>2</v>
      </c>
    </row>
    <row r="289" spans="1:13">
      <c r="A289" s="633" t="s">
        <v>242</v>
      </c>
      <c r="B289" s="634" t="s">
        <v>1791</v>
      </c>
      <c r="C289" s="635"/>
      <c r="D289" s="641">
        <v>4.7399999999999997E-4</v>
      </c>
      <c r="E289" s="642">
        <v>4.7399999999999997E-4</v>
      </c>
      <c r="F289" s="638">
        <v>100</v>
      </c>
      <c r="G289" s="639"/>
      <c r="H289" s="303" t="str">
        <f t="shared" si="61"/>
        <v>A0080_イワタニ首都圏(株)</v>
      </c>
      <c r="I289" s="303" t="str">
        <f t="shared" si="62"/>
        <v>A0080_イワタニ首都圏(株)_</v>
      </c>
      <c r="K289" s="303" t="s">
        <v>4648</v>
      </c>
      <c r="M289" s="303">
        <f t="shared" si="63"/>
        <v>1</v>
      </c>
    </row>
    <row r="290" spans="1:13">
      <c r="A290" s="643" t="s">
        <v>243</v>
      </c>
      <c r="B290" s="644" t="s">
        <v>4649</v>
      </c>
      <c r="C290" s="673" t="s">
        <v>215</v>
      </c>
      <c r="D290" s="646">
        <v>0</v>
      </c>
      <c r="E290" s="647">
        <v>0</v>
      </c>
      <c r="F290" s="1404">
        <v>100</v>
      </c>
      <c r="G290" s="1405"/>
      <c r="H290" s="303" t="str">
        <f t="shared" si="61"/>
        <v>A0081_サーラeエナジー(株)</v>
      </c>
      <c r="I290" s="303" t="str">
        <f t="shared" si="62"/>
        <v>A0081_サーラeエナジー(株)_メニューA</v>
      </c>
      <c r="K290" s="303" t="s">
        <v>4650</v>
      </c>
      <c r="M290" s="303">
        <f t="shared" si="63"/>
        <v>1</v>
      </c>
    </row>
    <row r="291" spans="1:13">
      <c r="A291" s="643" t="str">
        <f t="shared" ref="A291:B293" si="64">A290</f>
        <v>A0081</v>
      </c>
      <c r="B291" s="644" t="str">
        <f t="shared" si="64"/>
        <v>サーラeエナジー(株)</v>
      </c>
      <c r="C291" s="676" t="s">
        <v>293</v>
      </c>
      <c r="D291" s="649">
        <v>3.86E-4</v>
      </c>
      <c r="E291" s="650">
        <v>3.86E-4</v>
      </c>
      <c r="F291" s="1404"/>
      <c r="G291" s="1405"/>
      <c r="H291" s="303" t="str">
        <f t="shared" si="61"/>
        <v>A0081_サーラeエナジー(株)</v>
      </c>
      <c r="I291" s="303" t="str">
        <f t="shared" si="62"/>
        <v>A0081_サーラeエナジー(株)_メニューB</v>
      </c>
      <c r="K291" s="303" t="s">
        <v>4651</v>
      </c>
      <c r="M291" s="303">
        <f t="shared" si="63"/>
        <v>1</v>
      </c>
    </row>
    <row r="292" spans="1:13">
      <c r="A292" s="643" t="str">
        <f t="shared" si="64"/>
        <v>A0081</v>
      </c>
      <c r="B292" s="644" t="str">
        <f t="shared" si="64"/>
        <v>サーラeエナジー(株)</v>
      </c>
      <c r="C292" s="676" t="s">
        <v>4418</v>
      </c>
      <c r="D292" s="649">
        <v>3.4099999999999999E-4</v>
      </c>
      <c r="E292" s="650">
        <v>3.4099999999999999E-4</v>
      </c>
      <c r="F292" s="1404"/>
      <c r="G292" s="1405"/>
      <c r="H292" s="303" t="str">
        <f t="shared" si="61"/>
        <v>A0081_サーラeエナジー(株)</v>
      </c>
      <c r="I292" s="303" t="str">
        <f t="shared" si="62"/>
        <v>A0081_サーラeエナジー(株)_メニューC(残差)</v>
      </c>
      <c r="K292" s="303" t="s">
        <v>4652</v>
      </c>
      <c r="M292" s="303">
        <f t="shared" si="63"/>
        <v>3</v>
      </c>
    </row>
    <row r="293" spans="1:13">
      <c r="A293" s="643" t="str">
        <f t="shared" si="64"/>
        <v>A0081</v>
      </c>
      <c r="B293" s="644" t="str">
        <f t="shared" si="64"/>
        <v>サーラeエナジー(株)</v>
      </c>
      <c r="C293" s="719" t="s">
        <v>647</v>
      </c>
      <c r="D293" s="658">
        <v>3.3700000000000001E-4</v>
      </c>
      <c r="E293" s="653">
        <v>3.3700000000000001E-4</v>
      </c>
      <c r="F293" s="1404"/>
      <c r="G293" s="1405"/>
      <c r="H293" s="303" t="str">
        <f t="shared" si="61"/>
        <v>A0081_サーラeエナジー(株)</v>
      </c>
      <c r="I293" s="303" t="str">
        <f t="shared" si="62"/>
        <v>A0081_サーラeエナジー(株)_(参考値)事業者全体</v>
      </c>
      <c r="K293" s="303" t="s">
        <v>4653</v>
      </c>
      <c r="M293" s="303">
        <f t="shared" si="63"/>
        <v>3</v>
      </c>
    </row>
    <row r="294" spans="1:13">
      <c r="A294" s="643" t="s">
        <v>244</v>
      </c>
      <c r="B294" s="644" t="s">
        <v>1792</v>
      </c>
      <c r="C294" s="720" t="s">
        <v>215</v>
      </c>
      <c r="D294" s="646">
        <v>0</v>
      </c>
      <c r="E294" s="647">
        <v>0</v>
      </c>
      <c r="F294" s="1404">
        <v>97.63</v>
      </c>
      <c r="G294" s="1405" t="s">
        <v>4378</v>
      </c>
      <c r="H294" s="303" t="str">
        <f t="shared" si="61"/>
        <v>A0082_(株)地球クラブ</v>
      </c>
      <c r="I294" s="303" t="str">
        <f t="shared" si="62"/>
        <v>A0082_(株)地球クラブ_メニューA</v>
      </c>
      <c r="K294" s="303" t="s">
        <v>4654</v>
      </c>
      <c r="M294" s="303">
        <f t="shared" si="63"/>
        <v>1</v>
      </c>
    </row>
    <row r="295" spans="1:13">
      <c r="A295" s="643" t="str">
        <f t="shared" ref="A295:B297" si="65">A294</f>
        <v>A0082</v>
      </c>
      <c r="B295" s="644" t="str">
        <f t="shared" si="65"/>
        <v>(株)地球クラブ</v>
      </c>
      <c r="C295" s="684" t="s">
        <v>293</v>
      </c>
      <c r="D295" s="682">
        <v>3.01E-4</v>
      </c>
      <c r="E295" s="683">
        <v>3.01E-4</v>
      </c>
      <c r="F295" s="1404"/>
      <c r="G295" s="1405"/>
      <c r="H295" s="303" t="str">
        <f t="shared" si="61"/>
        <v>A0082_(株)地球クラブ</v>
      </c>
      <c r="I295" s="303" t="str">
        <f t="shared" si="62"/>
        <v>A0082_(株)地球クラブ_メニューB</v>
      </c>
      <c r="K295" s="303" t="s">
        <v>4655</v>
      </c>
      <c r="M295" s="303">
        <f t="shared" si="63"/>
        <v>3</v>
      </c>
    </row>
    <row r="296" spans="1:13">
      <c r="A296" s="643" t="str">
        <f t="shared" si="65"/>
        <v>A0082</v>
      </c>
      <c r="B296" s="644" t="str">
        <f t="shared" si="65"/>
        <v>(株)地球クラブ</v>
      </c>
      <c r="C296" s="648" t="s">
        <v>4418</v>
      </c>
      <c r="D296" s="649">
        <v>5.6400000000000005E-4</v>
      </c>
      <c r="E296" s="650">
        <v>5.6400000000000005E-4</v>
      </c>
      <c r="F296" s="1404"/>
      <c r="G296" s="1405"/>
      <c r="H296" s="303" t="str">
        <f t="shared" si="61"/>
        <v>A0082_(株)地球クラブ</v>
      </c>
      <c r="I296" s="303" t="str">
        <f t="shared" si="62"/>
        <v>A0082_(株)地球クラブ_メニューC(残差)</v>
      </c>
      <c r="K296" s="303" t="s">
        <v>4656</v>
      </c>
      <c r="M296" s="303">
        <f t="shared" si="63"/>
        <v>3</v>
      </c>
    </row>
    <row r="297" spans="1:13">
      <c r="A297" s="643" t="str">
        <f t="shared" si="65"/>
        <v>A0082</v>
      </c>
      <c r="B297" s="644" t="str">
        <f t="shared" si="65"/>
        <v>(株)地球クラブ</v>
      </c>
      <c r="C297" s="651" t="s">
        <v>647</v>
      </c>
      <c r="D297" s="652">
        <v>4.2700000000000002E-4</v>
      </c>
      <c r="E297" s="653">
        <v>4.2700000000000002E-4</v>
      </c>
      <c r="F297" s="1404"/>
      <c r="G297" s="1405"/>
      <c r="H297" s="303" t="str">
        <f t="shared" si="61"/>
        <v>A0082_(株)地球クラブ</v>
      </c>
      <c r="I297" s="303" t="str">
        <f t="shared" si="62"/>
        <v>A0082_(株)地球クラブ_(参考値)事業者全体</v>
      </c>
      <c r="K297" s="303" t="s">
        <v>4657</v>
      </c>
      <c r="M297" s="303">
        <f t="shared" si="63"/>
        <v>4</v>
      </c>
    </row>
    <row r="298" spans="1:13" ht="39.6">
      <c r="A298" s="633" t="s">
        <v>245</v>
      </c>
      <c r="B298" s="634" t="s">
        <v>1793</v>
      </c>
      <c r="C298" s="640"/>
      <c r="D298" s="641">
        <v>5.5599999999999996E-4</v>
      </c>
      <c r="E298" s="642">
        <v>5.5599999999999996E-4</v>
      </c>
      <c r="F298" s="638">
        <v>83.687809218932415</v>
      </c>
      <c r="G298" s="639" t="s">
        <v>4378</v>
      </c>
      <c r="H298" s="303" t="str">
        <f t="shared" si="61"/>
        <v>A0084_西部瓦斯(株)</v>
      </c>
      <c r="I298" s="303" t="str">
        <f t="shared" si="62"/>
        <v>A0084_西部瓦斯(株)_</v>
      </c>
      <c r="K298" s="303" t="s">
        <v>4658</v>
      </c>
      <c r="M298" s="303">
        <f t="shared" si="63"/>
        <v>1</v>
      </c>
    </row>
    <row r="299" spans="1:13">
      <c r="A299" s="643" t="s">
        <v>246</v>
      </c>
      <c r="B299" s="644" t="s">
        <v>1794</v>
      </c>
      <c r="C299" s="659" t="s">
        <v>215</v>
      </c>
      <c r="D299" s="741">
        <v>3.2000000000000003E-4</v>
      </c>
      <c r="E299" s="742">
        <v>3.2000000000000003E-4</v>
      </c>
      <c r="F299" s="1404">
        <v>99.472346603420505</v>
      </c>
      <c r="G299" s="1405" t="s">
        <v>4388</v>
      </c>
      <c r="H299" s="303" t="str">
        <f t="shared" si="61"/>
        <v>A0085_東邦ガス(株)</v>
      </c>
      <c r="I299" s="303" t="str">
        <f t="shared" si="62"/>
        <v>A0085_東邦ガス(株)_メニューA</v>
      </c>
      <c r="K299" s="303" t="s">
        <v>4659</v>
      </c>
      <c r="M299" s="303">
        <f t="shared" si="63"/>
        <v>1</v>
      </c>
    </row>
    <row r="300" spans="1:13">
      <c r="A300" s="643" t="str">
        <f t="shared" ref="A300:B302" si="66">A299</f>
        <v>A0085</v>
      </c>
      <c r="B300" s="644" t="str">
        <f t="shared" si="66"/>
        <v>東邦ガス(株)</v>
      </c>
      <c r="C300" s="684" t="s">
        <v>293</v>
      </c>
      <c r="D300" s="649">
        <v>0</v>
      </c>
      <c r="E300" s="650">
        <v>0</v>
      </c>
      <c r="F300" s="1404"/>
      <c r="G300" s="1405"/>
      <c r="H300" s="303" t="str">
        <f t="shared" si="61"/>
        <v>A0085_東邦ガス(株)</v>
      </c>
      <c r="I300" s="303" t="str">
        <f t="shared" si="62"/>
        <v>A0085_東邦ガス(株)_メニューB</v>
      </c>
      <c r="K300" s="303" t="s">
        <v>4660</v>
      </c>
      <c r="M300" s="303">
        <f t="shared" si="63"/>
        <v>3</v>
      </c>
    </row>
    <row r="301" spans="1:13">
      <c r="A301" s="643" t="str">
        <f t="shared" si="66"/>
        <v>A0085</v>
      </c>
      <c r="B301" s="644" t="str">
        <f t="shared" si="66"/>
        <v>東邦ガス(株)</v>
      </c>
      <c r="C301" s="648" t="s">
        <v>4661</v>
      </c>
      <c r="D301" s="649">
        <v>5.0699999999999996E-4</v>
      </c>
      <c r="E301" s="650">
        <v>5.0699999999999996E-4</v>
      </c>
      <c r="F301" s="1404"/>
      <c r="G301" s="1405"/>
      <c r="H301" s="303" t="str">
        <f t="shared" si="61"/>
        <v>A0085_東邦ガス(株)</v>
      </c>
      <c r="I301" s="303" t="str">
        <f t="shared" si="62"/>
        <v>A0085_東邦ガス(株)_メニューC(残差)</v>
      </c>
      <c r="K301" s="303" t="s">
        <v>4662</v>
      </c>
      <c r="M301" s="303">
        <f t="shared" si="63"/>
        <v>1</v>
      </c>
    </row>
    <row r="302" spans="1:13">
      <c r="A302" s="643" t="str">
        <f t="shared" si="66"/>
        <v>A0085</v>
      </c>
      <c r="B302" s="644" t="str">
        <f t="shared" si="66"/>
        <v>東邦ガス(株)</v>
      </c>
      <c r="C302" s="651" t="s">
        <v>647</v>
      </c>
      <c r="D302" s="652">
        <v>4.6999999999999999E-4</v>
      </c>
      <c r="E302" s="653">
        <v>4.6999999999999999E-4</v>
      </c>
      <c r="F302" s="1404"/>
      <c r="G302" s="1405"/>
      <c r="H302" s="303" t="str">
        <f t="shared" si="61"/>
        <v>A0085_東邦ガス(株)</v>
      </c>
      <c r="I302" s="303" t="str">
        <f t="shared" si="62"/>
        <v>A0085_東邦ガス(株)_(参考値)事業者全体</v>
      </c>
      <c r="K302" s="303" t="s">
        <v>4663</v>
      </c>
      <c r="M302" s="303">
        <f t="shared" si="63"/>
        <v>1</v>
      </c>
    </row>
    <row r="303" spans="1:13">
      <c r="A303" s="643" t="s">
        <v>247</v>
      </c>
      <c r="B303" s="644" t="s">
        <v>1795</v>
      </c>
      <c r="C303" s="645" t="s">
        <v>215</v>
      </c>
      <c r="D303" s="646">
        <v>0</v>
      </c>
      <c r="E303" s="647">
        <v>0</v>
      </c>
      <c r="F303" s="1406">
        <v>75.494448014327986</v>
      </c>
      <c r="G303" s="1405" t="s">
        <v>4664</v>
      </c>
      <c r="H303" s="303" t="str">
        <f t="shared" si="61"/>
        <v>A0086_シナネン(株)</v>
      </c>
      <c r="I303" s="303" t="str">
        <f t="shared" si="62"/>
        <v>A0086_シナネン(株)_メニューA</v>
      </c>
      <c r="K303" s="303" t="s">
        <v>4665</v>
      </c>
      <c r="M303" s="303">
        <f t="shared" si="63"/>
        <v>1</v>
      </c>
    </row>
    <row r="304" spans="1:13">
      <c r="A304" s="643" t="str">
        <f t="shared" ref="A304:B312" si="67">A303</f>
        <v>A0086</v>
      </c>
      <c r="B304" s="644" t="str">
        <f t="shared" si="67"/>
        <v>シナネン(株)</v>
      </c>
      <c r="C304" s="684" t="s">
        <v>293</v>
      </c>
      <c r="D304" s="649">
        <v>5.2800000000000004E-4</v>
      </c>
      <c r="E304" s="650">
        <v>5.2800000000000004E-4</v>
      </c>
      <c r="F304" s="1406"/>
      <c r="G304" s="1405"/>
      <c r="H304" s="303" t="str">
        <f t="shared" si="61"/>
        <v>A0086_シナネン(株)</v>
      </c>
      <c r="I304" s="303" t="str">
        <f t="shared" si="62"/>
        <v>A0086_シナネン(株)_メニューB</v>
      </c>
      <c r="K304" s="303" t="s">
        <v>4666</v>
      </c>
      <c r="M304" s="303">
        <f t="shared" si="63"/>
        <v>3</v>
      </c>
    </row>
    <row r="305" spans="1:13">
      <c r="A305" s="643" t="str">
        <f t="shared" si="67"/>
        <v>A0086</v>
      </c>
      <c r="B305" s="644" t="str">
        <f t="shared" si="67"/>
        <v>シナネン(株)</v>
      </c>
      <c r="C305" s="648" t="s">
        <v>466</v>
      </c>
      <c r="D305" s="649">
        <v>4.0000000000000002E-4</v>
      </c>
      <c r="E305" s="650">
        <v>4.0000000000000002E-4</v>
      </c>
      <c r="F305" s="1406"/>
      <c r="G305" s="1405"/>
      <c r="H305" s="303" t="str">
        <f t="shared" si="61"/>
        <v>A0086_シナネン(株)</v>
      </c>
      <c r="I305" s="303" t="str">
        <f t="shared" si="62"/>
        <v>A0086_シナネン(株)_メニューC</v>
      </c>
      <c r="K305" s="303" t="s">
        <v>4667</v>
      </c>
      <c r="M305" s="303">
        <f t="shared" si="63"/>
        <v>4</v>
      </c>
    </row>
    <row r="306" spans="1:13">
      <c r="A306" s="643" t="str">
        <f t="shared" si="67"/>
        <v>A0086</v>
      </c>
      <c r="B306" s="644" t="str">
        <f t="shared" si="67"/>
        <v>シナネン(株)</v>
      </c>
      <c r="C306" s="660" t="s">
        <v>467</v>
      </c>
      <c r="D306" s="649">
        <v>2.7E-4</v>
      </c>
      <c r="E306" s="650">
        <v>2.7E-4</v>
      </c>
      <c r="F306" s="1406"/>
      <c r="G306" s="1405"/>
      <c r="H306" s="303" t="str">
        <f t="shared" si="61"/>
        <v>A0086_シナネン(株)</v>
      </c>
      <c r="I306" s="303" t="str">
        <f t="shared" si="62"/>
        <v>A0086_シナネン(株)_メニューD</v>
      </c>
      <c r="K306" s="303" t="s">
        <v>4668</v>
      </c>
      <c r="M306" s="303">
        <f t="shared" si="63"/>
        <v>1</v>
      </c>
    </row>
    <row r="307" spans="1:13">
      <c r="A307" s="643" t="str">
        <f t="shared" si="67"/>
        <v>A0086</v>
      </c>
      <c r="B307" s="644" t="str">
        <f t="shared" si="67"/>
        <v>シナネン(株)</v>
      </c>
      <c r="C307" s="660" t="s">
        <v>468</v>
      </c>
      <c r="D307" s="649">
        <v>1.2999999999999999E-4</v>
      </c>
      <c r="E307" s="650">
        <v>1.2999999999999999E-4</v>
      </c>
      <c r="F307" s="1406"/>
      <c r="G307" s="1405"/>
      <c r="H307" s="303" t="str">
        <f t="shared" si="61"/>
        <v>A0086_シナネン(株)</v>
      </c>
      <c r="I307" s="303" t="str">
        <f t="shared" si="62"/>
        <v>A0086_シナネン(株)_メニューE</v>
      </c>
      <c r="K307" s="303" t="s">
        <v>4669</v>
      </c>
      <c r="M307" s="303">
        <f t="shared" si="63"/>
        <v>1</v>
      </c>
    </row>
    <row r="308" spans="1:13">
      <c r="A308" s="643" t="str">
        <f t="shared" si="67"/>
        <v>A0086</v>
      </c>
      <c r="B308" s="644" t="str">
        <f t="shared" si="67"/>
        <v>シナネン(株)</v>
      </c>
      <c r="C308" s="660" t="s">
        <v>469</v>
      </c>
      <c r="D308" s="649">
        <v>2.9E-4</v>
      </c>
      <c r="E308" s="650">
        <v>2.9E-4</v>
      </c>
      <c r="F308" s="1406"/>
      <c r="G308" s="1405"/>
      <c r="H308" s="303" t="str">
        <f t="shared" si="61"/>
        <v>A0086_シナネン(株)</v>
      </c>
      <c r="I308" s="303" t="str">
        <f t="shared" si="62"/>
        <v>A0086_シナネン(株)_メニューF</v>
      </c>
      <c r="K308" s="303" t="s">
        <v>4670</v>
      </c>
      <c r="M308" s="303">
        <f t="shared" si="63"/>
        <v>1</v>
      </c>
    </row>
    <row r="309" spans="1:13">
      <c r="A309" s="643" t="str">
        <f t="shared" si="67"/>
        <v>A0086</v>
      </c>
      <c r="B309" s="644" t="str">
        <f t="shared" si="67"/>
        <v>シナネン(株)</v>
      </c>
      <c r="C309" s="684" t="s">
        <v>470</v>
      </c>
      <c r="D309" s="649">
        <v>3.8999999999999999E-4</v>
      </c>
      <c r="E309" s="650">
        <v>3.8999999999999999E-4</v>
      </c>
      <c r="F309" s="1406"/>
      <c r="G309" s="1405"/>
      <c r="H309" s="303" t="str">
        <f t="shared" si="61"/>
        <v>A0086_シナネン(株)</v>
      </c>
      <c r="I309" s="303" t="str">
        <f t="shared" si="62"/>
        <v>A0086_シナネン(株)_メニューG</v>
      </c>
      <c r="K309" s="303" t="s">
        <v>4671</v>
      </c>
      <c r="M309" s="303">
        <f t="shared" si="63"/>
        <v>1</v>
      </c>
    </row>
    <row r="310" spans="1:13">
      <c r="A310" s="643" t="str">
        <f t="shared" si="67"/>
        <v>A0086</v>
      </c>
      <c r="B310" s="644" t="str">
        <f t="shared" si="67"/>
        <v>シナネン(株)</v>
      </c>
      <c r="C310" s="648" t="s">
        <v>471</v>
      </c>
      <c r="D310" s="649">
        <v>4.8999999999999998E-4</v>
      </c>
      <c r="E310" s="650">
        <v>4.8999999999999998E-4</v>
      </c>
      <c r="F310" s="1406"/>
      <c r="G310" s="1405"/>
      <c r="H310" s="303" t="str">
        <f t="shared" si="61"/>
        <v>A0086_シナネン(株)</v>
      </c>
      <c r="I310" s="303" t="str">
        <f t="shared" si="62"/>
        <v>A0086_シナネン(株)_メニューH</v>
      </c>
      <c r="K310" s="303" t="s">
        <v>4672</v>
      </c>
      <c r="M310" s="303">
        <f t="shared" si="63"/>
        <v>3</v>
      </c>
    </row>
    <row r="311" spans="1:13">
      <c r="A311" s="643" t="str">
        <f t="shared" si="67"/>
        <v>A0086</v>
      </c>
      <c r="B311" s="644" t="str">
        <f t="shared" si="67"/>
        <v>シナネン(株)</v>
      </c>
      <c r="C311" s="684" t="s">
        <v>4673</v>
      </c>
      <c r="D311" s="717">
        <v>4.2900000000000002E-4</v>
      </c>
      <c r="E311" s="662">
        <v>4.2900000000000002E-4</v>
      </c>
      <c r="F311" s="1406"/>
      <c r="G311" s="1405"/>
      <c r="H311" s="303" t="str">
        <f t="shared" si="61"/>
        <v>A0086_シナネン(株)</v>
      </c>
      <c r="I311" s="303" t="str">
        <f t="shared" si="62"/>
        <v>A0086_シナネン(株)_メニューI(残差)</v>
      </c>
      <c r="K311" s="303" t="s">
        <v>4674</v>
      </c>
      <c r="M311" s="303">
        <f t="shared" si="63"/>
        <v>1</v>
      </c>
    </row>
    <row r="312" spans="1:13">
      <c r="A312" s="643" t="str">
        <f t="shared" si="67"/>
        <v>A0086</v>
      </c>
      <c r="B312" s="644" t="str">
        <f t="shared" si="67"/>
        <v>シナネン(株)</v>
      </c>
      <c r="C312" s="722" t="s">
        <v>647</v>
      </c>
      <c r="D312" s="652">
        <v>5.8399999999999999E-4</v>
      </c>
      <c r="E312" s="653">
        <v>5.8399999999999999E-4</v>
      </c>
      <c r="F312" s="1406"/>
      <c r="G312" s="1405"/>
      <c r="H312" s="303" t="str">
        <f t="shared" si="61"/>
        <v>A0086_シナネン(株)</v>
      </c>
      <c r="I312" s="303" t="str">
        <f t="shared" si="62"/>
        <v>A0086_シナネン(株)_(参考値)事業者全体</v>
      </c>
      <c r="K312" s="303" t="s">
        <v>4675</v>
      </c>
      <c r="M312" s="303">
        <f t="shared" si="63"/>
        <v>4</v>
      </c>
    </row>
    <row r="313" spans="1:13">
      <c r="A313" s="643" t="s">
        <v>248</v>
      </c>
      <c r="B313" s="644" t="s">
        <v>1796</v>
      </c>
      <c r="C313" s="645" t="s">
        <v>215</v>
      </c>
      <c r="D313" s="785">
        <v>0</v>
      </c>
      <c r="E313" s="786">
        <v>0</v>
      </c>
      <c r="F313" s="1404">
        <v>63.354338347503813</v>
      </c>
      <c r="G313" s="1405" t="s">
        <v>4378</v>
      </c>
      <c r="H313" s="303" t="str">
        <f t="shared" si="61"/>
        <v>A0088_カワサキグリーンエナジー(株)</v>
      </c>
      <c r="I313" s="303" t="str">
        <f t="shared" si="62"/>
        <v>A0088_カワサキグリーンエナジー(株)_メニューA</v>
      </c>
      <c r="K313" s="303" t="s">
        <v>4676</v>
      </c>
      <c r="M313" s="303">
        <f t="shared" si="63"/>
        <v>1</v>
      </c>
    </row>
    <row r="314" spans="1:13">
      <c r="A314" s="643" t="str">
        <f t="shared" ref="A314:B317" si="68">A313</f>
        <v>A0088</v>
      </c>
      <c r="B314" s="644" t="str">
        <f t="shared" si="68"/>
        <v>カワサキグリーンエナジー(株)</v>
      </c>
      <c r="C314" s="648" t="s">
        <v>293</v>
      </c>
      <c r="D314" s="787">
        <v>2.9999999999999997E-4</v>
      </c>
      <c r="E314" s="788">
        <v>2.9999999999999997E-4</v>
      </c>
      <c r="F314" s="1404"/>
      <c r="G314" s="1405"/>
      <c r="H314" s="303" t="str">
        <f t="shared" si="61"/>
        <v>A0088_カワサキグリーンエナジー(株)</v>
      </c>
      <c r="I314" s="303" t="str">
        <f t="shared" si="62"/>
        <v>A0088_カワサキグリーンエナジー(株)_メニューB</v>
      </c>
      <c r="K314" s="303" t="s">
        <v>4677</v>
      </c>
      <c r="M314" s="303">
        <f t="shared" si="63"/>
        <v>1</v>
      </c>
    </row>
    <row r="315" spans="1:13">
      <c r="A315" s="643" t="str">
        <f t="shared" si="68"/>
        <v>A0088</v>
      </c>
      <c r="B315" s="644" t="str">
        <f t="shared" si="68"/>
        <v>カワサキグリーンエナジー(株)</v>
      </c>
      <c r="C315" s="660" t="s">
        <v>466</v>
      </c>
      <c r="D315" s="785">
        <v>4.0000000000000002E-4</v>
      </c>
      <c r="E315" s="786">
        <v>4.0000000000000002E-4</v>
      </c>
      <c r="F315" s="1404"/>
      <c r="G315" s="1405"/>
      <c r="H315" s="303" t="str">
        <f t="shared" si="61"/>
        <v>A0088_カワサキグリーンエナジー(株)</v>
      </c>
      <c r="I315" s="303" t="str">
        <f t="shared" si="62"/>
        <v>A0088_カワサキグリーンエナジー(株)_メニューC</v>
      </c>
      <c r="K315" s="303" t="s">
        <v>4678</v>
      </c>
      <c r="M315" s="303">
        <f t="shared" si="63"/>
        <v>1</v>
      </c>
    </row>
    <row r="316" spans="1:13">
      <c r="A316" s="643" t="str">
        <f t="shared" si="68"/>
        <v>A0088</v>
      </c>
      <c r="B316" s="644" t="str">
        <f t="shared" si="68"/>
        <v>カワサキグリーンエナジー(株)</v>
      </c>
      <c r="C316" s="684" t="s">
        <v>1719</v>
      </c>
      <c r="D316" s="787">
        <v>5.8100000000000003E-4</v>
      </c>
      <c r="E316" s="788">
        <v>5.8100000000000003E-4</v>
      </c>
      <c r="F316" s="1404"/>
      <c r="G316" s="1405"/>
      <c r="H316" s="303" t="str">
        <f t="shared" si="61"/>
        <v>A0088_カワサキグリーンエナジー(株)</v>
      </c>
      <c r="I316" s="303" t="str">
        <f t="shared" si="62"/>
        <v>A0088_カワサキグリーンエナジー(株)_メニューD(残差)</v>
      </c>
      <c r="K316" s="303" t="s">
        <v>4679</v>
      </c>
      <c r="M316" s="303">
        <f t="shared" si="63"/>
        <v>3</v>
      </c>
    </row>
    <row r="317" spans="1:13">
      <c r="A317" s="643" t="str">
        <f t="shared" si="68"/>
        <v>A0088</v>
      </c>
      <c r="B317" s="644" t="str">
        <f t="shared" si="68"/>
        <v>カワサキグリーンエナジー(株)</v>
      </c>
      <c r="C317" s="722" t="s">
        <v>647</v>
      </c>
      <c r="D317" s="789">
        <v>4.6500000000000003E-4</v>
      </c>
      <c r="E317" s="790">
        <v>4.6500000000000003E-4</v>
      </c>
      <c r="F317" s="1404"/>
      <c r="G317" s="1405"/>
      <c r="H317" s="303" t="str">
        <f t="shared" si="61"/>
        <v>A0088_カワサキグリーンエナジー(株)</v>
      </c>
      <c r="I317" s="303" t="str">
        <f t="shared" si="62"/>
        <v>A0088_カワサキグリーンエナジー(株)_(参考値)事業者全体</v>
      </c>
      <c r="K317" s="303" t="s">
        <v>4680</v>
      </c>
      <c r="M317" s="303">
        <f t="shared" si="63"/>
        <v>1</v>
      </c>
    </row>
    <row r="318" spans="1:13">
      <c r="A318" s="633" t="s">
        <v>249</v>
      </c>
      <c r="B318" s="634" t="s">
        <v>1797</v>
      </c>
      <c r="C318" s="635"/>
      <c r="D318" s="641">
        <v>5.6099999999999998E-4</v>
      </c>
      <c r="E318" s="642">
        <v>5.6099999999999998E-4</v>
      </c>
      <c r="F318" s="638">
        <v>100</v>
      </c>
      <c r="G318" s="639"/>
      <c r="H318" s="303" t="str">
        <f t="shared" si="61"/>
        <v>A0089_大一ガス(株)</v>
      </c>
      <c r="I318" s="303" t="str">
        <f t="shared" si="62"/>
        <v>A0089_大一ガス(株)_</v>
      </c>
      <c r="K318" s="303" t="s">
        <v>4681</v>
      </c>
      <c r="M318" s="303">
        <f t="shared" si="63"/>
        <v>1</v>
      </c>
    </row>
    <row r="319" spans="1:13">
      <c r="A319" s="643" t="s">
        <v>250</v>
      </c>
      <c r="B319" s="644" t="s">
        <v>1798</v>
      </c>
      <c r="C319" s="635" t="s">
        <v>215</v>
      </c>
      <c r="D319" s="647">
        <v>0</v>
      </c>
      <c r="E319" s="647">
        <v>0</v>
      </c>
      <c r="F319" s="1404">
        <v>88.255782932816956</v>
      </c>
      <c r="G319" s="1405" t="s">
        <v>4378</v>
      </c>
      <c r="H319" s="303" t="str">
        <f t="shared" si="61"/>
        <v>A0090_(株)リミックスポイント</v>
      </c>
      <c r="I319" s="303" t="str">
        <f t="shared" si="62"/>
        <v>A0090_(株)リミックスポイント_メニューA</v>
      </c>
      <c r="K319" s="303" t="s">
        <v>4682</v>
      </c>
      <c r="M319" s="303">
        <f t="shared" si="63"/>
        <v>3</v>
      </c>
    </row>
    <row r="320" spans="1:13">
      <c r="A320" s="643" t="str">
        <f t="shared" ref="A320:B323" si="69">A319</f>
        <v>A0090</v>
      </c>
      <c r="B320" s="644" t="str">
        <f t="shared" si="69"/>
        <v>(株)リミックスポイント</v>
      </c>
      <c r="C320" s="660" t="s">
        <v>293</v>
      </c>
      <c r="D320" s="650">
        <v>0</v>
      </c>
      <c r="E320" s="650">
        <v>0</v>
      </c>
      <c r="F320" s="1404"/>
      <c r="G320" s="1405"/>
      <c r="H320" s="303" t="str">
        <f t="shared" si="61"/>
        <v>A0090_(株)リミックスポイント</v>
      </c>
      <c r="I320" s="303" t="str">
        <f t="shared" si="62"/>
        <v>A0090_(株)リミックスポイント_メニューB</v>
      </c>
      <c r="K320" s="303" t="s">
        <v>4683</v>
      </c>
      <c r="M320" s="303">
        <f t="shared" si="63"/>
        <v>1</v>
      </c>
    </row>
    <row r="321" spans="1:13">
      <c r="A321" s="643" t="str">
        <f t="shared" si="69"/>
        <v>A0090</v>
      </c>
      <c r="B321" s="644" t="str">
        <f t="shared" si="69"/>
        <v>(株)リミックスポイント</v>
      </c>
      <c r="C321" s="660" t="s">
        <v>466</v>
      </c>
      <c r="D321" s="650">
        <v>3.4299999999999999E-4</v>
      </c>
      <c r="E321" s="650">
        <v>3.4299999999999999E-4</v>
      </c>
      <c r="F321" s="1404"/>
      <c r="G321" s="1405"/>
      <c r="H321" s="303" t="str">
        <f t="shared" si="61"/>
        <v>A0090_(株)リミックスポイント</v>
      </c>
      <c r="I321" s="303" t="str">
        <f t="shared" si="62"/>
        <v>A0090_(株)リミックスポイント_メニューC</v>
      </c>
      <c r="K321" s="303" t="s">
        <v>4684</v>
      </c>
      <c r="M321" s="303">
        <f t="shared" si="63"/>
        <v>1</v>
      </c>
    </row>
    <row r="322" spans="1:13">
      <c r="A322" s="643" t="str">
        <f t="shared" si="69"/>
        <v>A0090</v>
      </c>
      <c r="B322" s="644" t="str">
        <f t="shared" si="69"/>
        <v>(株)リミックスポイント</v>
      </c>
      <c r="C322" s="660" t="s">
        <v>1719</v>
      </c>
      <c r="D322" s="650">
        <v>4.8700000000000002E-4</v>
      </c>
      <c r="E322" s="650">
        <v>4.8700000000000002E-4</v>
      </c>
      <c r="F322" s="1404"/>
      <c r="G322" s="1405"/>
      <c r="H322" s="303" t="str">
        <f t="shared" si="61"/>
        <v>A0090_(株)リミックスポイント</v>
      </c>
      <c r="I322" s="303" t="str">
        <f t="shared" si="62"/>
        <v>A0090_(株)リミックスポイント_メニューD(残差)</v>
      </c>
      <c r="K322" s="303" t="s">
        <v>4685</v>
      </c>
      <c r="M322" s="303">
        <f t="shared" si="63"/>
        <v>3</v>
      </c>
    </row>
    <row r="323" spans="1:13">
      <c r="A323" s="643" t="str">
        <f t="shared" si="69"/>
        <v>A0090</v>
      </c>
      <c r="B323" s="644" t="str">
        <f t="shared" si="69"/>
        <v>(株)リミックスポイント</v>
      </c>
      <c r="C323" s="651" t="s">
        <v>647</v>
      </c>
      <c r="D323" s="757">
        <v>4.84E-4</v>
      </c>
      <c r="E323" s="745">
        <v>4.84E-4</v>
      </c>
      <c r="F323" s="1404"/>
      <c r="G323" s="1405"/>
      <c r="H323" s="303" t="str">
        <f t="shared" si="61"/>
        <v>A0090_(株)リミックスポイント</v>
      </c>
      <c r="I323" s="303" t="str">
        <f t="shared" si="62"/>
        <v>A0090_(株)リミックスポイント_(参考値)事業者全体</v>
      </c>
      <c r="K323" s="303" t="s">
        <v>4686</v>
      </c>
      <c r="M323" s="303">
        <f t="shared" si="63"/>
        <v>1</v>
      </c>
    </row>
    <row r="324" spans="1:13">
      <c r="A324" s="643" t="s">
        <v>1799</v>
      </c>
      <c r="B324" s="644" t="s">
        <v>1800</v>
      </c>
      <c r="C324" s="648" t="s">
        <v>215</v>
      </c>
      <c r="D324" s="682">
        <v>3.86E-4</v>
      </c>
      <c r="E324" s="683">
        <v>0</v>
      </c>
      <c r="F324" s="1404">
        <v>100</v>
      </c>
      <c r="G324" s="1405"/>
      <c r="H324" s="303" t="str">
        <f t="shared" si="61"/>
        <v>A0091_大阪いずみ市民生活協同組合</v>
      </c>
      <c r="I324" s="303" t="str">
        <f t="shared" si="62"/>
        <v>A0091_大阪いずみ市民生活協同組合_メニューA</v>
      </c>
      <c r="K324" s="303" t="s">
        <v>4687</v>
      </c>
      <c r="M324" s="303">
        <f t="shared" si="63"/>
        <v>1</v>
      </c>
    </row>
    <row r="325" spans="1:13">
      <c r="A325" s="643" t="str">
        <f t="shared" ref="A325:B326" si="70">A324</f>
        <v>A0091</v>
      </c>
      <c r="B325" s="644" t="str">
        <f t="shared" si="70"/>
        <v>大阪いずみ市民生活協同組合</v>
      </c>
      <c r="C325" s="660" t="s">
        <v>4385</v>
      </c>
      <c r="D325" s="649">
        <v>2.8899999999999998E-4</v>
      </c>
      <c r="E325" s="650">
        <v>2.8899999999999998E-4</v>
      </c>
      <c r="F325" s="1404"/>
      <c r="G325" s="1405"/>
      <c r="H325" s="303" t="str">
        <f t="shared" si="61"/>
        <v>A0091_大阪いずみ市民生活協同組合</v>
      </c>
      <c r="I325" s="303" t="str">
        <f t="shared" si="62"/>
        <v>A0091_大阪いずみ市民生活協同組合_メニューB(残差)</v>
      </c>
      <c r="K325" s="303" t="s">
        <v>4688</v>
      </c>
      <c r="M325" s="303">
        <f t="shared" si="63"/>
        <v>1</v>
      </c>
    </row>
    <row r="326" spans="1:13">
      <c r="A326" s="791" t="str">
        <f t="shared" si="70"/>
        <v>A0091</v>
      </c>
      <c r="B326" s="792" t="str">
        <f t="shared" si="70"/>
        <v>大阪いずみ市民生活協同組合</v>
      </c>
      <c r="C326" s="651" t="s">
        <v>647</v>
      </c>
      <c r="D326" s="652">
        <v>2.8899999999999998E-4</v>
      </c>
      <c r="E326" s="653">
        <v>2.8800000000000001E-4</v>
      </c>
      <c r="F326" s="1408"/>
      <c r="G326" s="1419"/>
      <c r="H326" s="303" t="str">
        <f t="shared" si="61"/>
        <v>A0091_大阪いずみ市民生活協同組合</v>
      </c>
      <c r="I326" s="303" t="str">
        <f t="shared" si="62"/>
        <v>A0091_大阪いずみ市民生活協同組合_(参考値)事業者全体</v>
      </c>
      <c r="K326" s="303" t="s">
        <v>4689</v>
      </c>
      <c r="M326" s="303">
        <f t="shared" si="63"/>
        <v>1</v>
      </c>
    </row>
    <row r="327" spans="1:13" ht="39.6">
      <c r="A327" s="793" t="s">
        <v>251</v>
      </c>
      <c r="B327" s="794" t="s">
        <v>1801</v>
      </c>
      <c r="C327" s="640"/>
      <c r="D327" s="641">
        <v>5.8799999999999998E-4</v>
      </c>
      <c r="E327" s="779">
        <v>5.8799999999999998E-4</v>
      </c>
      <c r="F327" s="795">
        <v>70.124462997934828</v>
      </c>
      <c r="G327" s="796" t="s">
        <v>4378</v>
      </c>
      <c r="H327" s="303" t="str">
        <f t="shared" si="61"/>
        <v>A0092_(株)中海テレビ放送</v>
      </c>
      <c r="I327" s="303" t="str">
        <f t="shared" si="62"/>
        <v>A0092_(株)中海テレビ放送_</v>
      </c>
      <c r="K327" s="303" t="s">
        <v>4690</v>
      </c>
      <c r="M327" s="303">
        <f t="shared" si="63"/>
        <v>3</v>
      </c>
    </row>
    <row r="328" spans="1:13">
      <c r="A328" s="797" t="s">
        <v>252</v>
      </c>
      <c r="B328" s="798" t="s">
        <v>1802</v>
      </c>
      <c r="C328" s="799" t="s">
        <v>215</v>
      </c>
      <c r="D328" s="691">
        <v>0</v>
      </c>
      <c r="E328" s="692">
        <v>0</v>
      </c>
      <c r="F328" s="1407">
        <v>100</v>
      </c>
      <c r="G328" s="1409"/>
      <c r="H328" s="303" t="str">
        <f t="shared" si="61"/>
        <v>A0093_パシフィックパワー(株)</v>
      </c>
      <c r="I328" s="303" t="str">
        <f t="shared" si="62"/>
        <v>A0093_パシフィックパワー(株)_メニューA</v>
      </c>
      <c r="K328" s="303" t="s">
        <v>4691</v>
      </c>
      <c r="M328" s="303">
        <f t="shared" si="63"/>
        <v>1</v>
      </c>
    </row>
    <row r="329" spans="1:13">
      <c r="A329" s="800" t="str">
        <f t="shared" ref="A329:B331" si="71">A328</f>
        <v>A0093</v>
      </c>
      <c r="B329" s="644" t="str">
        <f t="shared" si="71"/>
        <v>パシフィックパワー(株)</v>
      </c>
      <c r="C329" s="693" t="s">
        <v>293</v>
      </c>
      <c r="D329" s="694">
        <v>0</v>
      </c>
      <c r="E329" s="695">
        <v>0</v>
      </c>
      <c r="F329" s="1404"/>
      <c r="G329" s="1410"/>
      <c r="H329" s="303" t="str">
        <f t="shared" si="61"/>
        <v>A0093_パシフィックパワー(株)</v>
      </c>
      <c r="I329" s="303" t="str">
        <f t="shared" si="62"/>
        <v>A0093_パシフィックパワー(株)_メニューB</v>
      </c>
      <c r="K329" s="303" t="s">
        <v>4692</v>
      </c>
      <c r="M329" s="303">
        <f t="shared" si="63"/>
        <v>1</v>
      </c>
    </row>
    <row r="330" spans="1:13">
      <c r="A330" s="800" t="str">
        <f t="shared" si="71"/>
        <v>A0093</v>
      </c>
      <c r="B330" s="644" t="str">
        <f t="shared" si="71"/>
        <v>パシフィックパワー(株)</v>
      </c>
      <c r="C330" s="693" t="s">
        <v>4418</v>
      </c>
      <c r="D330" s="694">
        <v>1.142E-3</v>
      </c>
      <c r="E330" s="695">
        <v>1.142E-3</v>
      </c>
      <c r="F330" s="1404"/>
      <c r="G330" s="1410"/>
      <c r="H330" s="303" t="str">
        <f t="shared" si="61"/>
        <v>A0093_パシフィックパワー(株)</v>
      </c>
      <c r="I330" s="303" t="str">
        <f t="shared" si="62"/>
        <v>A0093_パシフィックパワー(株)_メニューC(残差)</v>
      </c>
      <c r="K330" s="303" t="s">
        <v>4693</v>
      </c>
      <c r="M330" s="303">
        <f t="shared" si="63"/>
        <v>1</v>
      </c>
    </row>
    <row r="331" spans="1:13">
      <c r="A331" s="801" t="str">
        <f t="shared" si="71"/>
        <v>A0093</v>
      </c>
      <c r="B331" s="792" t="str">
        <f t="shared" si="71"/>
        <v>パシフィックパワー(株)</v>
      </c>
      <c r="C331" s="802" t="s">
        <v>647</v>
      </c>
      <c r="D331" s="803">
        <v>7.0999999999999991E-4</v>
      </c>
      <c r="E331" s="804">
        <v>7.0999999999999991E-4</v>
      </c>
      <c r="F331" s="1408"/>
      <c r="G331" s="1411"/>
      <c r="H331" s="303" t="str">
        <f t="shared" si="61"/>
        <v>A0093_パシフィックパワー(株)</v>
      </c>
      <c r="I331" s="303" t="str">
        <f t="shared" si="62"/>
        <v>A0093_パシフィックパワー(株)_(参考値)事業者全体</v>
      </c>
      <c r="K331" s="303" t="s">
        <v>4694</v>
      </c>
      <c r="M331" s="303">
        <f t="shared" si="63"/>
        <v>3</v>
      </c>
    </row>
    <row r="332" spans="1:13">
      <c r="A332" s="805" t="s">
        <v>253</v>
      </c>
      <c r="B332" s="716" t="s">
        <v>1803</v>
      </c>
      <c r="C332" s="648" t="s">
        <v>215</v>
      </c>
      <c r="D332" s="806">
        <v>0</v>
      </c>
      <c r="E332" s="683">
        <v>0</v>
      </c>
      <c r="F332" s="1414">
        <v>100</v>
      </c>
      <c r="G332" s="1415"/>
      <c r="H332" s="303" t="str">
        <f t="shared" si="61"/>
        <v>A0098_(株)ジェイコムウエスト</v>
      </c>
      <c r="I332" s="303" t="str">
        <f t="shared" si="62"/>
        <v>A0098_(株)ジェイコムウエスト_メニューA</v>
      </c>
      <c r="K332" s="303" t="s">
        <v>4695</v>
      </c>
      <c r="M332" s="303">
        <f t="shared" si="63"/>
        <v>1</v>
      </c>
    </row>
    <row r="333" spans="1:13">
      <c r="A333" s="643" t="str">
        <f t="shared" ref="A333:B334" si="72">A332</f>
        <v>A0098</v>
      </c>
      <c r="B333" s="644" t="str">
        <f t="shared" si="72"/>
        <v>(株)ジェイコムウエスト</v>
      </c>
      <c r="C333" s="660" t="s">
        <v>4385</v>
      </c>
      <c r="D333" s="649">
        <v>4.3100000000000001E-4</v>
      </c>
      <c r="E333" s="650">
        <v>4.3100000000000001E-4</v>
      </c>
      <c r="F333" s="1404"/>
      <c r="G333" s="1405"/>
      <c r="H333" s="303" t="str">
        <f t="shared" si="61"/>
        <v>A0098_(株)ジェイコムウエスト</v>
      </c>
      <c r="I333" s="303" t="str">
        <f t="shared" si="62"/>
        <v>A0098_(株)ジェイコムウエスト_メニューB(残差)</v>
      </c>
      <c r="K333" s="303" t="s">
        <v>4696</v>
      </c>
      <c r="M333" s="303">
        <f t="shared" si="63"/>
        <v>3</v>
      </c>
    </row>
    <row r="334" spans="1:13">
      <c r="A334" s="643" t="str">
        <f t="shared" si="72"/>
        <v>A0098</v>
      </c>
      <c r="B334" s="644" t="str">
        <f t="shared" si="72"/>
        <v>(株)ジェイコムウエスト</v>
      </c>
      <c r="C334" s="651" t="s">
        <v>647</v>
      </c>
      <c r="D334" s="652">
        <v>3.7500000000000001E-4</v>
      </c>
      <c r="E334" s="642">
        <v>3.7500000000000001E-4</v>
      </c>
      <c r="F334" s="1404"/>
      <c r="G334" s="1405"/>
      <c r="H334" s="303" t="str">
        <f t="shared" si="61"/>
        <v>A0098_(株)ジェイコムウエスト</v>
      </c>
      <c r="I334" s="303" t="str">
        <f t="shared" si="62"/>
        <v>A0098_(株)ジェイコムウエスト_(参考値)事業者全体</v>
      </c>
      <c r="K334" s="303" t="s">
        <v>4697</v>
      </c>
      <c r="M334" s="303">
        <f t="shared" si="63"/>
        <v>1</v>
      </c>
    </row>
    <row r="335" spans="1:13">
      <c r="A335" s="643" t="s">
        <v>254</v>
      </c>
      <c r="B335" s="644" t="s">
        <v>1804</v>
      </c>
      <c r="C335" s="635" t="s">
        <v>215</v>
      </c>
      <c r="D335" s="807">
        <v>0</v>
      </c>
      <c r="E335" s="647">
        <v>0</v>
      </c>
      <c r="F335" s="1404">
        <v>87.194381723884177</v>
      </c>
      <c r="G335" s="1405" t="s">
        <v>4378</v>
      </c>
      <c r="H335" s="303" t="str">
        <f t="shared" si="61"/>
        <v>A0103_(株)ジェイコム埼玉・東日本</v>
      </c>
      <c r="I335" s="303" t="str">
        <f t="shared" si="62"/>
        <v>A0103_(株)ジェイコム埼玉・東日本_メニューA</v>
      </c>
      <c r="K335" s="303" t="s">
        <v>4698</v>
      </c>
      <c r="M335" s="303">
        <f t="shared" si="63"/>
        <v>1</v>
      </c>
    </row>
    <row r="336" spans="1:13">
      <c r="A336" s="643" t="str">
        <f t="shared" ref="A336:B337" si="73">A335</f>
        <v>A0103</v>
      </c>
      <c r="B336" s="644" t="str">
        <f t="shared" si="73"/>
        <v>(株)ジェイコム埼玉・東日本</v>
      </c>
      <c r="C336" s="660" t="s">
        <v>4385</v>
      </c>
      <c r="D336" s="649">
        <v>4.84E-4</v>
      </c>
      <c r="E336" s="650">
        <v>4.84E-4</v>
      </c>
      <c r="F336" s="1404"/>
      <c r="G336" s="1405"/>
      <c r="H336" s="303" t="str">
        <f t="shared" si="61"/>
        <v>A0103_(株)ジェイコム埼玉・東日本</v>
      </c>
      <c r="I336" s="303" t="str">
        <f t="shared" si="62"/>
        <v>A0103_(株)ジェイコム埼玉・東日本_メニューB(残差)</v>
      </c>
      <c r="K336" s="303" t="s">
        <v>4699</v>
      </c>
      <c r="M336" s="303">
        <f t="shared" si="63"/>
        <v>1</v>
      </c>
    </row>
    <row r="337" spans="1:13">
      <c r="A337" s="643" t="str">
        <f t="shared" si="73"/>
        <v>A0103</v>
      </c>
      <c r="B337" s="644" t="str">
        <f t="shared" si="73"/>
        <v>(株)ジェイコム埼玉・東日本</v>
      </c>
      <c r="C337" s="651" t="s">
        <v>647</v>
      </c>
      <c r="D337" s="652">
        <v>4.15E-4</v>
      </c>
      <c r="E337" s="642">
        <v>4.15E-4</v>
      </c>
      <c r="F337" s="1404"/>
      <c r="G337" s="1405"/>
      <c r="H337" s="303" t="str">
        <f t="shared" si="61"/>
        <v>A0103_(株)ジェイコム埼玉・東日本</v>
      </c>
      <c r="I337" s="303" t="str">
        <f t="shared" si="62"/>
        <v>A0103_(株)ジェイコム埼玉・東日本_(参考値)事業者全体</v>
      </c>
      <c r="K337" s="303" t="s">
        <v>4700</v>
      </c>
      <c r="M337" s="303">
        <f t="shared" si="63"/>
        <v>1</v>
      </c>
    </row>
    <row r="338" spans="1:13">
      <c r="A338" s="643" t="s">
        <v>255</v>
      </c>
      <c r="B338" s="644" t="s">
        <v>1805</v>
      </c>
      <c r="C338" s="635" t="s">
        <v>215</v>
      </c>
      <c r="D338" s="807">
        <v>0</v>
      </c>
      <c r="E338" s="647">
        <v>0</v>
      </c>
      <c r="F338" s="1404">
        <v>100</v>
      </c>
      <c r="G338" s="1405"/>
      <c r="H338" s="303" t="str">
        <f t="shared" si="61"/>
        <v>A0104_(株)ジェイコム札幌</v>
      </c>
      <c r="I338" s="303" t="str">
        <f t="shared" si="62"/>
        <v>A0104_(株)ジェイコム札幌_メニューA</v>
      </c>
      <c r="K338" s="303" t="s">
        <v>4701</v>
      </c>
      <c r="M338" s="303">
        <f t="shared" si="63"/>
        <v>1</v>
      </c>
    </row>
    <row r="339" spans="1:13">
      <c r="A339" s="643" t="str">
        <f t="shared" ref="A339:B340" si="74">A338</f>
        <v>A0104</v>
      </c>
      <c r="B339" s="644" t="str">
        <f t="shared" si="74"/>
        <v>(株)ジェイコム札幌</v>
      </c>
      <c r="C339" s="684" t="s">
        <v>4385</v>
      </c>
      <c r="D339" s="649">
        <v>4.9100000000000001E-4</v>
      </c>
      <c r="E339" s="650">
        <v>4.9100000000000001E-4</v>
      </c>
      <c r="F339" s="1404"/>
      <c r="G339" s="1405"/>
      <c r="H339" s="303" t="str">
        <f t="shared" si="61"/>
        <v>A0104_(株)ジェイコム札幌</v>
      </c>
      <c r="I339" s="303" t="str">
        <f t="shared" si="62"/>
        <v>A0104_(株)ジェイコム札幌_メニューB(残差)</v>
      </c>
      <c r="K339" s="303" t="s">
        <v>4702</v>
      </c>
      <c r="M339" s="303">
        <f t="shared" si="63"/>
        <v>1</v>
      </c>
    </row>
    <row r="340" spans="1:13">
      <c r="A340" s="643" t="str">
        <f t="shared" si="74"/>
        <v>A0104</v>
      </c>
      <c r="B340" s="644" t="str">
        <f t="shared" si="74"/>
        <v>(株)ジェイコム札幌</v>
      </c>
      <c r="C340" s="648" t="s">
        <v>647</v>
      </c>
      <c r="D340" s="661">
        <v>4.8099999999999998E-4</v>
      </c>
      <c r="E340" s="808">
        <v>4.8099999999999998E-4</v>
      </c>
      <c r="F340" s="1404"/>
      <c r="G340" s="1405"/>
      <c r="H340" s="303" t="str">
        <f t="shared" si="61"/>
        <v>A0104_(株)ジェイコム札幌</v>
      </c>
      <c r="I340" s="303" t="str">
        <f t="shared" si="62"/>
        <v>A0104_(株)ジェイコム札幌_(参考値)事業者全体</v>
      </c>
      <c r="K340" s="303" t="s">
        <v>4703</v>
      </c>
      <c r="M340" s="303">
        <f t="shared" si="63"/>
        <v>1</v>
      </c>
    </row>
    <row r="341" spans="1:13">
      <c r="A341" s="643" t="s">
        <v>256</v>
      </c>
      <c r="B341" s="644" t="s">
        <v>1806</v>
      </c>
      <c r="C341" s="659" t="s">
        <v>215</v>
      </c>
      <c r="D341" s="809">
        <v>0</v>
      </c>
      <c r="E341" s="742">
        <v>0</v>
      </c>
      <c r="F341" s="1404">
        <v>85.379532586684306</v>
      </c>
      <c r="G341" s="1405" t="s">
        <v>4378</v>
      </c>
      <c r="H341" s="303" t="str">
        <f t="shared" si="61"/>
        <v>A0105_(株)ジェイコム湘南・神奈川</v>
      </c>
      <c r="I341" s="303" t="str">
        <f t="shared" si="62"/>
        <v>A0105_(株)ジェイコム湘南・神奈川_メニューA</v>
      </c>
      <c r="K341" s="303" t="s">
        <v>4704</v>
      </c>
      <c r="M341" s="303">
        <f t="shared" si="63"/>
        <v>1</v>
      </c>
    </row>
    <row r="342" spans="1:13">
      <c r="A342" s="643" t="str">
        <f t="shared" ref="A342:B343" si="75">A341</f>
        <v>A0105</v>
      </c>
      <c r="B342" s="644" t="str">
        <f t="shared" si="75"/>
        <v>(株)ジェイコム湘南・神奈川</v>
      </c>
      <c r="C342" s="684" t="s">
        <v>4385</v>
      </c>
      <c r="D342" s="649">
        <v>4.9200000000000003E-4</v>
      </c>
      <c r="E342" s="650">
        <v>4.9200000000000003E-4</v>
      </c>
      <c r="F342" s="1404"/>
      <c r="G342" s="1405"/>
      <c r="H342" s="303" t="str">
        <f t="shared" si="61"/>
        <v>A0105_(株)ジェイコム湘南・神奈川</v>
      </c>
      <c r="I342" s="303" t="str">
        <f t="shared" si="62"/>
        <v>A0105_(株)ジェイコム湘南・神奈川_メニューB(残差)</v>
      </c>
      <c r="K342" s="303" t="s">
        <v>4705</v>
      </c>
      <c r="M342" s="303">
        <f t="shared" si="63"/>
        <v>1</v>
      </c>
    </row>
    <row r="343" spans="1:13">
      <c r="A343" s="643" t="str">
        <f t="shared" si="75"/>
        <v>A0105</v>
      </c>
      <c r="B343" s="644" t="str">
        <f t="shared" si="75"/>
        <v>(株)ジェイコム湘南・神奈川</v>
      </c>
      <c r="C343" s="743" t="s">
        <v>647</v>
      </c>
      <c r="D343" s="744">
        <v>4.2200000000000001E-4</v>
      </c>
      <c r="E343" s="810">
        <v>4.2200000000000001E-4</v>
      </c>
      <c r="F343" s="1404"/>
      <c r="G343" s="1405"/>
      <c r="H343" s="303" t="str">
        <f t="shared" si="61"/>
        <v>A0105_(株)ジェイコム湘南・神奈川</v>
      </c>
      <c r="I343" s="303" t="str">
        <f t="shared" si="62"/>
        <v>A0105_(株)ジェイコム湘南・神奈川_(参考値)事業者全体</v>
      </c>
      <c r="K343" s="303" t="s">
        <v>4706</v>
      </c>
      <c r="M343" s="303">
        <f t="shared" si="63"/>
        <v>1</v>
      </c>
    </row>
    <row r="344" spans="1:13">
      <c r="A344" s="643" t="s">
        <v>257</v>
      </c>
      <c r="B344" s="644" t="s">
        <v>1807</v>
      </c>
      <c r="C344" s="648" t="s">
        <v>215</v>
      </c>
      <c r="D344" s="683">
        <v>0</v>
      </c>
      <c r="E344" s="683">
        <v>0</v>
      </c>
      <c r="F344" s="1404">
        <v>85.426562895518785</v>
      </c>
      <c r="G344" s="1405" t="s">
        <v>4378</v>
      </c>
      <c r="H344" s="303" t="str">
        <f t="shared" si="61"/>
        <v>A0107_(株)ジェイコム千葉</v>
      </c>
      <c r="I344" s="303" t="str">
        <f t="shared" si="62"/>
        <v>A0107_(株)ジェイコム千葉_メニューA</v>
      </c>
      <c r="K344" s="303" t="s">
        <v>4707</v>
      </c>
      <c r="M344" s="303">
        <f t="shared" si="63"/>
        <v>3</v>
      </c>
    </row>
    <row r="345" spans="1:13">
      <c r="A345" s="643" t="str">
        <f t="shared" ref="A345:B346" si="76">A344</f>
        <v>A0107</v>
      </c>
      <c r="B345" s="644" t="str">
        <f t="shared" si="76"/>
        <v>(株)ジェイコム千葉</v>
      </c>
      <c r="C345" s="660" t="s">
        <v>4385</v>
      </c>
      <c r="D345" s="650">
        <v>4.8999999999999998E-4</v>
      </c>
      <c r="E345" s="650">
        <v>4.8999999999999998E-4</v>
      </c>
      <c r="F345" s="1404"/>
      <c r="G345" s="1405"/>
      <c r="H345" s="303" t="str">
        <f t="shared" si="61"/>
        <v>A0107_(株)ジェイコム千葉</v>
      </c>
      <c r="I345" s="303" t="str">
        <f t="shared" si="62"/>
        <v>A0107_(株)ジェイコム千葉_メニューB(残差)</v>
      </c>
      <c r="K345" s="303" t="s">
        <v>4708</v>
      </c>
      <c r="M345" s="303">
        <f t="shared" si="63"/>
        <v>1</v>
      </c>
    </row>
    <row r="346" spans="1:13">
      <c r="A346" s="643" t="str">
        <f t="shared" si="76"/>
        <v>A0107</v>
      </c>
      <c r="B346" s="644" t="str">
        <f t="shared" si="76"/>
        <v>(株)ジェイコム千葉</v>
      </c>
      <c r="C346" s="651" t="s">
        <v>647</v>
      </c>
      <c r="D346" s="652">
        <v>4.17E-4</v>
      </c>
      <c r="E346" s="642">
        <v>4.17E-4</v>
      </c>
      <c r="F346" s="1404"/>
      <c r="G346" s="1405"/>
      <c r="H346" s="303" t="str">
        <f t="shared" si="61"/>
        <v>A0107_(株)ジェイコム千葉</v>
      </c>
      <c r="I346" s="303" t="str">
        <f t="shared" si="62"/>
        <v>A0107_(株)ジェイコム千葉_(参考値)事業者全体</v>
      </c>
      <c r="K346" s="303" t="s">
        <v>4709</v>
      </c>
      <c r="M346" s="303">
        <f t="shared" si="63"/>
        <v>1</v>
      </c>
    </row>
    <row r="347" spans="1:13">
      <c r="A347" s="643" t="s">
        <v>258</v>
      </c>
      <c r="B347" s="644" t="s">
        <v>1808</v>
      </c>
      <c r="C347" s="635" t="s">
        <v>215</v>
      </c>
      <c r="D347" s="807">
        <v>0</v>
      </c>
      <c r="E347" s="647">
        <v>0</v>
      </c>
      <c r="F347" s="1404">
        <v>85.397553577931134</v>
      </c>
      <c r="G347" s="1405" t="s">
        <v>4378</v>
      </c>
      <c r="H347" s="303" t="str">
        <f t="shared" si="61"/>
        <v>A0110_(株)ジェイコム東京</v>
      </c>
      <c r="I347" s="303" t="str">
        <f t="shared" si="62"/>
        <v>A0110_(株)ジェイコム東京_メニューA</v>
      </c>
      <c r="K347" s="303" t="s">
        <v>4710</v>
      </c>
      <c r="M347" s="303">
        <f t="shared" si="63"/>
        <v>1</v>
      </c>
    </row>
    <row r="348" spans="1:13">
      <c r="A348" s="643" t="str">
        <f t="shared" ref="A348:B349" si="77">A347</f>
        <v>A0110</v>
      </c>
      <c r="B348" s="644" t="str">
        <f t="shared" si="77"/>
        <v>(株)ジェイコム東京</v>
      </c>
      <c r="C348" s="684" t="s">
        <v>4385</v>
      </c>
      <c r="D348" s="649">
        <v>4.9700000000000005E-4</v>
      </c>
      <c r="E348" s="650">
        <v>4.9700000000000005E-4</v>
      </c>
      <c r="F348" s="1404"/>
      <c r="G348" s="1405"/>
      <c r="H348" s="303" t="str">
        <f t="shared" si="61"/>
        <v>A0110_(株)ジェイコム東京</v>
      </c>
      <c r="I348" s="303" t="str">
        <f t="shared" si="62"/>
        <v>A0110_(株)ジェイコム東京_メニューB(残差)</v>
      </c>
      <c r="K348" s="303" t="s">
        <v>4711</v>
      </c>
      <c r="M348" s="303">
        <f t="shared" si="63"/>
        <v>4</v>
      </c>
    </row>
    <row r="349" spans="1:13">
      <c r="A349" s="643" t="str">
        <f t="shared" si="77"/>
        <v>A0110</v>
      </c>
      <c r="B349" s="644" t="str">
        <f t="shared" si="77"/>
        <v>(株)ジェイコム東京</v>
      </c>
      <c r="C349" s="648" t="s">
        <v>647</v>
      </c>
      <c r="D349" s="661">
        <v>4.3399999999999998E-4</v>
      </c>
      <c r="E349" s="642">
        <v>4.3399999999999998E-4</v>
      </c>
      <c r="F349" s="1404"/>
      <c r="G349" s="1405"/>
      <c r="H349" s="303" t="str">
        <f t="shared" si="61"/>
        <v>A0110_(株)ジェイコム東京</v>
      </c>
      <c r="I349" s="303" t="str">
        <f t="shared" si="62"/>
        <v>A0110_(株)ジェイコム東京_(参考値)事業者全体</v>
      </c>
      <c r="K349" s="303" t="s">
        <v>4712</v>
      </c>
      <c r="M349" s="303">
        <f t="shared" si="63"/>
        <v>1</v>
      </c>
    </row>
    <row r="350" spans="1:13">
      <c r="A350" s="643" t="s">
        <v>259</v>
      </c>
      <c r="B350" s="644" t="s">
        <v>1809</v>
      </c>
      <c r="C350" s="635" t="s">
        <v>215</v>
      </c>
      <c r="D350" s="807">
        <v>0</v>
      </c>
      <c r="E350" s="647">
        <v>0</v>
      </c>
      <c r="F350" s="1404">
        <v>85.486606267971027</v>
      </c>
      <c r="G350" s="1405" t="s">
        <v>4378</v>
      </c>
      <c r="H350" s="303" t="str">
        <f t="shared" si="61"/>
        <v>A0119_土浦ケーブルテレビ(株)</v>
      </c>
      <c r="I350" s="303" t="str">
        <f t="shared" si="62"/>
        <v>A0119_土浦ケーブルテレビ(株)_メニューA</v>
      </c>
      <c r="K350" s="303" t="s">
        <v>4713</v>
      </c>
      <c r="M350" s="303">
        <f t="shared" si="63"/>
        <v>3</v>
      </c>
    </row>
    <row r="351" spans="1:13">
      <c r="A351" s="643" t="str">
        <f t="shared" ref="A351:B352" si="78">A350</f>
        <v>A0119</v>
      </c>
      <c r="B351" s="644" t="str">
        <f t="shared" si="78"/>
        <v>土浦ケーブルテレビ(株)</v>
      </c>
      <c r="C351" s="660" t="s">
        <v>4385</v>
      </c>
      <c r="D351" s="649">
        <v>4.8799999999999999E-4</v>
      </c>
      <c r="E351" s="650">
        <v>4.8799999999999999E-4</v>
      </c>
      <c r="F351" s="1404"/>
      <c r="G351" s="1405"/>
      <c r="H351" s="303" t="str">
        <f t="shared" ref="H351:H414" si="79">A351&amp;"_"&amp;B351</f>
        <v>A0119_土浦ケーブルテレビ(株)</v>
      </c>
      <c r="I351" s="303" t="str">
        <f t="shared" ref="I351:I414" si="80">A351&amp;"_"&amp;B351&amp;"_"&amp;C351</f>
        <v>A0119_土浦ケーブルテレビ(株)_メニューB(残差)</v>
      </c>
      <c r="K351" s="303" t="s">
        <v>4714</v>
      </c>
      <c r="M351" s="303">
        <f t="shared" ref="M351:M414" si="81">COUNTIF($H$30:$H$3024,K351)</f>
        <v>4</v>
      </c>
    </row>
    <row r="352" spans="1:13">
      <c r="A352" s="643" t="str">
        <f t="shared" si="78"/>
        <v>A0119</v>
      </c>
      <c r="B352" s="644" t="str">
        <f t="shared" si="78"/>
        <v>土浦ケーブルテレビ(株)</v>
      </c>
      <c r="C352" s="651" t="s">
        <v>647</v>
      </c>
      <c r="D352" s="661">
        <v>4.8200000000000001E-4</v>
      </c>
      <c r="E352" s="808">
        <v>4.8200000000000001E-4</v>
      </c>
      <c r="F352" s="1404"/>
      <c r="G352" s="1405"/>
      <c r="H352" s="303" t="str">
        <f t="shared" si="79"/>
        <v>A0119_土浦ケーブルテレビ(株)</v>
      </c>
      <c r="I352" s="303" t="str">
        <f t="shared" si="80"/>
        <v>A0119_土浦ケーブルテレビ(株)_(参考値)事業者全体</v>
      </c>
      <c r="K352" s="303" t="s">
        <v>4715</v>
      </c>
      <c r="M352" s="303">
        <f t="shared" si="81"/>
        <v>1</v>
      </c>
    </row>
    <row r="353" spans="1:13">
      <c r="A353" s="633" t="s">
        <v>260</v>
      </c>
      <c r="B353" s="634" t="s">
        <v>1810</v>
      </c>
      <c r="C353" s="640"/>
      <c r="D353" s="641">
        <v>4.6200000000000001E-4</v>
      </c>
      <c r="E353" s="779">
        <v>4.6200000000000001E-4</v>
      </c>
      <c r="F353" s="638">
        <v>100</v>
      </c>
      <c r="G353" s="639"/>
      <c r="H353" s="303" t="str">
        <f t="shared" si="79"/>
        <v>A0120_鹿児島電力(株)</v>
      </c>
      <c r="I353" s="303" t="str">
        <f t="shared" si="80"/>
        <v>A0120_鹿児島電力(株)_</v>
      </c>
      <c r="K353" s="303" t="s">
        <v>4716</v>
      </c>
      <c r="M353" s="303">
        <f t="shared" si="81"/>
        <v>1</v>
      </c>
    </row>
    <row r="354" spans="1:13" ht="39.6">
      <c r="A354" s="633" t="s">
        <v>261</v>
      </c>
      <c r="B354" s="634" t="s">
        <v>1811</v>
      </c>
      <c r="C354" s="722"/>
      <c r="D354" s="636">
        <v>4.7600000000000002E-4</v>
      </c>
      <c r="E354" s="637">
        <v>4.7600000000000002E-4</v>
      </c>
      <c r="F354" s="638">
        <v>69.387328361329907</v>
      </c>
      <c r="G354" s="639" t="s">
        <v>4717</v>
      </c>
      <c r="H354" s="303" t="str">
        <f t="shared" si="79"/>
        <v>A0121_太陽ガス(株)</v>
      </c>
      <c r="I354" s="303" t="str">
        <f t="shared" si="80"/>
        <v>A0121_太陽ガス(株)_</v>
      </c>
      <c r="K354" s="303" t="s">
        <v>4718</v>
      </c>
      <c r="M354" s="303">
        <f t="shared" si="81"/>
        <v>1</v>
      </c>
    </row>
    <row r="355" spans="1:13">
      <c r="A355" s="811" t="s">
        <v>262</v>
      </c>
      <c r="B355" s="644" t="s">
        <v>1812</v>
      </c>
      <c r="C355" s="648" t="s">
        <v>215</v>
      </c>
      <c r="D355" s="646">
        <v>0</v>
      </c>
      <c r="E355" s="647">
        <v>0</v>
      </c>
      <c r="F355" s="1406">
        <v>99.402779866377372</v>
      </c>
      <c r="G355" s="1405" t="s">
        <v>4378</v>
      </c>
      <c r="H355" s="303" t="str">
        <f t="shared" si="79"/>
        <v>A0122_アーバンエナジー(株)</v>
      </c>
      <c r="I355" s="303" t="str">
        <f t="shared" si="80"/>
        <v>A0122_アーバンエナジー(株)_メニューA</v>
      </c>
      <c r="K355" s="303" t="s">
        <v>4719</v>
      </c>
      <c r="M355" s="303">
        <f t="shared" si="81"/>
        <v>3</v>
      </c>
    </row>
    <row r="356" spans="1:13">
      <c r="A356" s="811" t="str">
        <f t="shared" ref="A356:B362" si="82">A355</f>
        <v>A0122</v>
      </c>
      <c r="B356" s="644" t="str">
        <f t="shared" si="82"/>
        <v>アーバンエナジー(株)</v>
      </c>
      <c r="C356" s="684" t="s">
        <v>293</v>
      </c>
      <c r="D356" s="649">
        <v>2.92E-4</v>
      </c>
      <c r="E356" s="650">
        <v>2.92E-4</v>
      </c>
      <c r="F356" s="1406"/>
      <c r="G356" s="1405"/>
      <c r="H356" s="303" t="str">
        <f t="shared" si="79"/>
        <v>A0122_アーバンエナジー(株)</v>
      </c>
      <c r="I356" s="303" t="str">
        <f t="shared" si="80"/>
        <v>A0122_アーバンエナジー(株)_メニューB</v>
      </c>
      <c r="K356" s="303" t="s">
        <v>4720</v>
      </c>
      <c r="M356" s="303">
        <f t="shared" si="81"/>
        <v>2</v>
      </c>
    </row>
    <row r="357" spans="1:13">
      <c r="A357" s="811" t="str">
        <f t="shared" si="82"/>
        <v>A0122</v>
      </c>
      <c r="B357" s="644" t="str">
        <f t="shared" si="82"/>
        <v>アーバンエナジー(株)</v>
      </c>
      <c r="C357" s="648" t="s">
        <v>466</v>
      </c>
      <c r="D357" s="649">
        <v>3.1300000000000002E-4</v>
      </c>
      <c r="E357" s="650">
        <v>3.1300000000000002E-4</v>
      </c>
      <c r="F357" s="1406"/>
      <c r="G357" s="1405"/>
      <c r="H357" s="303" t="str">
        <f t="shared" si="79"/>
        <v>A0122_アーバンエナジー(株)</v>
      </c>
      <c r="I357" s="303" t="str">
        <f t="shared" si="80"/>
        <v>A0122_アーバンエナジー(株)_メニューC</v>
      </c>
      <c r="K357" s="303" t="s">
        <v>4721</v>
      </c>
      <c r="M357" s="303">
        <f t="shared" si="81"/>
        <v>1</v>
      </c>
    </row>
    <row r="358" spans="1:13">
      <c r="A358" s="811" t="str">
        <f t="shared" si="82"/>
        <v>A0122</v>
      </c>
      <c r="B358" s="644" t="str">
        <f t="shared" si="82"/>
        <v>アーバンエナジー(株)</v>
      </c>
      <c r="C358" s="660" t="s">
        <v>467</v>
      </c>
      <c r="D358" s="649">
        <v>2.5000000000000001E-4</v>
      </c>
      <c r="E358" s="650">
        <v>2.5000000000000001E-4</v>
      </c>
      <c r="F358" s="1406"/>
      <c r="G358" s="1405"/>
      <c r="H358" s="303" t="str">
        <f t="shared" si="79"/>
        <v>A0122_アーバンエナジー(株)</v>
      </c>
      <c r="I358" s="303" t="str">
        <f t="shared" si="80"/>
        <v>A0122_アーバンエナジー(株)_メニューD</v>
      </c>
      <c r="K358" s="303" t="s">
        <v>4722</v>
      </c>
      <c r="M358" s="303">
        <f t="shared" si="81"/>
        <v>1</v>
      </c>
    </row>
    <row r="359" spans="1:13">
      <c r="A359" s="811" t="str">
        <f t="shared" si="82"/>
        <v>A0122</v>
      </c>
      <c r="B359" s="644" t="str">
        <f t="shared" si="82"/>
        <v>アーバンエナジー(株)</v>
      </c>
      <c r="C359" s="660" t="s">
        <v>468</v>
      </c>
      <c r="D359" s="649">
        <v>3.86E-4</v>
      </c>
      <c r="E359" s="650">
        <v>3.86E-4</v>
      </c>
      <c r="F359" s="1406"/>
      <c r="G359" s="1405"/>
      <c r="H359" s="303" t="str">
        <f t="shared" si="79"/>
        <v>A0122_アーバンエナジー(株)</v>
      </c>
      <c r="I359" s="303" t="str">
        <f t="shared" si="80"/>
        <v>A0122_アーバンエナジー(株)_メニューE</v>
      </c>
      <c r="K359" s="303" t="s">
        <v>4723</v>
      </c>
      <c r="M359" s="303">
        <f t="shared" si="81"/>
        <v>3</v>
      </c>
    </row>
    <row r="360" spans="1:13">
      <c r="A360" s="811" t="str">
        <f t="shared" si="82"/>
        <v>A0122</v>
      </c>
      <c r="B360" s="644" t="str">
        <f t="shared" si="82"/>
        <v>アーバンエナジー(株)</v>
      </c>
      <c r="C360" s="684" t="s">
        <v>469</v>
      </c>
      <c r="D360" s="649">
        <v>3.6600000000000001E-4</v>
      </c>
      <c r="E360" s="650">
        <v>3.6600000000000001E-4</v>
      </c>
      <c r="F360" s="1406"/>
      <c r="G360" s="1405"/>
      <c r="H360" s="303" t="str">
        <f t="shared" si="79"/>
        <v>A0122_アーバンエナジー(株)</v>
      </c>
      <c r="I360" s="303" t="str">
        <f t="shared" si="80"/>
        <v>A0122_アーバンエナジー(株)_メニューF</v>
      </c>
      <c r="K360" s="303" t="s">
        <v>4724</v>
      </c>
      <c r="M360" s="303">
        <f t="shared" si="81"/>
        <v>11</v>
      </c>
    </row>
    <row r="361" spans="1:13">
      <c r="A361" s="811" t="str">
        <f t="shared" si="82"/>
        <v>A0122</v>
      </c>
      <c r="B361" s="644" t="str">
        <f t="shared" si="82"/>
        <v>アーバンエナジー(株)</v>
      </c>
      <c r="C361" s="648" t="s">
        <v>1722</v>
      </c>
      <c r="D361" s="649">
        <v>3.9199999999999999E-4</v>
      </c>
      <c r="E361" s="650">
        <v>3.9199999999999999E-4</v>
      </c>
      <c r="F361" s="1406"/>
      <c r="G361" s="1405"/>
      <c r="H361" s="303" t="str">
        <f t="shared" si="79"/>
        <v>A0122_アーバンエナジー(株)</v>
      </c>
      <c r="I361" s="303" t="str">
        <f t="shared" si="80"/>
        <v>A0122_アーバンエナジー(株)_メニューG(残差)</v>
      </c>
      <c r="K361" s="303" t="s">
        <v>4725</v>
      </c>
      <c r="M361" s="303">
        <f t="shared" si="81"/>
        <v>3</v>
      </c>
    </row>
    <row r="362" spans="1:13">
      <c r="A362" s="811" t="str">
        <f t="shared" si="82"/>
        <v>A0122</v>
      </c>
      <c r="B362" s="644" t="str">
        <f t="shared" si="82"/>
        <v>アーバンエナジー(株)</v>
      </c>
      <c r="C362" s="651" t="s">
        <v>647</v>
      </c>
      <c r="D362" s="652">
        <v>2.7599999999999999E-4</v>
      </c>
      <c r="E362" s="653">
        <v>2.7599999999999999E-4</v>
      </c>
      <c r="F362" s="1406"/>
      <c r="G362" s="1405"/>
      <c r="H362" s="303" t="str">
        <f t="shared" si="79"/>
        <v>A0122_アーバンエナジー(株)</v>
      </c>
      <c r="I362" s="303" t="str">
        <f t="shared" si="80"/>
        <v>A0122_アーバンエナジー(株)_(参考値)事業者全体</v>
      </c>
      <c r="K362" s="303" t="s">
        <v>4726</v>
      </c>
      <c r="M362" s="303">
        <f t="shared" si="81"/>
        <v>1</v>
      </c>
    </row>
    <row r="363" spans="1:13">
      <c r="A363" s="633" t="s">
        <v>263</v>
      </c>
      <c r="B363" s="634" t="s">
        <v>1813</v>
      </c>
      <c r="C363" s="640"/>
      <c r="D363" s="641">
        <v>4.2900000000000002E-4</v>
      </c>
      <c r="E363" s="642">
        <v>4.2900000000000002E-4</v>
      </c>
      <c r="F363" s="638" t="s">
        <v>4349</v>
      </c>
      <c r="G363" s="639"/>
      <c r="H363" s="303" t="str">
        <f t="shared" si="79"/>
        <v>A0123_パワーネクスト(株)</v>
      </c>
      <c r="I363" s="303" t="str">
        <f t="shared" si="80"/>
        <v>A0123_パワーネクスト(株)_</v>
      </c>
      <c r="K363" s="303" t="s">
        <v>4727</v>
      </c>
      <c r="M363" s="303">
        <f t="shared" si="81"/>
        <v>1</v>
      </c>
    </row>
    <row r="364" spans="1:13">
      <c r="A364" s="633" t="s">
        <v>264</v>
      </c>
      <c r="B364" s="634" t="s">
        <v>1814</v>
      </c>
      <c r="C364" s="640"/>
      <c r="D364" s="641">
        <v>4.46E-4</v>
      </c>
      <c r="E364" s="642">
        <v>4.46E-4</v>
      </c>
      <c r="F364" s="638">
        <v>100</v>
      </c>
      <c r="G364" s="639"/>
      <c r="H364" s="303" t="str">
        <f t="shared" si="79"/>
        <v>A0124_合同会社北上新電力</v>
      </c>
      <c r="I364" s="303" t="str">
        <f t="shared" si="80"/>
        <v>A0124_合同会社北上新電力_</v>
      </c>
      <c r="K364" s="303" t="s">
        <v>4728</v>
      </c>
      <c r="M364" s="303">
        <f t="shared" si="81"/>
        <v>1</v>
      </c>
    </row>
    <row r="365" spans="1:13">
      <c r="A365" s="643" t="s">
        <v>265</v>
      </c>
      <c r="B365" s="644" t="s">
        <v>1815</v>
      </c>
      <c r="C365" s="648" t="s">
        <v>215</v>
      </c>
      <c r="D365" s="812">
        <v>0</v>
      </c>
      <c r="E365" s="813">
        <v>0</v>
      </c>
      <c r="F365" s="1406">
        <v>100</v>
      </c>
      <c r="G365" s="1420"/>
      <c r="H365" s="303" t="str">
        <f t="shared" si="79"/>
        <v>A0126_(株)タクマエナジー</v>
      </c>
      <c r="I365" s="303" t="str">
        <f t="shared" si="80"/>
        <v>A0126_(株)タクマエナジー_メニューA</v>
      </c>
      <c r="K365" s="303" t="s">
        <v>4729</v>
      </c>
      <c r="M365" s="303">
        <f t="shared" si="81"/>
        <v>1</v>
      </c>
    </row>
    <row r="366" spans="1:13">
      <c r="A366" s="643" t="str">
        <f t="shared" ref="A366:B373" si="83">A365</f>
        <v>A0126</v>
      </c>
      <c r="B366" s="644" t="str">
        <f t="shared" si="83"/>
        <v>(株)タクマエナジー</v>
      </c>
      <c r="C366" s="660" t="s">
        <v>293</v>
      </c>
      <c r="D366" s="649">
        <v>0</v>
      </c>
      <c r="E366" s="650">
        <v>0</v>
      </c>
      <c r="F366" s="1406"/>
      <c r="G366" s="1420"/>
      <c r="H366" s="303" t="str">
        <f t="shared" si="79"/>
        <v>A0126_(株)タクマエナジー</v>
      </c>
      <c r="I366" s="303" t="str">
        <f t="shared" si="80"/>
        <v>A0126_(株)タクマエナジー_メニューB</v>
      </c>
      <c r="K366" s="303" t="s">
        <v>4730</v>
      </c>
      <c r="M366" s="303">
        <f t="shared" si="81"/>
        <v>3</v>
      </c>
    </row>
    <row r="367" spans="1:13">
      <c r="A367" s="643" t="str">
        <f t="shared" si="83"/>
        <v>A0126</v>
      </c>
      <c r="B367" s="644" t="str">
        <f t="shared" si="83"/>
        <v>(株)タクマエナジー</v>
      </c>
      <c r="C367" s="660" t="s">
        <v>466</v>
      </c>
      <c r="D367" s="649">
        <v>0</v>
      </c>
      <c r="E367" s="650">
        <v>0</v>
      </c>
      <c r="F367" s="1406"/>
      <c r="G367" s="1420"/>
      <c r="H367" s="303" t="str">
        <f t="shared" si="79"/>
        <v>A0126_(株)タクマエナジー</v>
      </c>
      <c r="I367" s="303" t="str">
        <f t="shared" si="80"/>
        <v>A0126_(株)タクマエナジー_メニューC</v>
      </c>
      <c r="K367" s="303" t="s">
        <v>4731</v>
      </c>
      <c r="M367" s="303">
        <f t="shared" si="81"/>
        <v>3</v>
      </c>
    </row>
    <row r="368" spans="1:13">
      <c r="A368" s="643" t="str">
        <f t="shared" si="83"/>
        <v>A0126</v>
      </c>
      <c r="B368" s="644" t="str">
        <f t="shared" si="83"/>
        <v>(株)タクマエナジー</v>
      </c>
      <c r="C368" s="684" t="s">
        <v>467</v>
      </c>
      <c r="D368" s="649">
        <v>1.3200000000000001E-4</v>
      </c>
      <c r="E368" s="650">
        <v>1.3200000000000001E-4</v>
      </c>
      <c r="F368" s="1406"/>
      <c r="G368" s="1420"/>
      <c r="H368" s="303" t="str">
        <f t="shared" si="79"/>
        <v>A0126_(株)タクマエナジー</v>
      </c>
      <c r="I368" s="303" t="str">
        <f t="shared" si="80"/>
        <v>A0126_(株)タクマエナジー_メニューD</v>
      </c>
      <c r="K368" s="303" t="s">
        <v>4732</v>
      </c>
      <c r="M368" s="303">
        <f t="shared" si="81"/>
        <v>1</v>
      </c>
    </row>
    <row r="369" spans="1:13">
      <c r="A369" s="643" t="str">
        <f t="shared" si="83"/>
        <v>A0126</v>
      </c>
      <c r="B369" s="644" t="str">
        <f t="shared" si="83"/>
        <v>(株)タクマエナジー</v>
      </c>
      <c r="C369" s="648" t="s">
        <v>468</v>
      </c>
      <c r="D369" s="649">
        <v>0</v>
      </c>
      <c r="E369" s="650">
        <v>0</v>
      </c>
      <c r="F369" s="1406"/>
      <c r="G369" s="1420"/>
      <c r="H369" s="303" t="str">
        <f t="shared" si="79"/>
        <v>A0126_(株)タクマエナジー</v>
      </c>
      <c r="I369" s="303" t="str">
        <f t="shared" si="80"/>
        <v>A0126_(株)タクマエナジー_メニューE</v>
      </c>
      <c r="K369" s="303" t="s">
        <v>4733</v>
      </c>
      <c r="M369" s="303">
        <f t="shared" si="81"/>
        <v>1</v>
      </c>
    </row>
    <row r="370" spans="1:13">
      <c r="A370" s="643" t="str">
        <f t="shared" si="83"/>
        <v>A0126</v>
      </c>
      <c r="B370" s="644" t="str">
        <f t="shared" si="83"/>
        <v>(株)タクマエナジー</v>
      </c>
      <c r="C370" s="660" t="s">
        <v>469</v>
      </c>
      <c r="D370" s="649">
        <v>0</v>
      </c>
      <c r="E370" s="650">
        <v>0</v>
      </c>
      <c r="F370" s="1406"/>
      <c r="G370" s="1420"/>
      <c r="H370" s="303" t="str">
        <f t="shared" si="79"/>
        <v>A0126_(株)タクマエナジー</v>
      </c>
      <c r="I370" s="303" t="str">
        <f t="shared" si="80"/>
        <v>A0126_(株)タクマエナジー_メニューF</v>
      </c>
      <c r="K370" s="303" t="s">
        <v>4734</v>
      </c>
      <c r="M370" s="303">
        <f t="shared" si="81"/>
        <v>7</v>
      </c>
    </row>
    <row r="371" spans="1:13">
      <c r="A371" s="643" t="str">
        <f t="shared" si="83"/>
        <v>A0126</v>
      </c>
      <c r="B371" s="644" t="str">
        <f t="shared" si="83"/>
        <v>(株)タクマエナジー</v>
      </c>
      <c r="C371" s="684" t="s">
        <v>470</v>
      </c>
      <c r="D371" s="649">
        <v>0</v>
      </c>
      <c r="E371" s="650">
        <v>0</v>
      </c>
      <c r="F371" s="1406"/>
      <c r="G371" s="1420"/>
      <c r="H371" s="303" t="str">
        <f t="shared" si="79"/>
        <v>A0126_(株)タクマエナジー</v>
      </c>
      <c r="I371" s="303" t="str">
        <f t="shared" si="80"/>
        <v>A0126_(株)タクマエナジー_メニューG</v>
      </c>
      <c r="K371" s="303" t="s">
        <v>4735</v>
      </c>
      <c r="M371" s="303">
        <f t="shared" si="81"/>
        <v>1</v>
      </c>
    </row>
    <row r="372" spans="1:13">
      <c r="A372" s="643" t="str">
        <f t="shared" si="83"/>
        <v>A0126</v>
      </c>
      <c r="B372" s="644" t="str">
        <f t="shared" si="83"/>
        <v>(株)タクマエナジー</v>
      </c>
      <c r="C372" s="684" t="s">
        <v>1723</v>
      </c>
      <c r="D372" s="649">
        <v>2.1800000000000001E-4</v>
      </c>
      <c r="E372" s="650">
        <v>2.1800000000000001E-4</v>
      </c>
      <c r="F372" s="1406"/>
      <c r="G372" s="1420"/>
      <c r="H372" s="303" t="str">
        <f t="shared" si="79"/>
        <v>A0126_(株)タクマエナジー</v>
      </c>
      <c r="I372" s="303" t="str">
        <f t="shared" si="80"/>
        <v>A0126_(株)タクマエナジー_メニューH(残差)</v>
      </c>
      <c r="K372" s="303" t="s">
        <v>4736</v>
      </c>
      <c r="M372" s="303">
        <f t="shared" si="81"/>
        <v>4</v>
      </c>
    </row>
    <row r="373" spans="1:13">
      <c r="A373" s="643" t="str">
        <f t="shared" si="83"/>
        <v>A0126</v>
      </c>
      <c r="B373" s="644" t="str">
        <f t="shared" si="83"/>
        <v>(株)タクマエナジー</v>
      </c>
      <c r="C373" s="722" t="s">
        <v>647</v>
      </c>
      <c r="D373" s="726">
        <v>1.6200000000000001E-4</v>
      </c>
      <c r="E373" s="814">
        <v>1.6200000000000001E-4</v>
      </c>
      <c r="F373" s="1406"/>
      <c r="G373" s="1420"/>
      <c r="H373" s="303" t="str">
        <f t="shared" si="79"/>
        <v>A0126_(株)タクマエナジー</v>
      </c>
      <c r="I373" s="303" t="str">
        <f t="shared" si="80"/>
        <v>A0126_(株)タクマエナジー_(参考値)事業者全体</v>
      </c>
      <c r="K373" s="303" t="s">
        <v>4737</v>
      </c>
      <c r="M373" s="303">
        <f t="shared" si="81"/>
        <v>1</v>
      </c>
    </row>
    <row r="374" spans="1:13">
      <c r="A374" s="633" t="s">
        <v>266</v>
      </c>
      <c r="B374" s="634" t="s">
        <v>1816</v>
      </c>
      <c r="C374" s="635"/>
      <c r="D374" s="758">
        <v>5.4299999999999997E-4</v>
      </c>
      <c r="E374" s="815">
        <v>5.4299999999999997E-4</v>
      </c>
      <c r="F374" s="638" t="s">
        <v>4349</v>
      </c>
      <c r="G374" s="639"/>
      <c r="H374" s="303" t="str">
        <f t="shared" si="79"/>
        <v>A0127_(株)スマートテック</v>
      </c>
      <c r="I374" s="303" t="str">
        <f t="shared" si="80"/>
        <v>A0127_(株)スマートテック_</v>
      </c>
      <c r="K374" s="303" t="s">
        <v>4738</v>
      </c>
      <c r="M374" s="303">
        <f t="shared" si="81"/>
        <v>4</v>
      </c>
    </row>
    <row r="375" spans="1:13" ht="79.2">
      <c r="A375" s="633" t="s">
        <v>267</v>
      </c>
      <c r="B375" s="634" t="s">
        <v>1817</v>
      </c>
      <c r="C375" s="640"/>
      <c r="D375" s="641">
        <v>5.6599999999999999E-4</v>
      </c>
      <c r="E375" s="689">
        <v>5.6599999999999999E-4</v>
      </c>
      <c r="F375" s="638">
        <v>99.300838993208146</v>
      </c>
      <c r="G375" s="639" t="s">
        <v>4739</v>
      </c>
      <c r="H375" s="303" t="str">
        <f t="shared" si="79"/>
        <v>A0128_水戸電力(株)</v>
      </c>
      <c r="I375" s="303" t="str">
        <f t="shared" si="80"/>
        <v>A0128_水戸電力(株)_</v>
      </c>
      <c r="K375" s="303" t="s">
        <v>4740</v>
      </c>
      <c r="M375" s="303">
        <f t="shared" si="81"/>
        <v>1</v>
      </c>
    </row>
    <row r="376" spans="1:13">
      <c r="A376" s="643" t="s">
        <v>268</v>
      </c>
      <c r="B376" s="644" t="s">
        <v>1818</v>
      </c>
      <c r="C376" s="635" t="s">
        <v>215</v>
      </c>
      <c r="D376" s="816">
        <v>0</v>
      </c>
      <c r="E376" s="817">
        <v>0</v>
      </c>
      <c r="F376" s="1404">
        <v>100</v>
      </c>
      <c r="G376" s="1405"/>
      <c r="H376" s="303" t="str">
        <f t="shared" si="79"/>
        <v>A0130_丸紅新電力(株)</v>
      </c>
      <c r="I376" s="303" t="str">
        <f t="shared" si="80"/>
        <v>A0130_丸紅新電力(株)_メニューA</v>
      </c>
      <c r="K376" s="303" t="s">
        <v>4741</v>
      </c>
      <c r="M376" s="303">
        <f t="shared" si="81"/>
        <v>4</v>
      </c>
    </row>
    <row r="377" spans="1:13">
      <c r="A377" s="643" t="str">
        <f t="shared" ref="A377:B387" si="84">A376</f>
        <v>A0130</v>
      </c>
      <c r="B377" s="644" t="str">
        <f t="shared" si="84"/>
        <v>丸紅新電力(株)</v>
      </c>
      <c r="C377" s="684" t="s">
        <v>293</v>
      </c>
      <c r="D377" s="818">
        <v>1.5699999999999999E-4</v>
      </c>
      <c r="E377" s="819">
        <v>1.5699999999999999E-4</v>
      </c>
      <c r="F377" s="1404"/>
      <c r="G377" s="1405"/>
      <c r="H377" s="303" t="str">
        <f t="shared" si="79"/>
        <v>A0130_丸紅新電力(株)</v>
      </c>
      <c r="I377" s="303" t="str">
        <f t="shared" si="80"/>
        <v>A0130_丸紅新電力(株)_メニューB</v>
      </c>
      <c r="K377" s="303" t="s">
        <v>4742</v>
      </c>
      <c r="M377" s="303">
        <f t="shared" si="81"/>
        <v>1</v>
      </c>
    </row>
    <row r="378" spans="1:13">
      <c r="A378" s="643" t="str">
        <f t="shared" si="84"/>
        <v>A0130</v>
      </c>
      <c r="B378" s="644" t="str">
        <f t="shared" si="84"/>
        <v>丸紅新電力(株)</v>
      </c>
      <c r="C378" s="648" t="s">
        <v>466</v>
      </c>
      <c r="D378" s="818">
        <v>2.6899999999999998E-4</v>
      </c>
      <c r="E378" s="819">
        <v>2.6899999999999998E-4</v>
      </c>
      <c r="F378" s="1404"/>
      <c r="G378" s="1405"/>
      <c r="H378" s="303" t="str">
        <f t="shared" si="79"/>
        <v>A0130_丸紅新電力(株)</v>
      </c>
      <c r="I378" s="303" t="str">
        <f t="shared" si="80"/>
        <v>A0130_丸紅新電力(株)_メニューC</v>
      </c>
      <c r="K378" s="303" t="s">
        <v>4743</v>
      </c>
      <c r="M378" s="303">
        <f t="shared" si="81"/>
        <v>1</v>
      </c>
    </row>
    <row r="379" spans="1:13">
      <c r="A379" s="643" t="str">
        <f t="shared" si="84"/>
        <v>A0130</v>
      </c>
      <c r="B379" s="644" t="str">
        <f t="shared" si="84"/>
        <v>丸紅新電力(株)</v>
      </c>
      <c r="C379" s="660" t="s">
        <v>467</v>
      </c>
      <c r="D379" s="818">
        <v>2.9100000000000003E-4</v>
      </c>
      <c r="E379" s="819">
        <v>2.9100000000000003E-4</v>
      </c>
      <c r="F379" s="1404"/>
      <c r="G379" s="1405"/>
      <c r="H379" s="303" t="str">
        <f t="shared" si="79"/>
        <v>A0130_丸紅新電力(株)</v>
      </c>
      <c r="I379" s="303" t="str">
        <f t="shared" si="80"/>
        <v>A0130_丸紅新電力(株)_メニューD</v>
      </c>
      <c r="K379" s="303" t="s">
        <v>4744</v>
      </c>
      <c r="M379" s="303">
        <f t="shared" si="81"/>
        <v>1</v>
      </c>
    </row>
    <row r="380" spans="1:13">
      <c r="A380" s="643" t="str">
        <f t="shared" si="84"/>
        <v>A0130</v>
      </c>
      <c r="B380" s="644" t="str">
        <f t="shared" si="84"/>
        <v>丸紅新電力(株)</v>
      </c>
      <c r="C380" s="660" t="s">
        <v>468</v>
      </c>
      <c r="D380" s="818">
        <v>3.3599999999999998E-4</v>
      </c>
      <c r="E380" s="819">
        <v>3.3599999999999998E-4</v>
      </c>
      <c r="F380" s="1404"/>
      <c r="G380" s="1405"/>
      <c r="H380" s="303" t="str">
        <f t="shared" si="79"/>
        <v>A0130_丸紅新電力(株)</v>
      </c>
      <c r="I380" s="303" t="str">
        <f t="shared" si="80"/>
        <v>A0130_丸紅新電力(株)_メニューE</v>
      </c>
      <c r="K380" s="303" t="s">
        <v>4745</v>
      </c>
      <c r="M380" s="303">
        <f t="shared" si="81"/>
        <v>1</v>
      </c>
    </row>
    <row r="381" spans="1:13">
      <c r="A381" s="643" t="str">
        <f t="shared" si="84"/>
        <v>A0130</v>
      </c>
      <c r="B381" s="644" t="str">
        <f t="shared" si="84"/>
        <v>丸紅新電力(株)</v>
      </c>
      <c r="C381" s="660" t="s">
        <v>469</v>
      </c>
      <c r="D381" s="818">
        <v>3.86E-4</v>
      </c>
      <c r="E381" s="819">
        <v>3.86E-4</v>
      </c>
      <c r="F381" s="1404"/>
      <c r="G381" s="1405"/>
      <c r="H381" s="303" t="str">
        <f t="shared" si="79"/>
        <v>A0130_丸紅新電力(株)</v>
      </c>
      <c r="I381" s="303" t="str">
        <f t="shared" si="80"/>
        <v>A0130_丸紅新電力(株)_メニューF</v>
      </c>
      <c r="K381" s="303" t="s">
        <v>4746</v>
      </c>
      <c r="M381" s="303">
        <f t="shared" si="81"/>
        <v>1</v>
      </c>
    </row>
    <row r="382" spans="1:13">
      <c r="A382" s="643" t="str">
        <f t="shared" si="84"/>
        <v>A0130</v>
      </c>
      <c r="B382" s="644" t="str">
        <f t="shared" si="84"/>
        <v>丸紅新電力(株)</v>
      </c>
      <c r="C382" s="660" t="s">
        <v>470</v>
      </c>
      <c r="D382" s="818">
        <v>0</v>
      </c>
      <c r="E382" s="819">
        <v>0</v>
      </c>
      <c r="F382" s="1404"/>
      <c r="G382" s="1405"/>
      <c r="H382" s="303" t="str">
        <f t="shared" si="79"/>
        <v>A0130_丸紅新電力(株)</v>
      </c>
      <c r="I382" s="303" t="str">
        <f t="shared" si="80"/>
        <v>A0130_丸紅新電力(株)_メニューG</v>
      </c>
      <c r="K382" s="303" t="s">
        <v>4747</v>
      </c>
      <c r="M382" s="303">
        <f t="shared" si="81"/>
        <v>1</v>
      </c>
    </row>
    <row r="383" spans="1:13">
      <c r="A383" s="643" t="str">
        <f t="shared" si="84"/>
        <v>A0130</v>
      </c>
      <c r="B383" s="644" t="str">
        <f t="shared" si="84"/>
        <v>丸紅新電力(株)</v>
      </c>
      <c r="C383" s="684" t="s">
        <v>471</v>
      </c>
      <c r="D383" s="818">
        <v>0</v>
      </c>
      <c r="E383" s="819">
        <v>0</v>
      </c>
      <c r="F383" s="1404"/>
      <c r="G383" s="1405"/>
      <c r="H383" s="303" t="str">
        <f t="shared" si="79"/>
        <v>A0130_丸紅新電力(株)</v>
      </c>
      <c r="I383" s="303" t="str">
        <f t="shared" si="80"/>
        <v>A0130_丸紅新電力(株)_メニューH</v>
      </c>
      <c r="K383" s="303" t="s">
        <v>4748</v>
      </c>
      <c r="M383" s="303">
        <f t="shared" si="81"/>
        <v>1</v>
      </c>
    </row>
    <row r="384" spans="1:13">
      <c r="A384" s="643" t="str">
        <f t="shared" si="84"/>
        <v>A0130</v>
      </c>
      <c r="B384" s="644" t="str">
        <f t="shared" si="84"/>
        <v>丸紅新電力(株)</v>
      </c>
      <c r="C384" s="648" t="s">
        <v>4404</v>
      </c>
      <c r="D384" s="818">
        <v>3.2299999999999999E-4</v>
      </c>
      <c r="E384" s="819">
        <v>3.2299999999999999E-4</v>
      </c>
      <c r="F384" s="1404"/>
      <c r="G384" s="1405"/>
      <c r="H384" s="303" t="str">
        <f t="shared" si="79"/>
        <v>A0130_丸紅新電力(株)</v>
      </c>
      <c r="I384" s="303" t="str">
        <f t="shared" si="80"/>
        <v>A0130_丸紅新電力(株)_メニューI</v>
      </c>
      <c r="K384" s="303" t="s">
        <v>4749</v>
      </c>
      <c r="M384" s="303">
        <f t="shared" si="81"/>
        <v>1</v>
      </c>
    </row>
    <row r="385" spans="1:13">
      <c r="A385" s="643" t="str">
        <f t="shared" si="84"/>
        <v>A0130</v>
      </c>
      <c r="B385" s="644" t="str">
        <f t="shared" si="84"/>
        <v>丸紅新電力(株)</v>
      </c>
      <c r="C385" s="660" t="s">
        <v>1706</v>
      </c>
      <c r="D385" s="818">
        <v>0</v>
      </c>
      <c r="E385" s="819">
        <v>0</v>
      </c>
      <c r="F385" s="1404"/>
      <c r="G385" s="1405"/>
      <c r="H385" s="303" t="str">
        <f t="shared" si="79"/>
        <v>A0130_丸紅新電力(株)</v>
      </c>
      <c r="I385" s="303" t="str">
        <f t="shared" si="80"/>
        <v>A0130_丸紅新電力(株)_メニューJ</v>
      </c>
      <c r="K385" s="303" t="s">
        <v>4750</v>
      </c>
      <c r="M385" s="303">
        <f t="shared" si="81"/>
        <v>2</v>
      </c>
    </row>
    <row r="386" spans="1:13">
      <c r="A386" s="643" t="str">
        <f t="shared" si="84"/>
        <v>A0130</v>
      </c>
      <c r="B386" s="644" t="str">
        <f t="shared" si="84"/>
        <v>丸紅新電力(株)</v>
      </c>
      <c r="C386" s="660" t="s">
        <v>1725</v>
      </c>
      <c r="D386" s="818">
        <v>5.7700000000000004E-4</v>
      </c>
      <c r="E386" s="819">
        <v>5.7700000000000004E-4</v>
      </c>
      <c r="F386" s="1404"/>
      <c r="G386" s="1405"/>
      <c r="H386" s="303" t="str">
        <f t="shared" si="79"/>
        <v>A0130_丸紅新電力(株)</v>
      </c>
      <c r="I386" s="303" t="str">
        <f t="shared" si="80"/>
        <v>A0130_丸紅新電力(株)_メニューK(残差)</v>
      </c>
      <c r="K386" s="303" t="s">
        <v>4751</v>
      </c>
      <c r="M386" s="303">
        <f t="shared" si="81"/>
        <v>1</v>
      </c>
    </row>
    <row r="387" spans="1:13">
      <c r="A387" s="643" t="str">
        <f t="shared" si="84"/>
        <v>A0130</v>
      </c>
      <c r="B387" s="644" t="str">
        <f t="shared" si="84"/>
        <v>丸紅新電力(株)</v>
      </c>
      <c r="C387" s="651" t="s">
        <v>647</v>
      </c>
      <c r="D387" s="726">
        <v>4.5199999999999998E-4</v>
      </c>
      <c r="E387" s="820">
        <v>4.5199999999999998E-4</v>
      </c>
      <c r="F387" s="1404"/>
      <c r="G387" s="1405"/>
      <c r="H387" s="303" t="str">
        <f t="shared" si="79"/>
        <v>A0130_丸紅新電力(株)</v>
      </c>
      <c r="I387" s="303" t="str">
        <f t="shared" si="80"/>
        <v>A0130_丸紅新電力(株)_(参考値)事業者全体</v>
      </c>
      <c r="K387" s="303" t="s">
        <v>4752</v>
      </c>
      <c r="M387" s="303">
        <f t="shared" si="81"/>
        <v>4</v>
      </c>
    </row>
    <row r="388" spans="1:13">
      <c r="A388" s="633" t="s">
        <v>269</v>
      </c>
      <c r="B388" s="634" t="s">
        <v>1819</v>
      </c>
      <c r="C388" s="640"/>
      <c r="D388" s="641">
        <v>5.6899999999999995E-4</v>
      </c>
      <c r="E388" s="637">
        <v>5.6899999999999995E-4</v>
      </c>
      <c r="F388" s="638">
        <v>100</v>
      </c>
      <c r="G388" s="639"/>
      <c r="H388" s="303" t="str">
        <f t="shared" si="79"/>
        <v>A0133_奈良電力(株)</v>
      </c>
      <c r="I388" s="303" t="str">
        <f t="shared" si="80"/>
        <v>A0133_奈良電力(株)_</v>
      </c>
      <c r="K388" s="303" t="s">
        <v>4753</v>
      </c>
      <c r="M388" s="303">
        <f t="shared" si="81"/>
        <v>1</v>
      </c>
    </row>
    <row r="389" spans="1:13">
      <c r="A389" s="643" t="s">
        <v>270</v>
      </c>
      <c r="B389" s="643" t="s">
        <v>1820</v>
      </c>
      <c r="C389" s="645" t="s">
        <v>215</v>
      </c>
      <c r="D389" s="646">
        <v>0</v>
      </c>
      <c r="E389" s="647">
        <v>0</v>
      </c>
      <c r="F389" s="1406">
        <v>100</v>
      </c>
      <c r="G389" s="1405"/>
      <c r="H389" s="303" t="str">
        <f t="shared" si="79"/>
        <v>A0134_日立造船(株)</v>
      </c>
      <c r="I389" s="303" t="str">
        <f t="shared" si="80"/>
        <v>A0134_日立造船(株)_メニューA</v>
      </c>
      <c r="K389" s="303" t="s">
        <v>4754</v>
      </c>
      <c r="M389" s="303">
        <f t="shared" si="81"/>
        <v>3</v>
      </c>
    </row>
    <row r="390" spans="1:13">
      <c r="A390" s="643" t="str">
        <f t="shared" ref="A390:B392" si="85">A389</f>
        <v>A0134</v>
      </c>
      <c r="B390" s="644" t="str">
        <f t="shared" si="85"/>
        <v>日立造船(株)</v>
      </c>
      <c r="C390" s="648" t="s">
        <v>293</v>
      </c>
      <c r="D390" s="649">
        <v>0</v>
      </c>
      <c r="E390" s="650">
        <v>0</v>
      </c>
      <c r="F390" s="1406"/>
      <c r="G390" s="1405"/>
      <c r="H390" s="303" t="str">
        <f t="shared" si="79"/>
        <v>A0134_日立造船(株)</v>
      </c>
      <c r="I390" s="303" t="str">
        <f t="shared" si="80"/>
        <v>A0134_日立造船(株)_メニューB</v>
      </c>
      <c r="K390" s="303" t="s">
        <v>4755</v>
      </c>
      <c r="M390" s="303">
        <f t="shared" si="81"/>
        <v>1</v>
      </c>
    </row>
    <row r="391" spans="1:13">
      <c r="A391" s="643" t="str">
        <f t="shared" si="85"/>
        <v>A0134</v>
      </c>
      <c r="B391" s="644" t="str">
        <f t="shared" si="85"/>
        <v>日立造船(株)</v>
      </c>
      <c r="C391" s="684" t="s">
        <v>4418</v>
      </c>
      <c r="D391" s="649">
        <v>2.1000000000000001E-4</v>
      </c>
      <c r="E391" s="650">
        <v>2.0000000000000001E-4</v>
      </c>
      <c r="F391" s="1406"/>
      <c r="G391" s="1405"/>
      <c r="H391" s="303" t="str">
        <f t="shared" si="79"/>
        <v>A0134_日立造船(株)</v>
      </c>
      <c r="I391" s="303" t="str">
        <f t="shared" si="80"/>
        <v>A0134_日立造船(株)_メニューC(残差)</v>
      </c>
      <c r="K391" s="303" t="s">
        <v>4756</v>
      </c>
      <c r="M391" s="303">
        <f t="shared" si="81"/>
        <v>1</v>
      </c>
    </row>
    <row r="392" spans="1:13">
      <c r="A392" s="643" t="str">
        <f t="shared" si="85"/>
        <v>A0134</v>
      </c>
      <c r="B392" s="644" t="str">
        <f t="shared" si="85"/>
        <v>日立造船(株)</v>
      </c>
      <c r="C392" s="651" t="s">
        <v>647</v>
      </c>
      <c r="D392" s="652">
        <v>1.55E-4</v>
      </c>
      <c r="E392" s="653">
        <v>1.47E-4</v>
      </c>
      <c r="F392" s="1406"/>
      <c r="G392" s="1405"/>
      <c r="H392" s="303" t="str">
        <f t="shared" si="79"/>
        <v>A0134_日立造船(株)</v>
      </c>
      <c r="I392" s="303" t="str">
        <f t="shared" si="80"/>
        <v>A0134_日立造船(株)_(参考値)事業者全体</v>
      </c>
      <c r="K392" s="303" t="s">
        <v>4757</v>
      </c>
      <c r="M392" s="303">
        <f t="shared" si="81"/>
        <v>1</v>
      </c>
    </row>
    <row r="393" spans="1:13">
      <c r="A393" s="643" t="s">
        <v>271</v>
      </c>
      <c r="B393" s="644" t="s">
        <v>1821</v>
      </c>
      <c r="C393" s="635" t="s">
        <v>215</v>
      </c>
      <c r="D393" s="646">
        <v>0</v>
      </c>
      <c r="E393" s="647">
        <v>0</v>
      </c>
      <c r="F393" s="1404">
        <v>100</v>
      </c>
      <c r="G393" s="1405"/>
      <c r="H393" s="303" t="str">
        <f t="shared" si="79"/>
        <v>A0135_大東ガス(株)</v>
      </c>
      <c r="I393" s="303" t="str">
        <f t="shared" si="80"/>
        <v>A0135_大東ガス(株)_メニューA</v>
      </c>
      <c r="K393" s="303" t="s">
        <v>4758</v>
      </c>
      <c r="M393" s="303">
        <f t="shared" si="81"/>
        <v>1</v>
      </c>
    </row>
    <row r="394" spans="1:13">
      <c r="A394" s="643" t="str">
        <f t="shared" ref="A394:B395" si="86">A393</f>
        <v>A0135</v>
      </c>
      <c r="B394" s="644" t="str">
        <f t="shared" si="86"/>
        <v>大東ガス(株)</v>
      </c>
      <c r="C394" s="660" t="s">
        <v>4385</v>
      </c>
      <c r="D394" s="649">
        <v>3.4099999999999999E-4</v>
      </c>
      <c r="E394" s="650">
        <v>3.4099999999999999E-4</v>
      </c>
      <c r="F394" s="1404"/>
      <c r="G394" s="1405"/>
      <c r="H394" s="303" t="str">
        <f t="shared" si="79"/>
        <v>A0135_大東ガス(株)</v>
      </c>
      <c r="I394" s="303" t="str">
        <f t="shared" si="80"/>
        <v>A0135_大東ガス(株)_メニューB(残差)</v>
      </c>
      <c r="K394" s="303" t="s">
        <v>4759</v>
      </c>
      <c r="M394" s="303">
        <f t="shared" si="81"/>
        <v>1</v>
      </c>
    </row>
    <row r="395" spans="1:13">
      <c r="A395" s="643" t="str">
        <f t="shared" si="86"/>
        <v>A0135</v>
      </c>
      <c r="B395" s="644" t="str">
        <f t="shared" si="86"/>
        <v>大東ガス(株)</v>
      </c>
      <c r="C395" s="718" t="s">
        <v>647</v>
      </c>
      <c r="D395" s="652">
        <v>3.39E-4</v>
      </c>
      <c r="E395" s="653">
        <v>3.39E-4</v>
      </c>
      <c r="F395" s="1404"/>
      <c r="G395" s="1405"/>
      <c r="H395" s="303" t="str">
        <f t="shared" si="79"/>
        <v>A0135_大東ガス(株)</v>
      </c>
      <c r="I395" s="303" t="str">
        <f t="shared" si="80"/>
        <v>A0135_大東ガス(株)_(参考値)事業者全体</v>
      </c>
      <c r="K395" s="303" t="s">
        <v>4760</v>
      </c>
      <c r="M395" s="303">
        <f t="shared" si="81"/>
        <v>1</v>
      </c>
    </row>
    <row r="396" spans="1:13">
      <c r="A396" s="643" t="s">
        <v>272</v>
      </c>
      <c r="B396" s="644" t="s">
        <v>4761</v>
      </c>
      <c r="C396" s="673" t="s">
        <v>215</v>
      </c>
      <c r="D396" s="646">
        <v>0</v>
      </c>
      <c r="E396" s="647">
        <v>0</v>
      </c>
      <c r="F396" s="1404" t="s">
        <v>4349</v>
      </c>
      <c r="G396" s="1405"/>
      <c r="H396" s="303" t="str">
        <f t="shared" si="79"/>
        <v>A0136_パナソニックオペレーショナルエクセレンス(株)</v>
      </c>
      <c r="I396" s="303" t="str">
        <f t="shared" si="80"/>
        <v>A0136_パナソニックオペレーショナルエクセレンス(株)_メニューA</v>
      </c>
      <c r="K396" s="303" t="s">
        <v>4762</v>
      </c>
      <c r="M396" s="303">
        <f t="shared" si="81"/>
        <v>1</v>
      </c>
    </row>
    <row r="397" spans="1:13">
      <c r="A397" s="643" t="str">
        <f t="shared" ref="A397:B399" si="87">A396</f>
        <v>A0136</v>
      </c>
      <c r="B397" s="644" t="str">
        <f t="shared" si="87"/>
        <v>パナソニックオペレーショナルエクセレンス(株)</v>
      </c>
      <c r="C397" s="676" t="s">
        <v>293</v>
      </c>
      <c r="D397" s="682">
        <v>0</v>
      </c>
      <c r="E397" s="683">
        <v>0</v>
      </c>
      <c r="F397" s="1404"/>
      <c r="G397" s="1405"/>
      <c r="H397" s="303" t="str">
        <f t="shared" si="79"/>
        <v>A0136_パナソニックオペレーショナルエクセレンス(株)</v>
      </c>
      <c r="I397" s="303" t="str">
        <f t="shared" si="80"/>
        <v>A0136_パナソニックオペレーショナルエクセレンス(株)_メニューB</v>
      </c>
      <c r="K397" s="303" t="s">
        <v>4763</v>
      </c>
      <c r="M397" s="303">
        <f t="shared" si="81"/>
        <v>1</v>
      </c>
    </row>
    <row r="398" spans="1:13">
      <c r="A398" s="643" t="str">
        <f t="shared" si="87"/>
        <v>A0136</v>
      </c>
      <c r="B398" s="644" t="str">
        <f t="shared" si="87"/>
        <v>パナソニックオペレーショナルエクセレンス(株)</v>
      </c>
      <c r="C398" s="676" t="s">
        <v>4418</v>
      </c>
      <c r="D398" s="649">
        <v>7.7300000000000003E-4</v>
      </c>
      <c r="E398" s="650">
        <v>7.7300000000000003E-4</v>
      </c>
      <c r="F398" s="1404"/>
      <c r="G398" s="1405"/>
      <c r="H398" s="303" t="str">
        <f t="shared" si="79"/>
        <v>A0136_パナソニックオペレーショナルエクセレンス(株)</v>
      </c>
      <c r="I398" s="303" t="str">
        <f t="shared" si="80"/>
        <v>A0136_パナソニックオペレーショナルエクセレンス(株)_メニューC(残差)</v>
      </c>
      <c r="K398" s="303" t="s">
        <v>4764</v>
      </c>
      <c r="M398" s="303">
        <f t="shared" si="81"/>
        <v>4</v>
      </c>
    </row>
    <row r="399" spans="1:13">
      <c r="A399" s="821" t="str">
        <f t="shared" si="87"/>
        <v>A0136</v>
      </c>
      <c r="B399" s="702" t="str">
        <f t="shared" si="87"/>
        <v>パナソニックオペレーショナルエクセレンス(株)</v>
      </c>
      <c r="C399" s="747" t="s">
        <v>647</v>
      </c>
      <c r="D399" s="740">
        <v>3.8900000000000002E-4</v>
      </c>
      <c r="E399" s="662">
        <v>3.8900000000000002E-4</v>
      </c>
      <c r="F399" s="1416"/>
      <c r="G399" s="1417"/>
      <c r="H399" s="303" t="str">
        <f t="shared" si="79"/>
        <v>A0136_パナソニックオペレーショナルエクセレンス(株)</v>
      </c>
      <c r="I399" s="303" t="str">
        <f t="shared" si="80"/>
        <v>A0136_パナソニックオペレーショナルエクセレンス(株)_(参考値)事業者全体</v>
      </c>
      <c r="K399" s="303" t="s">
        <v>4765</v>
      </c>
      <c r="M399" s="303">
        <f t="shared" si="81"/>
        <v>1</v>
      </c>
    </row>
    <row r="400" spans="1:13" ht="39.6">
      <c r="A400" s="822" t="s">
        <v>273</v>
      </c>
      <c r="B400" s="823" t="s">
        <v>1822</v>
      </c>
      <c r="C400" s="824"/>
      <c r="D400" s="641">
        <v>6.0400000000000004E-4</v>
      </c>
      <c r="E400" s="825">
        <v>6.0400000000000004E-4</v>
      </c>
      <c r="F400" s="826">
        <v>43.40317227667795</v>
      </c>
      <c r="G400" s="827" t="s">
        <v>4388</v>
      </c>
      <c r="H400" s="303" t="str">
        <f t="shared" si="79"/>
        <v>A0137_アストモスエネルギー(株)</v>
      </c>
      <c r="I400" s="303" t="str">
        <f t="shared" si="80"/>
        <v>A0137_アストモスエネルギー(株)_</v>
      </c>
      <c r="K400" s="303" t="s">
        <v>4766</v>
      </c>
      <c r="M400" s="303">
        <f t="shared" si="81"/>
        <v>1</v>
      </c>
    </row>
    <row r="401" spans="1:13">
      <c r="A401" s="828" t="s">
        <v>274</v>
      </c>
      <c r="B401" s="829" t="s">
        <v>1823</v>
      </c>
      <c r="C401" s="705" t="s">
        <v>215</v>
      </c>
      <c r="D401" s="682">
        <v>0</v>
      </c>
      <c r="E401" s="683">
        <v>0</v>
      </c>
      <c r="F401" s="1421">
        <v>100</v>
      </c>
      <c r="G401" s="1422"/>
      <c r="H401" s="303" t="str">
        <f t="shared" si="79"/>
        <v>A0138_(株)関電エネルギーソリューション</v>
      </c>
      <c r="I401" s="303" t="str">
        <f t="shared" si="80"/>
        <v>A0138_(株)関電エネルギーソリューション_メニューA</v>
      </c>
      <c r="K401" s="303" t="s">
        <v>4767</v>
      </c>
      <c r="M401" s="303">
        <f t="shared" si="81"/>
        <v>3</v>
      </c>
    </row>
    <row r="402" spans="1:13">
      <c r="A402" s="703" t="str">
        <f t="shared" ref="A402:B403" si="88">A401</f>
        <v>A0138</v>
      </c>
      <c r="B402" s="706" t="str">
        <f t="shared" si="88"/>
        <v>(株)関電エネルギーソリューション</v>
      </c>
      <c r="C402" s="830" t="s">
        <v>4385</v>
      </c>
      <c r="D402" s="649">
        <v>6.3000000000000003E-4</v>
      </c>
      <c r="E402" s="650">
        <v>6.3000000000000003E-4</v>
      </c>
      <c r="F402" s="1406"/>
      <c r="G402" s="1410"/>
      <c r="H402" s="303" t="str">
        <f t="shared" si="79"/>
        <v>A0138_(株)関電エネルギーソリューション</v>
      </c>
      <c r="I402" s="303" t="str">
        <f t="shared" si="80"/>
        <v>A0138_(株)関電エネルギーソリューション_メニューB(残差)</v>
      </c>
      <c r="K402" s="303" t="s">
        <v>4768</v>
      </c>
      <c r="M402" s="303">
        <f t="shared" si="81"/>
        <v>1</v>
      </c>
    </row>
    <row r="403" spans="1:13">
      <c r="A403" s="703" t="str">
        <f t="shared" si="88"/>
        <v>A0138</v>
      </c>
      <c r="B403" s="709" t="str">
        <f t="shared" si="88"/>
        <v>(株)関電エネルギーソリューション</v>
      </c>
      <c r="C403" s="831" t="s">
        <v>647</v>
      </c>
      <c r="D403" s="652">
        <v>6.0400000000000004E-4</v>
      </c>
      <c r="E403" s="653">
        <v>6.0400000000000004E-4</v>
      </c>
      <c r="F403" s="1413"/>
      <c r="G403" s="1411"/>
      <c r="H403" s="303" t="str">
        <f t="shared" si="79"/>
        <v>A0138_(株)関電エネルギーソリューション</v>
      </c>
      <c r="I403" s="303" t="str">
        <f t="shared" si="80"/>
        <v>A0138_(株)関電エネルギーソリューション_(参考値)事業者全体</v>
      </c>
      <c r="K403" s="303" t="s">
        <v>4769</v>
      </c>
      <c r="M403" s="303">
        <f t="shared" si="81"/>
        <v>4</v>
      </c>
    </row>
    <row r="404" spans="1:13">
      <c r="A404" s="643" t="s">
        <v>275</v>
      </c>
      <c r="B404" s="716" t="s">
        <v>4770</v>
      </c>
      <c r="C404" s="657" t="s">
        <v>215</v>
      </c>
      <c r="D404" s="682">
        <v>0</v>
      </c>
      <c r="E404" s="683">
        <v>0</v>
      </c>
      <c r="F404" s="1414">
        <v>100</v>
      </c>
      <c r="G404" s="1415"/>
      <c r="H404" s="303" t="str">
        <f t="shared" si="79"/>
        <v>A0140_MCリテールエナジー(株)</v>
      </c>
      <c r="I404" s="303" t="str">
        <f t="shared" si="80"/>
        <v>A0140_MCリテールエナジー(株)_メニューA</v>
      </c>
      <c r="K404" s="303" t="s">
        <v>4771</v>
      </c>
      <c r="M404" s="303">
        <f t="shared" si="81"/>
        <v>3</v>
      </c>
    </row>
    <row r="405" spans="1:13">
      <c r="A405" s="643" t="str">
        <f t="shared" ref="A405:B407" si="89">A404</f>
        <v>A0140</v>
      </c>
      <c r="B405" s="644" t="str">
        <f t="shared" si="89"/>
        <v>MCリテールエナジー(株)</v>
      </c>
      <c r="C405" s="656" t="s">
        <v>293</v>
      </c>
      <c r="D405" s="649">
        <v>0</v>
      </c>
      <c r="E405" s="650">
        <v>0</v>
      </c>
      <c r="F405" s="1404"/>
      <c r="G405" s="1405"/>
      <c r="H405" s="303" t="str">
        <f t="shared" si="79"/>
        <v>A0140_MCリテールエナジー(株)</v>
      </c>
      <c r="I405" s="303" t="str">
        <f t="shared" si="80"/>
        <v>A0140_MCリテールエナジー(株)_メニューB</v>
      </c>
      <c r="K405" s="303" t="s">
        <v>4772</v>
      </c>
      <c r="M405" s="303">
        <f t="shared" si="81"/>
        <v>3</v>
      </c>
    </row>
    <row r="406" spans="1:13">
      <c r="A406" s="643" t="str">
        <f t="shared" si="89"/>
        <v>A0140</v>
      </c>
      <c r="B406" s="644" t="str">
        <f t="shared" si="89"/>
        <v>MCリテールエナジー(株)</v>
      </c>
      <c r="C406" s="657" t="s">
        <v>4418</v>
      </c>
      <c r="D406" s="649">
        <v>4.9299999999999995E-4</v>
      </c>
      <c r="E406" s="650">
        <v>4.9299999999999995E-4</v>
      </c>
      <c r="F406" s="1404"/>
      <c r="G406" s="1405"/>
      <c r="H406" s="303" t="str">
        <f t="shared" si="79"/>
        <v>A0140_MCリテールエナジー(株)</v>
      </c>
      <c r="I406" s="303" t="str">
        <f t="shared" si="80"/>
        <v>A0140_MCリテールエナジー(株)_メニューC(残差)</v>
      </c>
      <c r="K406" s="303" t="s">
        <v>4773</v>
      </c>
      <c r="M406" s="303">
        <f t="shared" si="81"/>
        <v>1</v>
      </c>
    </row>
    <row r="407" spans="1:13">
      <c r="A407" s="643" t="str">
        <f t="shared" si="89"/>
        <v>A0140</v>
      </c>
      <c r="B407" s="644" t="str">
        <f t="shared" si="89"/>
        <v>MCリテールエナジー(株)</v>
      </c>
      <c r="C407" s="718" t="s">
        <v>647</v>
      </c>
      <c r="D407" s="658">
        <v>4.8799999999999999E-4</v>
      </c>
      <c r="E407" s="653">
        <v>4.8799999999999999E-4</v>
      </c>
      <c r="F407" s="1404"/>
      <c r="G407" s="1405"/>
      <c r="H407" s="303" t="str">
        <f t="shared" si="79"/>
        <v>A0140_MCリテールエナジー(株)</v>
      </c>
      <c r="I407" s="303" t="str">
        <f t="shared" si="80"/>
        <v>A0140_MCリテールエナジー(株)_(参考値)事業者全体</v>
      </c>
      <c r="K407" s="303" t="s">
        <v>4774</v>
      </c>
      <c r="M407" s="303">
        <f t="shared" si="81"/>
        <v>1</v>
      </c>
    </row>
    <row r="408" spans="1:13">
      <c r="A408" s="643" t="s">
        <v>276</v>
      </c>
      <c r="B408" s="644" t="s">
        <v>1824</v>
      </c>
      <c r="C408" s="654" t="s">
        <v>215</v>
      </c>
      <c r="D408" s="646">
        <v>0</v>
      </c>
      <c r="E408" s="647">
        <v>0</v>
      </c>
      <c r="F408" s="1404">
        <v>100</v>
      </c>
      <c r="G408" s="1405"/>
      <c r="H408" s="303" t="str">
        <f t="shared" si="79"/>
        <v>A0141_(株)北九州パワー</v>
      </c>
      <c r="I408" s="303" t="str">
        <f t="shared" si="80"/>
        <v>A0141_(株)北九州パワー_メニューA</v>
      </c>
      <c r="K408" s="303" t="s">
        <v>4775</v>
      </c>
      <c r="M408" s="303">
        <f t="shared" si="81"/>
        <v>1</v>
      </c>
    </row>
    <row r="409" spans="1:13">
      <c r="A409" s="643" t="str">
        <f t="shared" ref="A409:B411" si="90">A408</f>
        <v>A0141</v>
      </c>
      <c r="B409" s="644" t="str">
        <f t="shared" si="90"/>
        <v>(株)北九州パワー</v>
      </c>
      <c r="C409" s="660" t="s">
        <v>293</v>
      </c>
      <c r="D409" s="682">
        <v>0</v>
      </c>
      <c r="E409" s="683">
        <v>0</v>
      </c>
      <c r="F409" s="1404"/>
      <c r="G409" s="1405"/>
      <c r="H409" s="303" t="str">
        <f t="shared" si="79"/>
        <v>A0141_(株)北九州パワー</v>
      </c>
      <c r="I409" s="303" t="str">
        <f t="shared" si="80"/>
        <v>A0141_(株)北九州パワー_メニューB</v>
      </c>
      <c r="K409" s="303" t="s">
        <v>4776</v>
      </c>
      <c r="M409" s="303">
        <f t="shared" si="81"/>
        <v>1</v>
      </c>
    </row>
    <row r="410" spans="1:13">
      <c r="A410" s="643" t="str">
        <f t="shared" si="90"/>
        <v>A0141</v>
      </c>
      <c r="B410" s="644" t="str">
        <f t="shared" si="90"/>
        <v>(株)北九州パワー</v>
      </c>
      <c r="C410" s="684" t="s">
        <v>4418</v>
      </c>
      <c r="D410" s="649">
        <v>3.1100000000000002E-4</v>
      </c>
      <c r="E410" s="650">
        <v>3.1100000000000002E-4</v>
      </c>
      <c r="F410" s="1404"/>
      <c r="G410" s="1405"/>
      <c r="H410" s="303" t="str">
        <f t="shared" si="79"/>
        <v>A0141_(株)北九州パワー</v>
      </c>
      <c r="I410" s="303" t="str">
        <f t="shared" si="80"/>
        <v>A0141_(株)北九州パワー_メニューC(残差)</v>
      </c>
      <c r="K410" s="303" t="s">
        <v>4777</v>
      </c>
      <c r="M410" s="303">
        <f t="shared" si="81"/>
        <v>4</v>
      </c>
    </row>
    <row r="411" spans="1:13">
      <c r="A411" s="643" t="str">
        <f t="shared" si="90"/>
        <v>A0141</v>
      </c>
      <c r="B411" s="644" t="str">
        <f t="shared" si="90"/>
        <v>(株)北九州パワー</v>
      </c>
      <c r="C411" s="648" t="s">
        <v>647</v>
      </c>
      <c r="D411" s="652">
        <v>2.1599999999999999E-4</v>
      </c>
      <c r="E411" s="653">
        <v>2.1599999999999999E-4</v>
      </c>
      <c r="F411" s="1404"/>
      <c r="G411" s="1405"/>
      <c r="H411" s="303" t="str">
        <f t="shared" si="79"/>
        <v>A0141_(株)北九州パワー</v>
      </c>
      <c r="I411" s="303" t="str">
        <f t="shared" si="80"/>
        <v>A0141_(株)北九州パワー_(参考値)事業者全体</v>
      </c>
      <c r="K411" s="303" t="s">
        <v>4778</v>
      </c>
      <c r="M411" s="303">
        <f t="shared" si="81"/>
        <v>1</v>
      </c>
    </row>
    <row r="412" spans="1:13">
      <c r="A412" s="643" t="s">
        <v>277</v>
      </c>
      <c r="B412" s="644" t="s">
        <v>1825</v>
      </c>
      <c r="C412" s="645" t="s">
        <v>215</v>
      </c>
      <c r="D412" s="646">
        <v>0</v>
      </c>
      <c r="E412" s="647">
        <v>0</v>
      </c>
      <c r="F412" s="1404">
        <v>100</v>
      </c>
      <c r="G412" s="1405"/>
      <c r="H412" s="303" t="str">
        <f t="shared" si="79"/>
        <v>A0142_武州瓦斯(株)</v>
      </c>
      <c r="I412" s="303" t="str">
        <f t="shared" si="80"/>
        <v>A0142_武州瓦斯(株)_メニューA</v>
      </c>
      <c r="K412" s="303" t="s">
        <v>4779</v>
      </c>
      <c r="M412" s="303">
        <f t="shared" si="81"/>
        <v>1</v>
      </c>
    </row>
    <row r="413" spans="1:13">
      <c r="A413" s="643" t="str">
        <f t="shared" ref="A413:B414" si="91">A412</f>
        <v>A0142</v>
      </c>
      <c r="B413" s="644" t="str">
        <f t="shared" si="91"/>
        <v>武州瓦斯(株)</v>
      </c>
      <c r="C413" s="648" t="s">
        <v>4385</v>
      </c>
      <c r="D413" s="649">
        <v>3.4099999999999999E-4</v>
      </c>
      <c r="E413" s="650">
        <v>3.4099999999999999E-4</v>
      </c>
      <c r="F413" s="1404"/>
      <c r="G413" s="1405"/>
      <c r="H413" s="303" t="str">
        <f t="shared" si="79"/>
        <v>A0142_武州瓦斯(株)</v>
      </c>
      <c r="I413" s="303" t="str">
        <f t="shared" si="80"/>
        <v>A0142_武州瓦斯(株)_メニューB(残差)</v>
      </c>
      <c r="K413" s="303" t="s">
        <v>4780</v>
      </c>
      <c r="M413" s="303">
        <f t="shared" si="81"/>
        <v>5</v>
      </c>
    </row>
    <row r="414" spans="1:13">
      <c r="A414" s="643" t="str">
        <f t="shared" si="91"/>
        <v>A0142</v>
      </c>
      <c r="B414" s="644" t="str">
        <f t="shared" si="91"/>
        <v>武州瓦斯(株)</v>
      </c>
      <c r="C414" s="718" t="s">
        <v>647</v>
      </c>
      <c r="D414" s="652">
        <v>3.39E-4</v>
      </c>
      <c r="E414" s="653">
        <v>3.39E-4</v>
      </c>
      <c r="F414" s="1404"/>
      <c r="G414" s="1405"/>
      <c r="H414" s="303" t="str">
        <f t="shared" si="79"/>
        <v>A0142_武州瓦斯(株)</v>
      </c>
      <c r="I414" s="303" t="str">
        <f t="shared" si="80"/>
        <v>A0142_武州瓦斯(株)_(参考値)事業者全体</v>
      </c>
      <c r="K414" s="303" t="s">
        <v>4781</v>
      </c>
      <c r="M414" s="303">
        <f t="shared" si="81"/>
        <v>1</v>
      </c>
    </row>
    <row r="415" spans="1:13">
      <c r="A415" s="643" t="s">
        <v>278</v>
      </c>
      <c r="B415" s="644" t="s">
        <v>4782</v>
      </c>
      <c r="C415" s="673" t="s">
        <v>215</v>
      </c>
      <c r="D415" s="646">
        <v>0</v>
      </c>
      <c r="E415" s="647">
        <v>0</v>
      </c>
      <c r="F415" s="1404" t="s">
        <v>4349</v>
      </c>
      <c r="G415" s="1405"/>
      <c r="H415" s="303" t="str">
        <f t="shared" ref="H415:H478" si="92">A415&amp;"_"&amp;B415</f>
        <v>A0143_リニューアブル・ジャパン(株)</v>
      </c>
      <c r="I415" s="303" t="str">
        <f t="shared" ref="I415:I478" si="93">A415&amp;"_"&amp;B415&amp;"_"&amp;C415</f>
        <v>A0143_リニューアブル・ジャパン(株)_メニューA</v>
      </c>
      <c r="K415" s="303" t="s">
        <v>4783</v>
      </c>
      <c r="M415" s="303">
        <f t="shared" ref="M415:M478" si="94">COUNTIF($H$30:$H$3024,K415)</f>
        <v>1</v>
      </c>
    </row>
    <row r="416" spans="1:13">
      <c r="A416" s="643" t="str">
        <f t="shared" ref="A416:B417" si="95">A415</f>
        <v>A0143</v>
      </c>
      <c r="B416" s="644" t="str">
        <f t="shared" si="95"/>
        <v>リニューアブル・ジャパン(株)</v>
      </c>
      <c r="C416" s="676" t="s">
        <v>4385</v>
      </c>
      <c r="D416" s="649">
        <v>7.36E-4</v>
      </c>
      <c r="E416" s="650">
        <v>7.36E-4</v>
      </c>
      <c r="F416" s="1404"/>
      <c r="G416" s="1405"/>
      <c r="H416" s="303" t="str">
        <f t="shared" si="92"/>
        <v>A0143_リニューアブル・ジャパン(株)</v>
      </c>
      <c r="I416" s="303" t="str">
        <f t="shared" si="93"/>
        <v>A0143_リニューアブル・ジャパン(株)_メニューB(残差)</v>
      </c>
      <c r="K416" s="303" t="s">
        <v>4784</v>
      </c>
      <c r="M416" s="303">
        <f t="shared" si="94"/>
        <v>1</v>
      </c>
    </row>
    <row r="417" spans="1:13">
      <c r="A417" s="643" t="str">
        <f t="shared" si="95"/>
        <v>A0143</v>
      </c>
      <c r="B417" s="644" t="str">
        <f t="shared" si="95"/>
        <v>リニューアブル・ジャパン(株)</v>
      </c>
      <c r="C417" s="719" t="s">
        <v>647</v>
      </c>
      <c r="D417" s="658">
        <v>0</v>
      </c>
      <c r="E417" s="653">
        <v>0</v>
      </c>
      <c r="F417" s="1404"/>
      <c r="G417" s="1405"/>
      <c r="H417" s="303" t="str">
        <f t="shared" si="92"/>
        <v>A0143_リニューアブル・ジャパン(株)</v>
      </c>
      <c r="I417" s="303" t="str">
        <f t="shared" si="93"/>
        <v>A0143_リニューアブル・ジャパン(株)_(参考値)事業者全体</v>
      </c>
      <c r="K417" s="303" t="s">
        <v>4785</v>
      </c>
      <c r="M417" s="303">
        <f t="shared" si="94"/>
        <v>5</v>
      </c>
    </row>
    <row r="418" spans="1:13">
      <c r="A418" s="633" t="s">
        <v>279</v>
      </c>
      <c r="B418" s="634" t="s">
        <v>1826</v>
      </c>
      <c r="C418" s="722"/>
      <c r="D418" s="641">
        <v>3.4099999999999999E-4</v>
      </c>
      <c r="E418" s="642">
        <v>3.4099999999999999E-4</v>
      </c>
      <c r="F418" s="638">
        <v>100</v>
      </c>
      <c r="G418" s="639"/>
      <c r="H418" s="303" t="str">
        <f t="shared" si="92"/>
        <v>A0144_大垣ガス(株)</v>
      </c>
      <c r="I418" s="303" t="str">
        <f t="shared" si="93"/>
        <v>A0144_大垣ガス(株)_</v>
      </c>
      <c r="K418" s="303" t="s">
        <v>4786</v>
      </c>
      <c r="M418" s="303">
        <f t="shared" si="94"/>
        <v>1</v>
      </c>
    </row>
    <row r="419" spans="1:13">
      <c r="A419" s="643" t="s">
        <v>280</v>
      </c>
      <c r="B419" s="644" t="s">
        <v>1827</v>
      </c>
      <c r="C419" s="645" t="s">
        <v>215</v>
      </c>
      <c r="D419" s="646">
        <v>0</v>
      </c>
      <c r="E419" s="647">
        <v>0</v>
      </c>
      <c r="F419" s="1404">
        <v>78.561547278691975</v>
      </c>
      <c r="G419" s="1405" t="s">
        <v>4787</v>
      </c>
      <c r="H419" s="303" t="str">
        <f t="shared" si="92"/>
        <v>A0145_(株)藤田商店</v>
      </c>
      <c r="I419" s="303" t="str">
        <f t="shared" si="93"/>
        <v>A0145_(株)藤田商店_メニューA</v>
      </c>
      <c r="K419" s="303" t="s">
        <v>4788</v>
      </c>
      <c r="M419" s="303">
        <f t="shared" si="94"/>
        <v>1</v>
      </c>
    </row>
    <row r="420" spans="1:13">
      <c r="A420" s="643" t="str">
        <f t="shared" ref="A420:B422" si="96">A419</f>
        <v>A0145</v>
      </c>
      <c r="B420" s="644" t="str">
        <f t="shared" si="96"/>
        <v>(株)藤田商店</v>
      </c>
      <c r="C420" s="648" t="s">
        <v>4364</v>
      </c>
      <c r="D420" s="682">
        <v>2.61E-4</v>
      </c>
      <c r="E420" s="683">
        <v>2.61E-4</v>
      </c>
      <c r="F420" s="1404"/>
      <c r="G420" s="1405"/>
      <c r="H420" s="303" t="str">
        <f t="shared" si="92"/>
        <v>A0145_(株)藤田商店</v>
      </c>
      <c r="I420" s="303" t="str">
        <f t="shared" si="93"/>
        <v>A0145_(株)藤田商店_メニューB</v>
      </c>
      <c r="K420" s="303" t="s">
        <v>4789</v>
      </c>
      <c r="M420" s="303">
        <f t="shared" si="94"/>
        <v>5</v>
      </c>
    </row>
    <row r="421" spans="1:13">
      <c r="A421" s="643" t="str">
        <f t="shared" si="96"/>
        <v>A0145</v>
      </c>
      <c r="B421" s="644" t="str">
        <f t="shared" si="96"/>
        <v>(株)藤田商店</v>
      </c>
      <c r="C421" s="660" t="s">
        <v>4418</v>
      </c>
      <c r="D421" s="649">
        <v>5.2400000000000005E-4</v>
      </c>
      <c r="E421" s="650">
        <v>5.2400000000000005E-4</v>
      </c>
      <c r="F421" s="1404"/>
      <c r="G421" s="1405"/>
      <c r="H421" s="303" t="str">
        <f t="shared" si="92"/>
        <v>A0145_(株)藤田商店</v>
      </c>
      <c r="I421" s="303" t="str">
        <f t="shared" si="93"/>
        <v>A0145_(株)藤田商店_メニューC(残差)</v>
      </c>
      <c r="K421" s="303" t="s">
        <v>4790</v>
      </c>
      <c r="M421" s="303">
        <f t="shared" si="94"/>
        <v>1</v>
      </c>
    </row>
    <row r="422" spans="1:13">
      <c r="A422" s="643" t="str">
        <f t="shared" si="96"/>
        <v>A0145</v>
      </c>
      <c r="B422" s="644" t="str">
        <f t="shared" si="96"/>
        <v>(株)藤田商店</v>
      </c>
      <c r="C422" s="651" t="s">
        <v>647</v>
      </c>
      <c r="D422" s="652">
        <v>5.1099999999999995E-4</v>
      </c>
      <c r="E422" s="653">
        <v>5.1099999999999995E-4</v>
      </c>
      <c r="F422" s="1404"/>
      <c r="G422" s="1405"/>
      <c r="H422" s="303" t="str">
        <f t="shared" si="92"/>
        <v>A0145_(株)藤田商店</v>
      </c>
      <c r="I422" s="303" t="str">
        <f t="shared" si="93"/>
        <v>A0145_(株)藤田商店_(参考値)事業者全体</v>
      </c>
      <c r="K422" s="303" t="s">
        <v>4791</v>
      </c>
      <c r="M422" s="303">
        <f t="shared" si="94"/>
        <v>4</v>
      </c>
    </row>
    <row r="423" spans="1:13">
      <c r="A423" s="643" t="s">
        <v>281</v>
      </c>
      <c r="B423" s="644" t="s">
        <v>1828</v>
      </c>
      <c r="C423" s="635" t="s">
        <v>215</v>
      </c>
      <c r="D423" s="807">
        <v>0</v>
      </c>
      <c r="E423" s="647">
        <v>0</v>
      </c>
      <c r="F423" s="1404">
        <v>100</v>
      </c>
      <c r="G423" s="1405"/>
      <c r="H423" s="303" t="str">
        <f t="shared" si="92"/>
        <v>A0146_(株)ケーブルネット下関</v>
      </c>
      <c r="I423" s="303" t="str">
        <f t="shared" si="93"/>
        <v>A0146_(株)ケーブルネット下関_メニューA</v>
      </c>
      <c r="K423" s="303" t="s">
        <v>4792</v>
      </c>
      <c r="M423" s="303">
        <f t="shared" si="94"/>
        <v>3</v>
      </c>
    </row>
    <row r="424" spans="1:13">
      <c r="A424" s="643" t="str">
        <f t="shared" ref="A424:B425" si="97">A423</f>
        <v>A0146</v>
      </c>
      <c r="B424" s="644" t="str">
        <f t="shared" si="97"/>
        <v>(株)ケーブルネット下関</v>
      </c>
      <c r="C424" s="684" t="s">
        <v>4385</v>
      </c>
      <c r="D424" s="649">
        <v>4.8999999999999998E-4</v>
      </c>
      <c r="E424" s="650">
        <v>4.8999999999999998E-4</v>
      </c>
      <c r="F424" s="1404"/>
      <c r="G424" s="1405"/>
      <c r="H424" s="303" t="str">
        <f t="shared" si="92"/>
        <v>A0146_(株)ケーブルネット下関</v>
      </c>
      <c r="I424" s="303" t="str">
        <f t="shared" si="93"/>
        <v>A0146_(株)ケーブルネット下関_メニューB(残差)</v>
      </c>
      <c r="K424" s="303" t="s">
        <v>4793</v>
      </c>
      <c r="M424" s="303">
        <f t="shared" si="94"/>
        <v>1</v>
      </c>
    </row>
    <row r="425" spans="1:13">
      <c r="A425" s="643" t="str">
        <f t="shared" si="97"/>
        <v>A0146</v>
      </c>
      <c r="B425" s="644" t="str">
        <f t="shared" si="97"/>
        <v>(株)ケーブルネット下関</v>
      </c>
      <c r="C425" s="648" t="s">
        <v>647</v>
      </c>
      <c r="D425" s="652">
        <v>4.8799999999999999E-4</v>
      </c>
      <c r="E425" s="653">
        <v>4.8799999999999999E-4</v>
      </c>
      <c r="F425" s="1404"/>
      <c r="G425" s="1405"/>
      <c r="H425" s="303" t="str">
        <f t="shared" si="92"/>
        <v>A0146_(株)ケーブルネット下関</v>
      </c>
      <c r="I425" s="303" t="str">
        <f t="shared" si="93"/>
        <v>A0146_(株)ケーブルネット下関_(参考値)事業者全体</v>
      </c>
      <c r="K425" s="303" t="s">
        <v>4794</v>
      </c>
      <c r="M425" s="303">
        <f t="shared" si="94"/>
        <v>1</v>
      </c>
    </row>
    <row r="426" spans="1:13">
      <c r="A426" s="643" t="s">
        <v>282</v>
      </c>
      <c r="B426" s="644" t="s">
        <v>1829</v>
      </c>
      <c r="C426" s="645" t="s">
        <v>215</v>
      </c>
      <c r="D426" s="807">
        <v>0</v>
      </c>
      <c r="E426" s="647">
        <v>0</v>
      </c>
      <c r="F426" s="1404">
        <v>100</v>
      </c>
      <c r="G426" s="1405"/>
      <c r="H426" s="303" t="str">
        <f t="shared" si="92"/>
        <v>A0147_(株)ジェイコム九州</v>
      </c>
      <c r="I426" s="303" t="str">
        <f t="shared" si="93"/>
        <v>A0147_(株)ジェイコム九州_メニューA</v>
      </c>
      <c r="K426" s="303" t="s">
        <v>4795</v>
      </c>
      <c r="M426" s="303">
        <f t="shared" si="94"/>
        <v>3</v>
      </c>
    </row>
    <row r="427" spans="1:13">
      <c r="A427" s="643" t="str">
        <f t="shared" ref="A427:B428" si="98">A426</f>
        <v>A0147</v>
      </c>
      <c r="B427" s="644" t="str">
        <f t="shared" si="98"/>
        <v>(株)ジェイコム九州</v>
      </c>
      <c r="C427" s="648" t="s">
        <v>4385</v>
      </c>
      <c r="D427" s="649">
        <v>4.6200000000000001E-4</v>
      </c>
      <c r="E427" s="650">
        <v>4.6200000000000001E-4</v>
      </c>
      <c r="F427" s="1404"/>
      <c r="G427" s="1405"/>
      <c r="H427" s="303" t="str">
        <f t="shared" si="92"/>
        <v>A0147_(株)ジェイコム九州</v>
      </c>
      <c r="I427" s="303" t="str">
        <f t="shared" si="93"/>
        <v>A0147_(株)ジェイコム九州_メニューB(残差)</v>
      </c>
      <c r="K427" s="303" t="s">
        <v>4796</v>
      </c>
      <c r="M427" s="303">
        <f t="shared" si="94"/>
        <v>3</v>
      </c>
    </row>
    <row r="428" spans="1:13">
      <c r="A428" s="643" t="str">
        <f t="shared" si="98"/>
        <v>A0147</v>
      </c>
      <c r="B428" s="644" t="str">
        <f t="shared" si="98"/>
        <v>(株)ジェイコム九州</v>
      </c>
      <c r="C428" s="718" t="s">
        <v>647</v>
      </c>
      <c r="D428" s="652">
        <v>4.57E-4</v>
      </c>
      <c r="E428" s="653">
        <v>4.57E-4</v>
      </c>
      <c r="F428" s="1404"/>
      <c r="G428" s="1405"/>
      <c r="H428" s="303" t="str">
        <f t="shared" si="92"/>
        <v>A0147_(株)ジェイコム九州</v>
      </c>
      <c r="I428" s="303" t="str">
        <f t="shared" si="93"/>
        <v>A0147_(株)ジェイコム九州_(参考値)事業者全体</v>
      </c>
      <c r="K428" s="303" t="s">
        <v>4797</v>
      </c>
      <c r="M428" s="303">
        <f t="shared" si="94"/>
        <v>2</v>
      </c>
    </row>
    <row r="429" spans="1:13">
      <c r="A429" s="643" t="s">
        <v>1830</v>
      </c>
      <c r="B429" s="644" t="s">
        <v>1831</v>
      </c>
      <c r="C429" s="659" t="s">
        <v>215</v>
      </c>
      <c r="D429" s="741">
        <v>0</v>
      </c>
      <c r="E429" s="742">
        <v>0</v>
      </c>
      <c r="F429" s="1404">
        <v>84.19</v>
      </c>
      <c r="G429" s="1405" t="s">
        <v>4798</v>
      </c>
      <c r="H429" s="303" t="str">
        <f t="shared" si="92"/>
        <v>A0149_(株)グローバルエンジニアリング</v>
      </c>
      <c r="I429" s="303" t="str">
        <f t="shared" si="93"/>
        <v>A0149_(株)グローバルエンジニアリング_メニューA</v>
      </c>
      <c r="K429" s="303" t="s">
        <v>4799</v>
      </c>
      <c r="M429" s="303">
        <f t="shared" si="94"/>
        <v>1</v>
      </c>
    </row>
    <row r="430" spans="1:13">
      <c r="A430" s="643" t="str">
        <f t="shared" ref="A430:B432" si="99">A429</f>
        <v>A0149</v>
      </c>
      <c r="B430" s="644" t="str">
        <f t="shared" si="99"/>
        <v>(株)グローバルエンジニアリング</v>
      </c>
      <c r="C430" s="684" t="s">
        <v>4364</v>
      </c>
      <c r="D430" s="649">
        <v>3.86E-4</v>
      </c>
      <c r="E430" s="650">
        <v>0</v>
      </c>
      <c r="F430" s="1404"/>
      <c r="G430" s="1405"/>
      <c r="H430" s="303" t="str">
        <f t="shared" si="92"/>
        <v>A0149_(株)グローバルエンジニアリング</v>
      </c>
      <c r="I430" s="303" t="str">
        <f t="shared" si="93"/>
        <v>A0149_(株)グローバルエンジニアリング_メニューB</v>
      </c>
      <c r="K430" s="303" t="s">
        <v>4800</v>
      </c>
      <c r="M430" s="303">
        <f t="shared" si="94"/>
        <v>1</v>
      </c>
    </row>
    <row r="431" spans="1:13">
      <c r="A431" s="643" t="str">
        <f t="shared" si="99"/>
        <v>A0149</v>
      </c>
      <c r="B431" s="644" t="str">
        <f t="shared" si="99"/>
        <v>(株)グローバルエンジニアリング</v>
      </c>
      <c r="C431" s="648" t="s">
        <v>4661</v>
      </c>
      <c r="D431" s="649">
        <v>5.9199999999999997E-4</v>
      </c>
      <c r="E431" s="650">
        <v>5.9199999999999997E-4</v>
      </c>
      <c r="F431" s="1404"/>
      <c r="G431" s="1405"/>
      <c r="H431" s="303" t="str">
        <f t="shared" si="92"/>
        <v>A0149_(株)グローバルエンジニアリング</v>
      </c>
      <c r="I431" s="303" t="str">
        <f t="shared" si="93"/>
        <v>A0149_(株)グローバルエンジニアリング_メニューC(残差)</v>
      </c>
      <c r="K431" s="303" t="s">
        <v>4801</v>
      </c>
      <c r="M431" s="303">
        <f t="shared" si="94"/>
        <v>1</v>
      </c>
    </row>
    <row r="432" spans="1:13">
      <c r="A432" s="643" t="str">
        <f t="shared" si="99"/>
        <v>A0149</v>
      </c>
      <c r="B432" s="644" t="str">
        <f t="shared" si="99"/>
        <v>(株)グローバルエンジニアリング</v>
      </c>
      <c r="C432" s="718" t="s">
        <v>647</v>
      </c>
      <c r="D432" s="744">
        <v>5.7799999999999995E-4</v>
      </c>
      <c r="E432" s="745">
        <v>5.7700000000000004E-4</v>
      </c>
      <c r="F432" s="1404"/>
      <c r="G432" s="1405"/>
      <c r="H432" s="303" t="str">
        <f t="shared" si="92"/>
        <v>A0149_(株)グローバルエンジニアリング</v>
      </c>
      <c r="I432" s="303" t="str">
        <f t="shared" si="93"/>
        <v>A0149_(株)グローバルエンジニアリング_(参考値)事業者全体</v>
      </c>
      <c r="K432" s="303" t="s">
        <v>4802</v>
      </c>
      <c r="M432" s="303">
        <f t="shared" si="94"/>
        <v>1</v>
      </c>
    </row>
    <row r="433" spans="1:13">
      <c r="A433" s="643" t="s">
        <v>283</v>
      </c>
      <c r="B433" s="644" t="s">
        <v>1832</v>
      </c>
      <c r="C433" s="648" t="s">
        <v>215</v>
      </c>
      <c r="D433" s="682">
        <v>0</v>
      </c>
      <c r="E433" s="683">
        <v>0</v>
      </c>
      <c r="F433" s="1404">
        <v>100</v>
      </c>
      <c r="G433" s="1405"/>
      <c r="H433" s="303" t="str">
        <f t="shared" si="92"/>
        <v>A0150_九州エナジー(株)</v>
      </c>
      <c r="I433" s="303" t="str">
        <f t="shared" si="93"/>
        <v>A0150_九州エナジー(株)_メニューA</v>
      </c>
      <c r="K433" s="303" t="s">
        <v>4803</v>
      </c>
      <c r="M433" s="303">
        <f t="shared" si="94"/>
        <v>1</v>
      </c>
    </row>
    <row r="434" spans="1:13">
      <c r="A434" s="643" t="str">
        <f t="shared" ref="A434:B435" si="100">A433</f>
        <v>A0150</v>
      </c>
      <c r="B434" s="644" t="str">
        <f t="shared" si="100"/>
        <v>九州エナジー(株)</v>
      </c>
      <c r="C434" s="660" t="s">
        <v>4385</v>
      </c>
      <c r="D434" s="649">
        <v>3.8499999999999998E-4</v>
      </c>
      <c r="E434" s="650">
        <v>3.8499999999999998E-4</v>
      </c>
      <c r="F434" s="1404"/>
      <c r="G434" s="1405"/>
      <c r="H434" s="303" t="str">
        <f t="shared" si="92"/>
        <v>A0150_九州エナジー(株)</v>
      </c>
      <c r="I434" s="303" t="str">
        <f t="shared" si="93"/>
        <v>A0150_九州エナジー(株)_メニューB(残差)</v>
      </c>
      <c r="K434" s="303" t="s">
        <v>4804</v>
      </c>
      <c r="M434" s="303">
        <f t="shared" si="94"/>
        <v>5</v>
      </c>
    </row>
    <row r="435" spans="1:13">
      <c r="A435" s="643" t="str">
        <f t="shared" si="100"/>
        <v>A0150</v>
      </c>
      <c r="B435" s="644" t="str">
        <f t="shared" si="100"/>
        <v>九州エナジー(株)</v>
      </c>
      <c r="C435" s="651" t="s">
        <v>647</v>
      </c>
      <c r="D435" s="652">
        <v>3.8299999999999999E-4</v>
      </c>
      <c r="E435" s="653">
        <v>3.8299999999999999E-4</v>
      </c>
      <c r="F435" s="1404"/>
      <c r="G435" s="1405"/>
      <c r="H435" s="303" t="str">
        <f t="shared" si="92"/>
        <v>A0150_九州エナジー(株)</v>
      </c>
      <c r="I435" s="303" t="str">
        <f t="shared" si="93"/>
        <v>A0150_九州エナジー(株)_(参考値)事業者全体</v>
      </c>
      <c r="K435" s="303" t="s">
        <v>4805</v>
      </c>
      <c r="M435" s="303">
        <f t="shared" si="94"/>
        <v>1</v>
      </c>
    </row>
    <row r="436" spans="1:13">
      <c r="A436" s="643" t="s">
        <v>284</v>
      </c>
      <c r="B436" s="644" t="s">
        <v>1833</v>
      </c>
      <c r="C436" s="635" t="s">
        <v>215</v>
      </c>
      <c r="D436" s="646">
        <v>0</v>
      </c>
      <c r="E436" s="647">
        <v>0</v>
      </c>
      <c r="F436" s="1404">
        <v>80.53208324624525</v>
      </c>
      <c r="G436" s="1405" t="s">
        <v>4378</v>
      </c>
      <c r="H436" s="303" t="str">
        <f t="shared" si="92"/>
        <v>A0151_(株)トヨタエナジーソリューションズ</v>
      </c>
      <c r="I436" s="303" t="str">
        <f t="shared" si="93"/>
        <v>A0151_(株)トヨタエナジーソリューションズ_メニューA</v>
      </c>
      <c r="K436" s="303" t="s">
        <v>4806</v>
      </c>
      <c r="M436" s="303">
        <f t="shared" si="94"/>
        <v>1</v>
      </c>
    </row>
    <row r="437" spans="1:13">
      <c r="A437" s="643" t="str">
        <f t="shared" ref="A437:B438" si="101">A436</f>
        <v>A0151</v>
      </c>
      <c r="B437" s="644" t="str">
        <f t="shared" si="101"/>
        <v>(株)トヨタエナジーソリューションズ</v>
      </c>
      <c r="C437" s="660" t="s">
        <v>4385</v>
      </c>
      <c r="D437" s="649">
        <v>4.6900000000000002E-4</v>
      </c>
      <c r="E437" s="650">
        <v>4.6900000000000002E-4</v>
      </c>
      <c r="F437" s="1404"/>
      <c r="G437" s="1405"/>
      <c r="H437" s="303" t="str">
        <f t="shared" si="92"/>
        <v>A0151_(株)トヨタエナジーソリューションズ</v>
      </c>
      <c r="I437" s="303" t="str">
        <f t="shared" si="93"/>
        <v>A0151_(株)トヨタエナジーソリューションズ_メニューB(残差)</v>
      </c>
      <c r="K437" s="303" t="s">
        <v>4807</v>
      </c>
      <c r="M437" s="303">
        <f t="shared" si="94"/>
        <v>1</v>
      </c>
    </row>
    <row r="438" spans="1:13">
      <c r="A438" s="643" t="str">
        <f t="shared" si="101"/>
        <v>A0151</v>
      </c>
      <c r="B438" s="644" t="str">
        <f t="shared" si="101"/>
        <v>(株)トヨタエナジーソリューションズ</v>
      </c>
      <c r="C438" s="651" t="s">
        <v>647</v>
      </c>
      <c r="D438" s="652">
        <v>4.64E-4</v>
      </c>
      <c r="E438" s="642">
        <v>4.64E-4</v>
      </c>
      <c r="F438" s="1404"/>
      <c r="G438" s="1405"/>
      <c r="H438" s="303" t="str">
        <f t="shared" si="92"/>
        <v>A0151_(株)トヨタエナジーソリューションズ</v>
      </c>
      <c r="I438" s="303" t="str">
        <f t="shared" si="93"/>
        <v>A0151_(株)トヨタエナジーソリューションズ_(参考値)事業者全体</v>
      </c>
      <c r="K438" s="303" t="s">
        <v>4808</v>
      </c>
      <c r="M438" s="303">
        <f t="shared" si="94"/>
        <v>3</v>
      </c>
    </row>
    <row r="439" spans="1:13">
      <c r="A439" s="643" t="s">
        <v>285</v>
      </c>
      <c r="B439" s="644" t="s">
        <v>1834</v>
      </c>
      <c r="C439" s="635" t="s">
        <v>215</v>
      </c>
      <c r="D439" s="646">
        <v>0</v>
      </c>
      <c r="E439" s="647">
        <v>0</v>
      </c>
      <c r="F439" s="1404">
        <v>86.04</v>
      </c>
      <c r="G439" s="1405" t="s">
        <v>4809</v>
      </c>
      <c r="H439" s="303" t="str">
        <f t="shared" si="92"/>
        <v>A0153_(株)エナリス・パワー・マーケティング</v>
      </c>
      <c r="I439" s="303" t="str">
        <f t="shared" si="93"/>
        <v>A0153_(株)エナリス・パワー・マーケティング_メニューA</v>
      </c>
      <c r="K439" s="303" t="s">
        <v>4810</v>
      </c>
      <c r="M439" s="303">
        <f t="shared" si="94"/>
        <v>3</v>
      </c>
    </row>
    <row r="440" spans="1:13">
      <c r="A440" s="643" t="str">
        <f t="shared" ref="A440:B450" si="102">A439</f>
        <v>A0153</v>
      </c>
      <c r="B440" s="644" t="str">
        <f t="shared" si="102"/>
        <v>(株)エナリス・パワー・マーケティング</v>
      </c>
      <c r="C440" s="660" t="s">
        <v>293</v>
      </c>
      <c r="D440" s="649">
        <v>0</v>
      </c>
      <c r="E440" s="650">
        <v>0</v>
      </c>
      <c r="F440" s="1404"/>
      <c r="G440" s="1405"/>
      <c r="H440" s="303" t="str">
        <f t="shared" si="92"/>
        <v>A0153_(株)エナリス・パワー・マーケティング</v>
      </c>
      <c r="I440" s="303" t="str">
        <f t="shared" si="93"/>
        <v>A0153_(株)エナリス・パワー・マーケティング_メニューB</v>
      </c>
      <c r="K440" s="303" t="s">
        <v>4811</v>
      </c>
      <c r="M440" s="303">
        <f t="shared" si="94"/>
        <v>1</v>
      </c>
    </row>
    <row r="441" spans="1:13">
      <c r="A441" s="643" t="str">
        <f t="shared" si="102"/>
        <v>A0153</v>
      </c>
      <c r="B441" s="644" t="str">
        <f t="shared" si="102"/>
        <v>(株)エナリス・パワー・マーケティング</v>
      </c>
      <c r="C441" s="660" t="s">
        <v>466</v>
      </c>
      <c r="D441" s="649">
        <v>0</v>
      </c>
      <c r="E441" s="650">
        <v>0</v>
      </c>
      <c r="F441" s="1404"/>
      <c r="G441" s="1405"/>
      <c r="H441" s="303" t="str">
        <f t="shared" si="92"/>
        <v>A0153_(株)エナリス・パワー・マーケティング</v>
      </c>
      <c r="I441" s="303" t="str">
        <f t="shared" si="93"/>
        <v>A0153_(株)エナリス・パワー・マーケティング_メニューC</v>
      </c>
      <c r="K441" s="303" t="s">
        <v>4812</v>
      </c>
      <c r="M441" s="303">
        <f t="shared" si="94"/>
        <v>1</v>
      </c>
    </row>
    <row r="442" spans="1:13">
      <c r="A442" s="643" t="str">
        <f t="shared" si="102"/>
        <v>A0153</v>
      </c>
      <c r="B442" s="644" t="str">
        <f t="shared" si="102"/>
        <v>(株)エナリス・パワー・マーケティング</v>
      </c>
      <c r="C442" s="660" t="s">
        <v>467</v>
      </c>
      <c r="D442" s="649">
        <v>0</v>
      </c>
      <c r="E442" s="650">
        <v>0</v>
      </c>
      <c r="F442" s="1404"/>
      <c r="G442" s="1405"/>
      <c r="H442" s="303" t="str">
        <f t="shared" si="92"/>
        <v>A0153_(株)エナリス・パワー・マーケティング</v>
      </c>
      <c r="I442" s="303" t="str">
        <f t="shared" si="93"/>
        <v>A0153_(株)エナリス・パワー・マーケティング_メニューD</v>
      </c>
      <c r="K442" s="303" t="s">
        <v>4813</v>
      </c>
      <c r="M442" s="303">
        <f t="shared" si="94"/>
        <v>5</v>
      </c>
    </row>
    <row r="443" spans="1:13">
      <c r="A443" s="643" t="str">
        <f t="shared" si="102"/>
        <v>A0153</v>
      </c>
      <c r="B443" s="644" t="str">
        <f t="shared" si="102"/>
        <v>(株)エナリス・パワー・マーケティング</v>
      </c>
      <c r="C443" s="684" t="s">
        <v>468</v>
      </c>
      <c r="D443" s="649">
        <v>4.0000000000000002E-4</v>
      </c>
      <c r="E443" s="650">
        <v>4.0000000000000002E-4</v>
      </c>
      <c r="F443" s="1404"/>
      <c r="G443" s="1405"/>
      <c r="H443" s="303" t="str">
        <f t="shared" si="92"/>
        <v>A0153_(株)エナリス・パワー・マーケティング</v>
      </c>
      <c r="I443" s="303" t="str">
        <f t="shared" si="93"/>
        <v>A0153_(株)エナリス・パワー・マーケティング_メニューE</v>
      </c>
      <c r="K443" s="303" t="s">
        <v>4814</v>
      </c>
      <c r="M443" s="303">
        <f t="shared" si="94"/>
        <v>1</v>
      </c>
    </row>
    <row r="444" spans="1:13">
      <c r="A444" s="643" t="str">
        <f t="shared" si="102"/>
        <v>A0153</v>
      </c>
      <c r="B444" s="644" t="str">
        <f t="shared" si="102"/>
        <v>(株)エナリス・パワー・マーケティング</v>
      </c>
      <c r="C444" s="648" t="s">
        <v>469</v>
      </c>
      <c r="D444" s="649">
        <v>4.0000000000000002E-4</v>
      </c>
      <c r="E444" s="650">
        <v>4.0000000000000002E-4</v>
      </c>
      <c r="F444" s="1404"/>
      <c r="G444" s="1405"/>
      <c r="H444" s="303" t="str">
        <f t="shared" si="92"/>
        <v>A0153_(株)エナリス・パワー・マーケティング</v>
      </c>
      <c r="I444" s="303" t="str">
        <f t="shared" si="93"/>
        <v>A0153_(株)エナリス・パワー・マーケティング_メニューF</v>
      </c>
      <c r="K444" s="303" t="s">
        <v>4815</v>
      </c>
      <c r="M444" s="303">
        <f t="shared" si="94"/>
        <v>1</v>
      </c>
    </row>
    <row r="445" spans="1:13">
      <c r="A445" s="643" t="str">
        <f t="shared" si="102"/>
        <v>A0153</v>
      </c>
      <c r="B445" s="644" t="str">
        <f t="shared" si="102"/>
        <v>(株)エナリス・パワー・マーケティング</v>
      </c>
      <c r="C445" s="660" t="s">
        <v>470</v>
      </c>
      <c r="D445" s="649">
        <v>2.9999999999999997E-4</v>
      </c>
      <c r="E445" s="650">
        <v>2.9999999999999997E-4</v>
      </c>
      <c r="F445" s="1404"/>
      <c r="G445" s="1405"/>
      <c r="H445" s="303" t="str">
        <f t="shared" si="92"/>
        <v>A0153_(株)エナリス・パワー・マーケティング</v>
      </c>
      <c r="I445" s="303" t="str">
        <f t="shared" si="93"/>
        <v>A0153_(株)エナリス・パワー・マーケティング_メニューG</v>
      </c>
      <c r="K445" s="303" t="s">
        <v>4816</v>
      </c>
      <c r="M445" s="303">
        <f t="shared" si="94"/>
        <v>1</v>
      </c>
    </row>
    <row r="446" spans="1:13">
      <c r="A446" s="643" t="str">
        <f t="shared" si="102"/>
        <v>A0153</v>
      </c>
      <c r="B446" s="644" t="str">
        <f t="shared" si="102"/>
        <v>(株)エナリス・パワー・マーケティング</v>
      </c>
      <c r="C446" s="684" t="s">
        <v>471</v>
      </c>
      <c r="D446" s="649">
        <v>0</v>
      </c>
      <c r="E446" s="650">
        <v>0</v>
      </c>
      <c r="F446" s="1404"/>
      <c r="G446" s="1405"/>
      <c r="H446" s="303" t="str">
        <f t="shared" si="92"/>
        <v>A0153_(株)エナリス・パワー・マーケティング</v>
      </c>
      <c r="I446" s="303" t="str">
        <f t="shared" si="93"/>
        <v>A0153_(株)エナリス・パワー・マーケティング_メニューH</v>
      </c>
      <c r="K446" s="303" t="s">
        <v>4817</v>
      </c>
      <c r="M446" s="303">
        <f t="shared" si="94"/>
        <v>9</v>
      </c>
    </row>
    <row r="447" spans="1:13">
      <c r="A447" s="643" t="str">
        <f t="shared" si="102"/>
        <v>A0153</v>
      </c>
      <c r="B447" s="644" t="str">
        <f t="shared" si="102"/>
        <v>(株)エナリス・パワー・マーケティング</v>
      </c>
      <c r="C447" s="648" t="s">
        <v>4404</v>
      </c>
      <c r="D447" s="649">
        <v>4.15E-4</v>
      </c>
      <c r="E447" s="650">
        <v>0</v>
      </c>
      <c r="F447" s="1404"/>
      <c r="G447" s="1405"/>
      <c r="H447" s="303" t="str">
        <f t="shared" si="92"/>
        <v>A0153_(株)エナリス・パワー・マーケティング</v>
      </c>
      <c r="I447" s="303" t="str">
        <f t="shared" si="93"/>
        <v>A0153_(株)エナリス・パワー・マーケティング_メニューI</v>
      </c>
      <c r="K447" s="303" t="s">
        <v>4818</v>
      </c>
      <c r="M447" s="303">
        <f t="shared" si="94"/>
        <v>3</v>
      </c>
    </row>
    <row r="448" spans="1:13">
      <c r="A448" s="643" t="str">
        <f t="shared" si="102"/>
        <v>A0153</v>
      </c>
      <c r="B448" s="644" t="str">
        <f t="shared" si="102"/>
        <v>(株)エナリス・パワー・マーケティング</v>
      </c>
      <c r="C448" s="660" t="s">
        <v>1706</v>
      </c>
      <c r="D448" s="649">
        <v>0</v>
      </c>
      <c r="E448" s="650">
        <v>0</v>
      </c>
      <c r="F448" s="1404"/>
      <c r="G448" s="1405"/>
      <c r="H448" s="303" t="str">
        <f t="shared" si="92"/>
        <v>A0153_(株)エナリス・パワー・マーケティング</v>
      </c>
      <c r="I448" s="303" t="str">
        <f t="shared" si="93"/>
        <v>A0153_(株)エナリス・パワー・マーケティング_メニューJ</v>
      </c>
      <c r="K448" s="303" t="s">
        <v>4819</v>
      </c>
      <c r="M448" s="303">
        <f t="shared" si="94"/>
        <v>3</v>
      </c>
    </row>
    <row r="449" spans="1:13">
      <c r="A449" s="643" t="str">
        <f t="shared" si="102"/>
        <v>A0153</v>
      </c>
      <c r="B449" s="644" t="str">
        <f t="shared" si="102"/>
        <v>(株)エナリス・パワー・マーケティング</v>
      </c>
      <c r="C449" s="660" t="s">
        <v>1725</v>
      </c>
      <c r="D449" s="649">
        <v>7.0500000000000001E-4</v>
      </c>
      <c r="E449" s="650">
        <v>7.0500000000000001E-4</v>
      </c>
      <c r="F449" s="1404"/>
      <c r="G449" s="1405"/>
      <c r="H449" s="303" t="str">
        <f t="shared" si="92"/>
        <v>A0153_(株)エナリス・パワー・マーケティング</v>
      </c>
      <c r="I449" s="303" t="str">
        <f t="shared" si="93"/>
        <v>A0153_(株)エナリス・パワー・マーケティング_メニューK(残差)</v>
      </c>
      <c r="K449" s="303" t="s">
        <v>4820</v>
      </c>
      <c r="M449" s="303">
        <f t="shared" si="94"/>
        <v>3</v>
      </c>
    </row>
    <row r="450" spans="1:13">
      <c r="A450" s="643" t="str">
        <f t="shared" si="102"/>
        <v>A0153</v>
      </c>
      <c r="B450" s="644" t="str">
        <f t="shared" si="102"/>
        <v>(株)エナリス・パワー・マーケティング</v>
      </c>
      <c r="C450" s="651" t="s">
        <v>647</v>
      </c>
      <c r="D450" s="652">
        <v>4.1599999999999997E-4</v>
      </c>
      <c r="E450" s="653">
        <v>4.1599999999999997E-4</v>
      </c>
      <c r="F450" s="1404"/>
      <c r="G450" s="1405"/>
      <c r="H450" s="303" t="str">
        <f t="shared" si="92"/>
        <v>A0153_(株)エナリス・パワー・マーケティング</v>
      </c>
      <c r="I450" s="303" t="str">
        <f t="shared" si="93"/>
        <v>A0153_(株)エナリス・パワー・マーケティング_(参考値)事業者全体</v>
      </c>
      <c r="K450" s="303" t="s">
        <v>4821</v>
      </c>
      <c r="M450" s="303">
        <f t="shared" si="94"/>
        <v>1</v>
      </c>
    </row>
    <row r="451" spans="1:13">
      <c r="A451" s="633" t="s">
        <v>286</v>
      </c>
      <c r="B451" s="634" t="s">
        <v>1835</v>
      </c>
      <c r="C451" s="635"/>
      <c r="D451" s="641">
        <v>5.6700000000000001E-4</v>
      </c>
      <c r="E451" s="779">
        <v>5.6700000000000001E-4</v>
      </c>
      <c r="F451" s="638">
        <v>100</v>
      </c>
      <c r="G451" s="639"/>
      <c r="H451" s="303" t="str">
        <f t="shared" si="92"/>
        <v>A0154_歌舞伎エナジー(株)</v>
      </c>
      <c r="I451" s="303" t="str">
        <f t="shared" si="93"/>
        <v>A0154_歌舞伎エナジー(株)_</v>
      </c>
      <c r="K451" s="303" t="s">
        <v>4822</v>
      </c>
      <c r="M451" s="303">
        <f t="shared" si="94"/>
        <v>1</v>
      </c>
    </row>
    <row r="452" spans="1:13">
      <c r="A452" s="643" t="s">
        <v>287</v>
      </c>
      <c r="B452" s="644" t="s">
        <v>1836</v>
      </c>
      <c r="C452" s="673" t="s">
        <v>215</v>
      </c>
      <c r="D452" s="647">
        <v>0</v>
      </c>
      <c r="E452" s="647">
        <v>0</v>
      </c>
      <c r="F452" s="1404">
        <v>98.963669551904843</v>
      </c>
      <c r="G452" s="1405" t="s">
        <v>4378</v>
      </c>
      <c r="H452" s="303" t="str">
        <f t="shared" si="92"/>
        <v>A0155_みやまスマートエネルギー(株)</v>
      </c>
      <c r="I452" s="303" t="str">
        <f t="shared" si="93"/>
        <v>A0155_みやまスマートエネルギー(株)_メニューA</v>
      </c>
      <c r="K452" s="303" t="s">
        <v>4823</v>
      </c>
      <c r="M452" s="303">
        <f t="shared" si="94"/>
        <v>1</v>
      </c>
    </row>
    <row r="453" spans="1:13">
      <c r="A453" s="643" t="str">
        <f t="shared" ref="A453:B454" si="103">A452</f>
        <v>A0155</v>
      </c>
      <c r="B453" s="644" t="str">
        <f t="shared" si="103"/>
        <v>みやまスマートエネルギー(株)</v>
      </c>
      <c r="C453" s="676" t="s">
        <v>4385</v>
      </c>
      <c r="D453" s="650">
        <v>5.8100000000000003E-4</v>
      </c>
      <c r="E453" s="650">
        <v>5.8100000000000003E-4</v>
      </c>
      <c r="F453" s="1404"/>
      <c r="G453" s="1405"/>
      <c r="H453" s="303" t="str">
        <f t="shared" si="92"/>
        <v>A0155_みやまスマートエネルギー(株)</v>
      </c>
      <c r="I453" s="303" t="str">
        <f t="shared" si="93"/>
        <v>A0155_みやまスマートエネルギー(株)_メニューB(残差)</v>
      </c>
      <c r="K453" s="303" t="s">
        <v>4824</v>
      </c>
      <c r="M453" s="303">
        <f t="shared" si="94"/>
        <v>1</v>
      </c>
    </row>
    <row r="454" spans="1:13">
      <c r="A454" s="643" t="str">
        <f t="shared" si="103"/>
        <v>A0155</v>
      </c>
      <c r="B454" s="644" t="str">
        <f t="shared" si="103"/>
        <v>みやまスマートエネルギー(株)</v>
      </c>
      <c r="C454" s="719" t="s">
        <v>647</v>
      </c>
      <c r="D454" s="757">
        <v>5.71E-4</v>
      </c>
      <c r="E454" s="745">
        <v>5.71E-4</v>
      </c>
      <c r="F454" s="1404"/>
      <c r="G454" s="1405"/>
      <c r="H454" s="303" t="str">
        <f t="shared" si="92"/>
        <v>A0155_みやまスマートエネルギー(株)</v>
      </c>
      <c r="I454" s="303" t="str">
        <f t="shared" si="93"/>
        <v>A0155_みやまスマートエネルギー(株)_(参考値)事業者全体</v>
      </c>
      <c r="K454" s="303" t="s">
        <v>4825</v>
      </c>
      <c r="M454" s="303">
        <f t="shared" si="94"/>
        <v>1</v>
      </c>
    </row>
    <row r="455" spans="1:13">
      <c r="A455" s="633" t="s">
        <v>288</v>
      </c>
      <c r="B455" s="634" t="s">
        <v>1837</v>
      </c>
      <c r="C455" s="722"/>
      <c r="D455" s="832">
        <v>4.2900000000000002E-4</v>
      </c>
      <c r="E455" s="637">
        <v>4.2900000000000002E-4</v>
      </c>
      <c r="F455" s="638" t="s">
        <v>4349</v>
      </c>
      <c r="G455" s="639"/>
      <c r="H455" s="303" t="str">
        <f t="shared" si="92"/>
        <v>A0156_エフィシエント(株)</v>
      </c>
      <c r="I455" s="303" t="str">
        <f t="shared" si="93"/>
        <v>A0156_エフィシエント(株)_</v>
      </c>
      <c r="K455" s="303" t="s">
        <v>4826</v>
      </c>
      <c r="M455" s="303">
        <f t="shared" si="94"/>
        <v>1</v>
      </c>
    </row>
    <row r="456" spans="1:13">
      <c r="A456" s="643" t="s">
        <v>289</v>
      </c>
      <c r="B456" s="644" t="s">
        <v>1838</v>
      </c>
      <c r="C456" s="645" t="s">
        <v>215</v>
      </c>
      <c r="D456" s="646">
        <v>2.5999999999999998E-4</v>
      </c>
      <c r="E456" s="647">
        <v>2.5999999999999998E-4</v>
      </c>
      <c r="F456" s="1404">
        <v>100</v>
      </c>
      <c r="G456" s="1405"/>
      <c r="H456" s="303" t="str">
        <f t="shared" si="92"/>
        <v>A0157_(株)生活クラブエナジー</v>
      </c>
      <c r="I456" s="303" t="str">
        <f t="shared" si="93"/>
        <v>A0157_(株)生活クラブエナジー_メニューA</v>
      </c>
      <c r="K456" s="303" t="s">
        <v>4827</v>
      </c>
      <c r="M456" s="303">
        <f t="shared" si="94"/>
        <v>1</v>
      </c>
    </row>
    <row r="457" spans="1:13">
      <c r="A457" s="643" t="str">
        <f t="shared" ref="A457:B459" si="104">A456</f>
        <v>A0157</v>
      </c>
      <c r="B457" s="644" t="str">
        <f t="shared" si="104"/>
        <v>(株)生活クラブエナジー</v>
      </c>
      <c r="C457" s="684" t="s">
        <v>293</v>
      </c>
      <c r="D457" s="649">
        <v>0</v>
      </c>
      <c r="E457" s="650">
        <v>0</v>
      </c>
      <c r="F457" s="1404"/>
      <c r="G457" s="1405"/>
      <c r="H457" s="303" t="str">
        <f t="shared" si="92"/>
        <v>A0157_(株)生活クラブエナジー</v>
      </c>
      <c r="I457" s="303" t="str">
        <f t="shared" si="93"/>
        <v>A0157_(株)生活クラブエナジー_メニューB</v>
      </c>
      <c r="K457" s="303" t="s">
        <v>4828</v>
      </c>
      <c r="M457" s="303">
        <f t="shared" si="94"/>
        <v>1</v>
      </c>
    </row>
    <row r="458" spans="1:13">
      <c r="A458" s="643" t="str">
        <f t="shared" si="104"/>
        <v>A0157</v>
      </c>
      <c r="B458" s="644" t="str">
        <f t="shared" si="104"/>
        <v>(株)生活クラブエナジー</v>
      </c>
      <c r="C458" s="648" t="s">
        <v>4418</v>
      </c>
      <c r="D458" s="649">
        <v>4.3800000000000002E-4</v>
      </c>
      <c r="E458" s="650">
        <v>4.3800000000000002E-4</v>
      </c>
      <c r="F458" s="1404"/>
      <c r="G458" s="1405"/>
      <c r="H458" s="303" t="str">
        <f t="shared" si="92"/>
        <v>A0157_(株)生活クラブエナジー</v>
      </c>
      <c r="I458" s="303" t="str">
        <f t="shared" si="93"/>
        <v>A0157_(株)生活クラブエナジー_メニューC(残差)</v>
      </c>
      <c r="K458" s="303" t="s">
        <v>4829</v>
      </c>
      <c r="M458" s="303">
        <f t="shared" si="94"/>
        <v>1</v>
      </c>
    </row>
    <row r="459" spans="1:13">
      <c r="A459" s="643" t="str">
        <f t="shared" si="104"/>
        <v>A0157</v>
      </c>
      <c r="B459" s="644" t="str">
        <f t="shared" si="104"/>
        <v>(株)生活クラブエナジー</v>
      </c>
      <c r="C459" s="651" t="s">
        <v>647</v>
      </c>
      <c r="D459" s="661">
        <v>4.1800000000000002E-4</v>
      </c>
      <c r="E459" s="662">
        <v>4.1800000000000002E-4</v>
      </c>
      <c r="F459" s="1404"/>
      <c r="G459" s="1405"/>
      <c r="H459" s="303" t="str">
        <f t="shared" si="92"/>
        <v>A0157_(株)生活クラブエナジー</v>
      </c>
      <c r="I459" s="303" t="str">
        <f t="shared" si="93"/>
        <v>A0157_(株)生活クラブエナジー_(参考値)事業者全体</v>
      </c>
      <c r="K459" s="303" t="s">
        <v>4830</v>
      </c>
      <c r="M459" s="303">
        <f t="shared" si="94"/>
        <v>3</v>
      </c>
    </row>
    <row r="460" spans="1:13">
      <c r="A460" s="643" t="s">
        <v>290</v>
      </c>
      <c r="B460" s="644" t="s">
        <v>1839</v>
      </c>
      <c r="C460" s="645" t="s">
        <v>215</v>
      </c>
      <c r="D460" s="833">
        <v>4.3800000000000002E-4</v>
      </c>
      <c r="E460" s="834">
        <v>4.3800000000000002E-4</v>
      </c>
      <c r="F460" s="1404">
        <v>100</v>
      </c>
      <c r="G460" s="1405"/>
      <c r="H460" s="303" t="str">
        <f t="shared" si="92"/>
        <v>A0158_生活協同組合コープこうべ</v>
      </c>
      <c r="I460" s="303" t="str">
        <f t="shared" si="93"/>
        <v>A0158_生活協同組合コープこうべ_メニューA</v>
      </c>
      <c r="K460" s="303" t="s">
        <v>4831</v>
      </c>
      <c r="M460" s="303">
        <f t="shared" si="94"/>
        <v>1</v>
      </c>
    </row>
    <row r="461" spans="1:13">
      <c r="A461" s="643" t="str">
        <f t="shared" ref="A461:B463" si="105">A460</f>
        <v>A0158</v>
      </c>
      <c r="B461" s="644" t="str">
        <f t="shared" si="105"/>
        <v>生活協同組合コープこうべ</v>
      </c>
      <c r="C461" s="648" t="s">
        <v>293</v>
      </c>
      <c r="D461" s="835">
        <v>3.7500000000000001E-4</v>
      </c>
      <c r="E461" s="689">
        <v>3.7500000000000001E-4</v>
      </c>
      <c r="F461" s="1404"/>
      <c r="G461" s="1405"/>
      <c r="H461" s="303" t="str">
        <f t="shared" si="92"/>
        <v>A0158_生活協同組合コープこうべ</v>
      </c>
      <c r="I461" s="303" t="str">
        <f t="shared" si="93"/>
        <v>A0158_生活協同組合コープこうべ_メニューB</v>
      </c>
      <c r="K461" s="303" t="s">
        <v>4832</v>
      </c>
      <c r="M461" s="303">
        <f t="shared" si="94"/>
        <v>7</v>
      </c>
    </row>
    <row r="462" spans="1:13">
      <c r="A462" s="643" t="str">
        <f t="shared" si="105"/>
        <v>A0158</v>
      </c>
      <c r="B462" s="644" t="str">
        <f t="shared" si="105"/>
        <v>生活協同組合コープこうべ</v>
      </c>
      <c r="C462" s="684" t="s">
        <v>4418</v>
      </c>
      <c r="D462" s="649">
        <v>3.7599999999999998E-4</v>
      </c>
      <c r="E462" s="650">
        <v>3.7599999999999998E-4</v>
      </c>
      <c r="F462" s="1404"/>
      <c r="G462" s="1405"/>
      <c r="H462" s="303" t="str">
        <f t="shared" si="92"/>
        <v>A0158_生活協同組合コープこうべ</v>
      </c>
      <c r="I462" s="303" t="str">
        <f t="shared" si="93"/>
        <v>A0158_生活協同組合コープこうべ_メニューC(残差)</v>
      </c>
      <c r="K462" s="303" t="s">
        <v>4833</v>
      </c>
      <c r="M462" s="303">
        <f t="shared" si="94"/>
        <v>1</v>
      </c>
    </row>
    <row r="463" spans="1:13">
      <c r="A463" s="643" t="str">
        <f t="shared" si="105"/>
        <v>A0158</v>
      </c>
      <c r="B463" s="644" t="str">
        <f t="shared" si="105"/>
        <v>生活協同組合コープこうべ</v>
      </c>
      <c r="C463" s="722" t="s">
        <v>647</v>
      </c>
      <c r="D463" s="652">
        <v>3.8000000000000002E-4</v>
      </c>
      <c r="E463" s="637">
        <v>3.8000000000000002E-4</v>
      </c>
      <c r="F463" s="1404"/>
      <c r="G463" s="1405"/>
      <c r="H463" s="303" t="str">
        <f t="shared" si="92"/>
        <v>A0158_生活協同組合コープこうべ</v>
      </c>
      <c r="I463" s="303" t="str">
        <f t="shared" si="93"/>
        <v>A0158_生活協同組合コープこうべ_(参考値)事業者全体</v>
      </c>
      <c r="K463" s="303" t="s">
        <v>4834</v>
      </c>
      <c r="M463" s="303">
        <f t="shared" si="94"/>
        <v>1</v>
      </c>
    </row>
    <row r="464" spans="1:13">
      <c r="A464" s="633" t="s">
        <v>291</v>
      </c>
      <c r="B464" s="634" t="s">
        <v>1840</v>
      </c>
      <c r="C464" s="722"/>
      <c r="D464" s="832">
        <v>3.4099999999999999E-4</v>
      </c>
      <c r="E464" s="637">
        <v>3.4099999999999999E-4</v>
      </c>
      <c r="F464" s="638">
        <v>100</v>
      </c>
      <c r="G464" s="639"/>
      <c r="H464" s="303" t="str">
        <f t="shared" si="92"/>
        <v>A0159_(株)シーエナジー</v>
      </c>
      <c r="I464" s="303" t="str">
        <f t="shared" si="93"/>
        <v>A0159_(株)シーエナジー_</v>
      </c>
      <c r="K464" s="303" t="s">
        <v>4835</v>
      </c>
      <c r="M464" s="303">
        <f t="shared" si="94"/>
        <v>1</v>
      </c>
    </row>
    <row r="465" spans="1:13">
      <c r="A465" s="633" t="s">
        <v>292</v>
      </c>
      <c r="B465" s="634" t="s">
        <v>1841</v>
      </c>
      <c r="C465" s="640"/>
      <c r="D465" s="641">
        <v>3.4099999999999999E-4</v>
      </c>
      <c r="E465" s="642">
        <v>3.4099999999999999E-4</v>
      </c>
      <c r="F465" s="638">
        <v>100</v>
      </c>
      <c r="G465" s="639"/>
      <c r="H465" s="303" t="str">
        <f t="shared" si="92"/>
        <v>A0160_角栄ガス(株)</v>
      </c>
      <c r="I465" s="303" t="str">
        <f t="shared" si="93"/>
        <v>A0160_角栄ガス(株)_</v>
      </c>
      <c r="K465" s="303" t="s">
        <v>4836</v>
      </c>
      <c r="M465" s="303">
        <f t="shared" si="94"/>
        <v>5</v>
      </c>
    </row>
    <row r="466" spans="1:13">
      <c r="A466" s="643" t="s">
        <v>1842</v>
      </c>
      <c r="B466" s="644" t="s">
        <v>1843</v>
      </c>
      <c r="C466" s="645" t="s">
        <v>215</v>
      </c>
      <c r="D466" s="646">
        <v>0</v>
      </c>
      <c r="E466" s="647">
        <v>0</v>
      </c>
      <c r="F466" s="1404">
        <v>100</v>
      </c>
      <c r="G466" s="1405"/>
      <c r="H466" s="303" t="str">
        <f t="shared" si="92"/>
        <v>A0161_京葉瓦斯(株)</v>
      </c>
      <c r="I466" s="303" t="str">
        <f t="shared" si="93"/>
        <v>A0161_京葉瓦斯(株)_メニューA</v>
      </c>
      <c r="K466" s="303" t="s">
        <v>4837</v>
      </c>
      <c r="M466" s="303">
        <f t="shared" si="94"/>
        <v>1</v>
      </c>
    </row>
    <row r="467" spans="1:13">
      <c r="A467" s="643" t="str">
        <f t="shared" ref="A467:B468" si="106">A466</f>
        <v>A0161</v>
      </c>
      <c r="B467" s="644" t="str">
        <f t="shared" si="106"/>
        <v>京葉瓦斯(株)</v>
      </c>
      <c r="C467" s="648" t="s">
        <v>4385</v>
      </c>
      <c r="D467" s="649">
        <v>4.26E-4</v>
      </c>
      <c r="E467" s="650">
        <v>4.26E-4</v>
      </c>
      <c r="F467" s="1404"/>
      <c r="G467" s="1405"/>
      <c r="H467" s="303" t="str">
        <f t="shared" si="92"/>
        <v>A0161_京葉瓦斯(株)</v>
      </c>
      <c r="I467" s="303" t="str">
        <f t="shared" si="93"/>
        <v>A0161_京葉瓦斯(株)_メニューB(残差)</v>
      </c>
      <c r="K467" s="303" t="s">
        <v>4838</v>
      </c>
      <c r="M467" s="303">
        <f t="shared" si="94"/>
        <v>1</v>
      </c>
    </row>
    <row r="468" spans="1:13">
      <c r="A468" s="643" t="str">
        <f t="shared" si="106"/>
        <v>A0161</v>
      </c>
      <c r="B468" s="644" t="str">
        <f t="shared" si="106"/>
        <v>京葉瓦斯(株)</v>
      </c>
      <c r="C468" s="651" t="s">
        <v>647</v>
      </c>
      <c r="D468" s="652">
        <v>4.2400000000000001E-4</v>
      </c>
      <c r="E468" s="653">
        <v>4.2400000000000001E-4</v>
      </c>
      <c r="F468" s="1404"/>
      <c r="G468" s="1405"/>
      <c r="H468" s="303" t="str">
        <f t="shared" si="92"/>
        <v>A0161_京葉瓦斯(株)</v>
      </c>
      <c r="I468" s="303" t="str">
        <f t="shared" si="93"/>
        <v>A0161_京葉瓦斯(株)_(参考値)事業者全体</v>
      </c>
      <c r="K468" s="303" t="s">
        <v>4839</v>
      </c>
      <c r="M468" s="303">
        <f t="shared" si="94"/>
        <v>1</v>
      </c>
    </row>
    <row r="469" spans="1:13">
      <c r="A469" s="643" t="s">
        <v>1844</v>
      </c>
      <c r="B469" s="643" t="s">
        <v>4840</v>
      </c>
      <c r="C469" s="836" t="s">
        <v>215</v>
      </c>
      <c r="D469" s="646">
        <v>2.7799999999999998E-4</v>
      </c>
      <c r="E469" s="647">
        <v>2.7799999999999998E-4</v>
      </c>
      <c r="F469" s="1404">
        <v>100</v>
      </c>
      <c r="G469" s="1405"/>
      <c r="H469" s="303" t="str">
        <f t="shared" si="92"/>
        <v>A0162_TOPPANホールディングス(株)（旧:凸版印刷(株)）</v>
      </c>
      <c r="I469" s="303" t="str">
        <f t="shared" si="93"/>
        <v>A0162_TOPPANホールディングス(株)（旧:凸版印刷(株)）_メニューA</v>
      </c>
      <c r="K469" s="303" t="s">
        <v>4841</v>
      </c>
      <c r="M469" s="303">
        <f t="shared" si="94"/>
        <v>1</v>
      </c>
    </row>
    <row r="470" spans="1:13">
      <c r="A470" s="643" t="str">
        <f t="shared" ref="A470:B473" si="107">A469</f>
        <v>A0162</v>
      </c>
      <c r="B470" s="644" t="str">
        <f t="shared" si="107"/>
        <v>TOPPANホールディングス(株)（旧:凸版印刷(株)）</v>
      </c>
      <c r="C470" s="837" t="s">
        <v>293</v>
      </c>
      <c r="D470" s="682">
        <v>4.6200000000000001E-4</v>
      </c>
      <c r="E470" s="683">
        <v>4.6200000000000001E-4</v>
      </c>
      <c r="F470" s="1404"/>
      <c r="G470" s="1405"/>
      <c r="H470" s="303" t="str">
        <f t="shared" si="92"/>
        <v>A0162_TOPPANホールディングス(株)（旧:凸版印刷(株)）</v>
      </c>
      <c r="I470" s="303" t="str">
        <f t="shared" si="93"/>
        <v>A0162_TOPPANホールディングス(株)（旧:凸版印刷(株)）_メニューB</v>
      </c>
      <c r="K470" s="303" t="s">
        <v>4842</v>
      </c>
      <c r="M470" s="303">
        <f t="shared" si="94"/>
        <v>1</v>
      </c>
    </row>
    <row r="471" spans="1:13">
      <c r="A471" s="643" t="str">
        <f t="shared" si="107"/>
        <v>A0162</v>
      </c>
      <c r="B471" s="644" t="str">
        <f t="shared" si="107"/>
        <v>TOPPANホールディングス(株)（旧:凸版印刷(株)）</v>
      </c>
      <c r="C471" s="838" t="s">
        <v>466</v>
      </c>
      <c r="D471" s="682">
        <v>4.7600000000000002E-4</v>
      </c>
      <c r="E471" s="683">
        <v>4.7600000000000002E-4</v>
      </c>
      <c r="F471" s="1404"/>
      <c r="G471" s="1405"/>
      <c r="H471" s="303" t="str">
        <f t="shared" si="92"/>
        <v>A0162_TOPPANホールディングス(株)（旧:凸版印刷(株)）</v>
      </c>
      <c r="I471" s="303" t="str">
        <f t="shared" si="93"/>
        <v>A0162_TOPPANホールディングス(株)（旧:凸版印刷(株)）_メニューC</v>
      </c>
      <c r="K471" s="303" t="s">
        <v>4843</v>
      </c>
      <c r="M471" s="303">
        <f t="shared" si="94"/>
        <v>1</v>
      </c>
    </row>
    <row r="472" spans="1:13">
      <c r="A472" s="643" t="str">
        <f t="shared" si="107"/>
        <v>A0162</v>
      </c>
      <c r="B472" s="644" t="str">
        <f t="shared" si="107"/>
        <v>TOPPANホールディングス(株)（旧:凸版印刷(株)）</v>
      </c>
      <c r="C472" s="837" t="s">
        <v>1719</v>
      </c>
      <c r="D472" s="649">
        <v>5.2999999999999998E-4</v>
      </c>
      <c r="E472" s="650">
        <v>5.2999999999999998E-4</v>
      </c>
      <c r="F472" s="1404"/>
      <c r="G472" s="1405"/>
      <c r="H472" s="303" t="str">
        <f t="shared" si="92"/>
        <v>A0162_TOPPANホールディングス(株)（旧:凸版印刷(株)）</v>
      </c>
      <c r="I472" s="303" t="str">
        <f t="shared" si="93"/>
        <v>A0162_TOPPANホールディングス(株)（旧:凸版印刷(株)）_メニューD(残差)</v>
      </c>
      <c r="K472" s="303" t="s">
        <v>4844</v>
      </c>
      <c r="M472" s="303">
        <f t="shared" si="94"/>
        <v>3</v>
      </c>
    </row>
    <row r="473" spans="1:13">
      <c r="A473" s="643" t="str">
        <f t="shared" si="107"/>
        <v>A0162</v>
      </c>
      <c r="B473" s="644" t="str">
        <f t="shared" si="107"/>
        <v>TOPPANホールディングス(株)（旧:凸版印刷(株)）</v>
      </c>
      <c r="C473" s="718" t="s">
        <v>647</v>
      </c>
      <c r="D473" s="661">
        <v>5.0500000000000002E-4</v>
      </c>
      <c r="E473" s="662">
        <v>5.0500000000000002E-4</v>
      </c>
      <c r="F473" s="1404"/>
      <c r="G473" s="1405"/>
      <c r="H473" s="303" t="str">
        <f t="shared" si="92"/>
        <v>A0162_TOPPANホールディングス(株)（旧:凸版印刷(株)）</v>
      </c>
      <c r="I473" s="303" t="str">
        <f t="shared" si="93"/>
        <v>A0162_TOPPANホールディングス(株)（旧:凸版印刷(株)）_(参考値)事業者全体</v>
      </c>
      <c r="K473" s="303" t="s">
        <v>4845</v>
      </c>
      <c r="M473" s="303">
        <f t="shared" si="94"/>
        <v>1</v>
      </c>
    </row>
    <row r="474" spans="1:13">
      <c r="A474" s="643" t="s">
        <v>294</v>
      </c>
      <c r="B474" s="644" t="s">
        <v>1845</v>
      </c>
      <c r="C474" s="839" t="s">
        <v>215</v>
      </c>
      <c r="D474" s="724">
        <v>0</v>
      </c>
      <c r="E474" s="764">
        <v>0</v>
      </c>
      <c r="F474" s="1404">
        <v>100</v>
      </c>
      <c r="G474" s="1423"/>
      <c r="H474" s="303" t="str">
        <f t="shared" si="92"/>
        <v>A0163_伊勢崎ガス(株)</v>
      </c>
      <c r="I474" s="303" t="str">
        <f t="shared" si="93"/>
        <v>A0163_伊勢崎ガス(株)_メニューA</v>
      </c>
      <c r="K474" s="303" t="s">
        <v>4846</v>
      </c>
      <c r="M474" s="303">
        <f t="shared" si="94"/>
        <v>1</v>
      </c>
    </row>
    <row r="475" spans="1:13">
      <c r="A475" s="643" t="str">
        <f t="shared" ref="A475:B476" si="108">A474</f>
        <v>A0163</v>
      </c>
      <c r="B475" s="644" t="str">
        <f t="shared" si="108"/>
        <v>伊勢崎ガス(株)</v>
      </c>
      <c r="C475" s="840" t="s">
        <v>4385</v>
      </c>
      <c r="D475" s="841">
        <v>3.4099999999999999E-4</v>
      </c>
      <c r="E475" s="774">
        <v>3.4099999999999999E-4</v>
      </c>
      <c r="F475" s="1404"/>
      <c r="G475" s="1423"/>
      <c r="H475" s="303" t="str">
        <f t="shared" si="92"/>
        <v>A0163_伊勢崎ガス(株)</v>
      </c>
      <c r="I475" s="303" t="str">
        <f t="shared" si="93"/>
        <v>A0163_伊勢崎ガス(株)_メニューB(残差)</v>
      </c>
      <c r="K475" s="303" t="s">
        <v>4847</v>
      </c>
      <c r="M475" s="303">
        <f t="shared" si="94"/>
        <v>1</v>
      </c>
    </row>
    <row r="476" spans="1:13">
      <c r="A476" s="643" t="str">
        <f t="shared" si="108"/>
        <v>A0163</v>
      </c>
      <c r="B476" s="644" t="str">
        <f t="shared" si="108"/>
        <v>伊勢崎ガス(株)</v>
      </c>
      <c r="C476" s="842" t="s">
        <v>647</v>
      </c>
      <c r="D476" s="843">
        <v>3.39E-4</v>
      </c>
      <c r="E476" s="680">
        <v>3.39E-4</v>
      </c>
      <c r="F476" s="1404"/>
      <c r="G476" s="1423"/>
      <c r="H476" s="303" t="str">
        <f t="shared" si="92"/>
        <v>A0163_伊勢崎ガス(株)</v>
      </c>
      <c r="I476" s="303" t="str">
        <f t="shared" si="93"/>
        <v>A0163_伊勢崎ガス(株)_(参考値)事業者全体</v>
      </c>
      <c r="K476" s="303" t="s">
        <v>4848</v>
      </c>
      <c r="M476" s="303">
        <f t="shared" si="94"/>
        <v>1</v>
      </c>
    </row>
    <row r="477" spans="1:13">
      <c r="A477" s="633" t="s">
        <v>295</v>
      </c>
      <c r="B477" s="634" t="s">
        <v>1846</v>
      </c>
      <c r="C477" s="648"/>
      <c r="D477" s="832">
        <v>3.4099999999999999E-4</v>
      </c>
      <c r="E477" s="637">
        <v>3.4099999999999999E-4</v>
      </c>
      <c r="F477" s="638">
        <v>100</v>
      </c>
      <c r="G477" s="639"/>
      <c r="H477" s="303" t="str">
        <f t="shared" si="92"/>
        <v>A0164_キヤノンマーケティングジャパン(株)</v>
      </c>
      <c r="I477" s="303" t="str">
        <f t="shared" si="93"/>
        <v>A0164_キヤノンマーケティングジャパン(株)_</v>
      </c>
      <c r="K477" s="303" t="s">
        <v>4849</v>
      </c>
      <c r="M477" s="303">
        <f t="shared" si="94"/>
        <v>1</v>
      </c>
    </row>
    <row r="478" spans="1:13">
      <c r="A478" s="643" t="s">
        <v>296</v>
      </c>
      <c r="B478" s="739" t="s">
        <v>1847</v>
      </c>
      <c r="C478" s="705" t="s">
        <v>215</v>
      </c>
      <c r="D478" s="691">
        <v>0</v>
      </c>
      <c r="E478" s="647">
        <v>0</v>
      </c>
      <c r="F478" s="1404">
        <v>82.305339265850947</v>
      </c>
      <c r="G478" s="1405" t="s">
        <v>4378</v>
      </c>
      <c r="H478" s="303" t="str">
        <f t="shared" si="92"/>
        <v>A0165_(株)とっとり市民電力</v>
      </c>
      <c r="I478" s="303" t="str">
        <f t="shared" si="93"/>
        <v>A0165_(株)とっとり市民電力_メニューA</v>
      </c>
      <c r="K478" s="303" t="s">
        <v>4850</v>
      </c>
      <c r="M478" s="303">
        <f t="shared" si="94"/>
        <v>1</v>
      </c>
    </row>
    <row r="479" spans="1:13">
      <c r="A479" s="643" t="str">
        <f t="shared" ref="A479:B480" si="109">A478</f>
        <v>A0165</v>
      </c>
      <c r="B479" s="739" t="str">
        <f t="shared" si="109"/>
        <v>(株)とっとり市民電力</v>
      </c>
      <c r="C479" s="707" t="s">
        <v>4385</v>
      </c>
      <c r="D479" s="694">
        <v>2.14E-4</v>
      </c>
      <c r="E479" s="650">
        <v>2.14E-4</v>
      </c>
      <c r="F479" s="1404"/>
      <c r="G479" s="1405"/>
      <c r="H479" s="303" t="str">
        <f t="shared" ref="H479:H542" si="110">A479&amp;"_"&amp;B479</f>
        <v>A0165_(株)とっとり市民電力</v>
      </c>
      <c r="I479" s="303" t="str">
        <f t="shared" ref="I479:I542" si="111">A479&amp;"_"&amp;B479&amp;"_"&amp;C479</f>
        <v>A0165_(株)とっとり市民電力_メニューB(残差)</v>
      </c>
      <c r="K479" s="303" t="s">
        <v>4851</v>
      </c>
      <c r="M479" s="303">
        <f t="shared" ref="M479:M542" si="112">COUNTIF($H$30:$H$3024,K479)</f>
        <v>3</v>
      </c>
    </row>
    <row r="480" spans="1:13">
      <c r="A480" s="643" t="str">
        <f t="shared" si="109"/>
        <v>A0165</v>
      </c>
      <c r="B480" s="739" t="str">
        <f t="shared" si="109"/>
        <v>(株)とっとり市民電力</v>
      </c>
      <c r="C480" s="710" t="s">
        <v>647</v>
      </c>
      <c r="D480" s="658">
        <v>2.12E-4</v>
      </c>
      <c r="E480" s="653">
        <v>2.12E-4</v>
      </c>
      <c r="F480" s="1404"/>
      <c r="G480" s="1405"/>
      <c r="H480" s="303" t="str">
        <f t="shared" si="110"/>
        <v>A0165_(株)とっとり市民電力</v>
      </c>
      <c r="I480" s="303" t="str">
        <f t="shared" si="111"/>
        <v>A0165_(株)とっとり市民電力_(参考値)事業者全体</v>
      </c>
      <c r="K480" s="303" t="s">
        <v>4852</v>
      </c>
      <c r="M480" s="303">
        <f t="shared" si="112"/>
        <v>1</v>
      </c>
    </row>
    <row r="481" spans="1:13">
      <c r="A481" s="844" t="s">
        <v>297</v>
      </c>
      <c r="B481" s="845" t="s">
        <v>1848</v>
      </c>
      <c r="C481" s="705"/>
      <c r="D481" s="846">
        <v>6.2799999999999998E-4</v>
      </c>
      <c r="E481" s="808">
        <v>6.2799999999999998E-4</v>
      </c>
      <c r="F481" s="847">
        <v>100</v>
      </c>
      <c r="G481" s="848"/>
      <c r="H481" s="303" t="str">
        <f t="shared" si="110"/>
        <v>A0166_(株)イーエムアイ</v>
      </c>
      <c r="I481" s="303" t="str">
        <f t="shared" si="111"/>
        <v>A0166_(株)イーエムアイ_</v>
      </c>
      <c r="K481" s="303" t="s">
        <v>4853</v>
      </c>
      <c r="M481" s="303">
        <f t="shared" si="112"/>
        <v>1</v>
      </c>
    </row>
    <row r="482" spans="1:13">
      <c r="A482" s="849" t="s">
        <v>298</v>
      </c>
      <c r="B482" s="850" t="s">
        <v>1849</v>
      </c>
      <c r="C482" s="635" t="s">
        <v>215</v>
      </c>
      <c r="D482" s="646">
        <v>0</v>
      </c>
      <c r="E482" s="647">
        <v>0</v>
      </c>
      <c r="F482" s="1407">
        <v>100</v>
      </c>
      <c r="G482" s="1409"/>
      <c r="H482" s="303" t="str">
        <f t="shared" si="110"/>
        <v>A0167_佐野瓦斯(株)</v>
      </c>
      <c r="I482" s="303" t="str">
        <f t="shared" si="111"/>
        <v>A0167_佐野瓦斯(株)_メニューA</v>
      </c>
      <c r="K482" s="303" t="s">
        <v>4854</v>
      </c>
      <c r="M482" s="303">
        <f t="shared" si="112"/>
        <v>1</v>
      </c>
    </row>
    <row r="483" spans="1:13">
      <c r="A483" s="851" t="str">
        <f t="shared" ref="A483:B484" si="113">A482</f>
        <v>A0167</v>
      </c>
      <c r="B483" s="852" t="str">
        <f t="shared" si="113"/>
        <v>佐野瓦斯(株)</v>
      </c>
      <c r="C483" s="684" t="s">
        <v>4385</v>
      </c>
      <c r="D483" s="835">
        <v>3.4000000000000002E-4</v>
      </c>
      <c r="E483" s="689">
        <v>3.4000000000000002E-4</v>
      </c>
      <c r="F483" s="1404"/>
      <c r="G483" s="1410"/>
      <c r="H483" s="303" t="str">
        <f t="shared" si="110"/>
        <v>A0167_佐野瓦斯(株)</v>
      </c>
      <c r="I483" s="303" t="str">
        <f t="shared" si="111"/>
        <v>A0167_佐野瓦斯(株)_メニューB(残差)</v>
      </c>
      <c r="K483" s="303" t="s">
        <v>4855</v>
      </c>
      <c r="M483" s="303">
        <f t="shared" si="112"/>
        <v>3</v>
      </c>
    </row>
    <row r="484" spans="1:13">
      <c r="A484" s="853" t="str">
        <f t="shared" si="113"/>
        <v>A0167</v>
      </c>
      <c r="B484" s="854" t="str">
        <f t="shared" si="113"/>
        <v>佐野瓦斯(株)</v>
      </c>
      <c r="C484" s="722" t="s">
        <v>647</v>
      </c>
      <c r="D484" s="652">
        <v>3.3100000000000002E-4</v>
      </c>
      <c r="E484" s="653">
        <v>3.3100000000000002E-4</v>
      </c>
      <c r="F484" s="1408"/>
      <c r="G484" s="1411"/>
      <c r="H484" s="303" t="str">
        <f t="shared" si="110"/>
        <v>A0167_佐野瓦斯(株)</v>
      </c>
      <c r="I484" s="303" t="str">
        <f t="shared" si="111"/>
        <v>A0167_佐野瓦斯(株)_(参考値)事業者全体</v>
      </c>
      <c r="K484" s="303" t="s">
        <v>4856</v>
      </c>
      <c r="M484" s="303">
        <f t="shared" si="112"/>
        <v>1</v>
      </c>
    </row>
    <row r="485" spans="1:13">
      <c r="A485" s="855" t="s">
        <v>299</v>
      </c>
      <c r="B485" s="823" t="s">
        <v>1850</v>
      </c>
      <c r="C485" s="824"/>
      <c r="D485" s="832">
        <v>3.4099999999999999E-4</v>
      </c>
      <c r="E485" s="825">
        <v>3.4099999999999999E-4</v>
      </c>
      <c r="F485" s="826">
        <v>100</v>
      </c>
      <c r="G485" s="827"/>
      <c r="H485" s="303" t="str">
        <f t="shared" si="110"/>
        <v>A0168_桐生瓦斯(株)</v>
      </c>
      <c r="I485" s="303" t="str">
        <f t="shared" si="111"/>
        <v>A0168_桐生瓦斯(株)_</v>
      </c>
      <c r="K485" s="303" t="s">
        <v>4857</v>
      </c>
      <c r="M485" s="303">
        <f t="shared" si="112"/>
        <v>1</v>
      </c>
    </row>
    <row r="486" spans="1:13">
      <c r="A486" s="703" t="s">
        <v>300</v>
      </c>
      <c r="B486" s="850" t="s">
        <v>1851</v>
      </c>
      <c r="C486" s="645" t="s">
        <v>215</v>
      </c>
      <c r="D486" s="646">
        <v>0</v>
      </c>
      <c r="E486" s="647">
        <v>0</v>
      </c>
      <c r="F486" s="1414" t="s">
        <v>4349</v>
      </c>
      <c r="G486" s="1415"/>
      <c r="H486" s="303" t="str">
        <f t="shared" si="110"/>
        <v>A0169_森の電力(株)</v>
      </c>
      <c r="I486" s="303" t="str">
        <f t="shared" si="111"/>
        <v>A0169_森の電力(株)_メニューA</v>
      </c>
      <c r="K486" s="303" t="s">
        <v>4858</v>
      </c>
      <c r="M486" s="303">
        <f t="shared" si="112"/>
        <v>1</v>
      </c>
    </row>
    <row r="487" spans="1:13">
      <c r="A487" s="703" t="str">
        <f t="shared" ref="A487:B488" si="114">A486</f>
        <v>A0169</v>
      </c>
      <c r="B487" s="852" t="str">
        <f t="shared" si="114"/>
        <v>森の電力(株)</v>
      </c>
      <c r="C487" s="648" t="s">
        <v>4385</v>
      </c>
      <c r="D487" s="649">
        <v>4.9399999999999997E-4</v>
      </c>
      <c r="E487" s="650">
        <v>4.9399999999999997E-4</v>
      </c>
      <c r="F487" s="1404"/>
      <c r="G487" s="1405"/>
      <c r="H487" s="303" t="str">
        <f t="shared" si="110"/>
        <v>A0169_森の電力(株)</v>
      </c>
      <c r="I487" s="303" t="str">
        <f t="shared" si="111"/>
        <v>A0169_森の電力(株)_メニューB(残差)</v>
      </c>
      <c r="K487" s="303" t="s">
        <v>4859</v>
      </c>
      <c r="M487" s="303">
        <f t="shared" si="112"/>
        <v>4</v>
      </c>
    </row>
    <row r="488" spans="1:13">
      <c r="A488" s="703" t="str">
        <f t="shared" si="114"/>
        <v>A0169</v>
      </c>
      <c r="B488" s="854" t="str">
        <f t="shared" si="114"/>
        <v>森の電力(株)</v>
      </c>
      <c r="C488" s="651" t="s">
        <v>647</v>
      </c>
      <c r="D488" s="652">
        <v>0</v>
      </c>
      <c r="E488" s="653">
        <v>0</v>
      </c>
      <c r="F488" s="1404"/>
      <c r="G488" s="1405"/>
      <c r="H488" s="303" t="str">
        <f t="shared" si="110"/>
        <v>A0169_森の電力(株)</v>
      </c>
      <c r="I488" s="303" t="str">
        <f t="shared" si="111"/>
        <v>A0169_森の電力(株)_(参考値)事業者全体</v>
      </c>
      <c r="K488" s="303" t="s">
        <v>4860</v>
      </c>
      <c r="M488" s="303">
        <f t="shared" si="112"/>
        <v>1</v>
      </c>
    </row>
    <row r="489" spans="1:13">
      <c r="A489" s="643" t="s">
        <v>301</v>
      </c>
      <c r="B489" s="716" t="s">
        <v>1852</v>
      </c>
      <c r="C489" s="635" t="s">
        <v>215</v>
      </c>
      <c r="D489" s="646">
        <v>0</v>
      </c>
      <c r="E489" s="647">
        <v>0</v>
      </c>
      <c r="F489" s="1406">
        <v>64.123814102644786</v>
      </c>
      <c r="G489" s="1405" t="s">
        <v>4378</v>
      </c>
      <c r="H489" s="303" t="str">
        <f t="shared" si="110"/>
        <v>A0170_大和ハウス工業(株)　</v>
      </c>
      <c r="I489" s="303" t="str">
        <f t="shared" si="111"/>
        <v>A0170_大和ハウス工業(株)　_メニューA</v>
      </c>
      <c r="K489" s="303" t="s">
        <v>4861</v>
      </c>
      <c r="M489" s="303">
        <f t="shared" si="112"/>
        <v>1</v>
      </c>
    </row>
    <row r="490" spans="1:13">
      <c r="A490" s="643" t="str">
        <f t="shared" ref="A490:B495" si="115">A489</f>
        <v>A0170</v>
      </c>
      <c r="B490" s="644" t="str">
        <f t="shared" si="115"/>
        <v>大和ハウス工業(株)　</v>
      </c>
      <c r="C490" s="684" t="s">
        <v>293</v>
      </c>
      <c r="D490" s="649">
        <v>2.1499999999999999E-4</v>
      </c>
      <c r="E490" s="650">
        <v>2.1499999999999999E-4</v>
      </c>
      <c r="F490" s="1406"/>
      <c r="G490" s="1405"/>
      <c r="H490" s="303" t="str">
        <f t="shared" si="110"/>
        <v>A0170_大和ハウス工業(株)　</v>
      </c>
      <c r="I490" s="303" t="str">
        <f t="shared" si="111"/>
        <v>A0170_大和ハウス工業(株)　_メニューB</v>
      </c>
      <c r="K490" s="303" t="s">
        <v>4862</v>
      </c>
      <c r="M490" s="303">
        <f t="shared" si="112"/>
        <v>1</v>
      </c>
    </row>
    <row r="491" spans="1:13">
      <c r="A491" s="643" t="str">
        <f t="shared" si="115"/>
        <v>A0170</v>
      </c>
      <c r="B491" s="644" t="str">
        <f t="shared" si="115"/>
        <v>大和ハウス工業(株)　</v>
      </c>
      <c r="C491" s="684" t="s">
        <v>466</v>
      </c>
      <c r="D491" s="649">
        <v>3.01E-4</v>
      </c>
      <c r="E491" s="650">
        <v>3.01E-4</v>
      </c>
      <c r="F491" s="1406"/>
      <c r="G491" s="1405"/>
      <c r="H491" s="303" t="str">
        <f t="shared" si="110"/>
        <v>A0170_大和ハウス工業(株)　</v>
      </c>
      <c r="I491" s="303" t="str">
        <f t="shared" si="111"/>
        <v>A0170_大和ハウス工業(株)　_メニューC</v>
      </c>
      <c r="K491" s="303" t="s">
        <v>4863</v>
      </c>
      <c r="M491" s="303">
        <f t="shared" si="112"/>
        <v>1</v>
      </c>
    </row>
    <row r="492" spans="1:13">
      <c r="A492" s="643" t="str">
        <f t="shared" si="115"/>
        <v>A0170</v>
      </c>
      <c r="B492" s="644" t="str">
        <f t="shared" si="115"/>
        <v>大和ハウス工業(株)　</v>
      </c>
      <c r="C492" s="684" t="s">
        <v>467</v>
      </c>
      <c r="D492" s="649">
        <v>3.1500000000000001E-4</v>
      </c>
      <c r="E492" s="650">
        <v>3.1500000000000001E-4</v>
      </c>
      <c r="F492" s="1406"/>
      <c r="G492" s="1405"/>
      <c r="H492" s="303" t="str">
        <f t="shared" si="110"/>
        <v>A0170_大和ハウス工業(株)　</v>
      </c>
      <c r="I492" s="303" t="str">
        <f t="shared" si="111"/>
        <v>A0170_大和ハウス工業(株)　_メニューD</v>
      </c>
      <c r="K492" s="303" t="s">
        <v>4864</v>
      </c>
      <c r="M492" s="303">
        <f t="shared" si="112"/>
        <v>1</v>
      </c>
    </row>
    <row r="493" spans="1:13">
      <c r="A493" s="643" t="str">
        <f t="shared" si="115"/>
        <v>A0170</v>
      </c>
      <c r="B493" s="644" t="str">
        <f t="shared" si="115"/>
        <v>大和ハウス工業(株)　</v>
      </c>
      <c r="C493" s="648" t="s">
        <v>468</v>
      </c>
      <c r="D493" s="649">
        <v>3.8699999999999997E-4</v>
      </c>
      <c r="E493" s="650">
        <v>3.8699999999999997E-4</v>
      </c>
      <c r="F493" s="1406"/>
      <c r="G493" s="1405"/>
      <c r="H493" s="303" t="str">
        <f t="shared" si="110"/>
        <v>A0170_大和ハウス工業(株)　</v>
      </c>
      <c r="I493" s="303" t="str">
        <f t="shared" si="111"/>
        <v>A0170_大和ハウス工業(株)　_メニューE</v>
      </c>
      <c r="K493" s="303" t="s">
        <v>4865</v>
      </c>
      <c r="M493" s="303">
        <f t="shared" si="112"/>
        <v>3</v>
      </c>
    </row>
    <row r="494" spans="1:13">
      <c r="A494" s="643" t="str">
        <f t="shared" si="115"/>
        <v>A0170</v>
      </c>
      <c r="B494" s="644" t="str">
        <f t="shared" si="115"/>
        <v>大和ハウス工業(株)　</v>
      </c>
      <c r="C494" s="660" t="s">
        <v>1721</v>
      </c>
      <c r="D494" s="649">
        <v>4.2000000000000002E-4</v>
      </c>
      <c r="E494" s="650">
        <v>4.2000000000000002E-4</v>
      </c>
      <c r="F494" s="1406"/>
      <c r="G494" s="1405"/>
      <c r="H494" s="303" t="str">
        <f t="shared" si="110"/>
        <v>A0170_大和ハウス工業(株)　</v>
      </c>
      <c r="I494" s="303" t="str">
        <f t="shared" si="111"/>
        <v>A0170_大和ハウス工業(株)　_メニューF(残差)</v>
      </c>
      <c r="K494" s="303" t="s">
        <v>4866</v>
      </c>
      <c r="M494" s="303">
        <f t="shared" si="112"/>
        <v>1</v>
      </c>
    </row>
    <row r="495" spans="1:13">
      <c r="A495" s="643" t="str">
        <f t="shared" si="115"/>
        <v>A0170</v>
      </c>
      <c r="B495" s="644" t="str">
        <f t="shared" si="115"/>
        <v>大和ハウス工業(株)　</v>
      </c>
      <c r="C495" s="651" t="s">
        <v>647</v>
      </c>
      <c r="D495" s="652">
        <v>4.0400000000000001E-4</v>
      </c>
      <c r="E495" s="653">
        <v>4.0400000000000001E-4</v>
      </c>
      <c r="F495" s="1406"/>
      <c r="G495" s="1405"/>
      <c r="H495" s="303" t="str">
        <f t="shared" si="110"/>
        <v>A0170_大和ハウス工業(株)　</v>
      </c>
      <c r="I495" s="303" t="str">
        <f t="shared" si="111"/>
        <v>A0170_大和ハウス工業(株)　_(参考値)事業者全体</v>
      </c>
      <c r="K495" s="303" t="s">
        <v>4867</v>
      </c>
      <c r="M495" s="303">
        <f t="shared" si="112"/>
        <v>1</v>
      </c>
    </row>
    <row r="496" spans="1:13">
      <c r="A496" s="643" t="s">
        <v>302</v>
      </c>
      <c r="B496" s="644" t="s">
        <v>4868</v>
      </c>
      <c r="C496" s="645" t="s">
        <v>215</v>
      </c>
      <c r="D496" s="646">
        <v>0</v>
      </c>
      <c r="E496" s="647">
        <v>0</v>
      </c>
      <c r="F496" s="1404">
        <v>0.2523955398674782</v>
      </c>
      <c r="G496" s="1405" t="s">
        <v>4869</v>
      </c>
      <c r="H496" s="303" t="str">
        <f t="shared" si="110"/>
        <v>A0172_HTBエナジー(株)</v>
      </c>
      <c r="I496" s="303" t="str">
        <f t="shared" si="111"/>
        <v>A0172_HTBエナジー(株)_メニューA</v>
      </c>
      <c r="K496" s="303" t="s">
        <v>4870</v>
      </c>
      <c r="M496" s="303">
        <f t="shared" si="112"/>
        <v>1</v>
      </c>
    </row>
    <row r="497" spans="1:13">
      <c r="A497" s="643" t="str">
        <f t="shared" ref="A497:B498" si="116">A496</f>
        <v>A0172</v>
      </c>
      <c r="B497" s="644" t="str">
        <f t="shared" si="116"/>
        <v>HTBエナジー(株)</v>
      </c>
      <c r="C497" s="681" t="s">
        <v>4385</v>
      </c>
      <c r="D497" s="649">
        <v>3.3599999999999998E-4</v>
      </c>
      <c r="E497" s="650">
        <v>3.3599999999999998E-4</v>
      </c>
      <c r="F497" s="1404"/>
      <c r="G497" s="1405"/>
      <c r="H497" s="303" t="str">
        <f t="shared" si="110"/>
        <v>A0172_HTBエナジー(株)</v>
      </c>
      <c r="I497" s="303" t="str">
        <f t="shared" si="111"/>
        <v>A0172_HTBエナジー(株)_メニューB(残差)</v>
      </c>
      <c r="K497" s="303" t="s">
        <v>4871</v>
      </c>
      <c r="M497" s="303">
        <f t="shared" si="112"/>
        <v>1</v>
      </c>
    </row>
    <row r="498" spans="1:13">
      <c r="A498" s="643" t="str">
        <f t="shared" si="116"/>
        <v>A0172</v>
      </c>
      <c r="B498" s="644" t="str">
        <f t="shared" si="116"/>
        <v>HTBエナジー(株)</v>
      </c>
      <c r="C498" s="648" t="s">
        <v>647</v>
      </c>
      <c r="D498" s="652">
        <v>3.2699999999999998E-4</v>
      </c>
      <c r="E498" s="653">
        <v>3.2699999999999998E-4</v>
      </c>
      <c r="F498" s="1404"/>
      <c r="G498" s="1405"/>
      <c r="H498" s="303" t="str">
        <f t="shared" si="110"/>
        <v>A0172_HTBエナジー(株)</v>
      </c>
      <c r="I498" s="303" t="str">
        <f t="shared" si="111"/>
        <v>A0172_HTBエナジー(株)_(参考値)事業者全体</v>
      </c>
      <c r="K498" s="303" t="s">
        <v>4872</v>
      </c>
      <c r="M498" s="303">
        <f t="shared" si="112"/>
        <v>3</v>
      </c>
    </row>
    <row r="499" spans="1:13">
      <c r="A499" s="633" t="s">
        <v>303</v>
      </c>
      <c r="B499" s="634" t="s">
        <v>1853</v>
      </c>
      <c r="C499" s="640"/>
      <c r="D499" s="641">
        <v>5.8299999999999997E-4</v>
      </c>
      <c r="E499" s="642">
        <v>5.8299999999999997E-4</v>
      </c>
      <c r="F499" s="638">
        <v>100</v>
      </c>
      <c r="G499" s="639"/>
      <c r="H499" s="303" t="str">
        <f t="shared" si="110"/>
        <v>A0173_(株)アシストワンエナジー</v>
      </c>
      <c r="I499" s="303" t="str">
        <f t="shared" si="111"/>
        <v>A0173_(株)アシストワンエナジー_</v>
      </c>
      <c r="K499" s="303" t="s">
        <v>4873</v>
      </c>
      <c r="M499" s="303">
        <f t="shared" si="112"/>
        <v>1</v>
      </c>
    </row>
    <row r="500" spans="1:13">
      <c r="A500" s="633" t="s">
        <v>304</v>
      </c>
      <c r="B500" s="634" t="s">
        <v>1854</v>
      </c>
      <c r="C500" s="640"/>
      <c r="D500" s="641">
        <v>6.0099999999999997E-4</v>
      </c>
      <c r="E500" s="642">
        <v>6.0099999999999997E-4</v>
      </c>
      <c r="F500" s="638">
        <v>100</v>
      </c>
      <c r="G500" s="639"/>
      <c r="H500" s="303" t="str">
        <f t="shared" si="110"/>
        <v>A0175_(株)フソウ・エナジー</v>
      </c>
      <c r="I500" s="303" t="str">
        <f t="shared" si="111"/>
        <v>A0175_(株)フソウ・エナジー_</v>
      </c>
      <c r="K500" s="303" t="s">
        <v>4874</v>
      </c>
      <c r="M500" s="303">
        <f t="shared" si="112"/>
        <v>1</v>
      </c>
    </row>
    <row r="501" spans="1:13">
      <c r="A501" s="643" t="s">
        <v>305</v>
      </c>
      <c r="B501" s="644" t="s">
        <v>1855</v>
      </c>
      <c r="C501" s="645" t="s">
        <v>215</v>
      </c>
      <c r="D501" s="646">
        <v>0</v>
      </c>
      <c r="E501" s="647">
        <v>0</v>
      </c>
      <c r="F501" s="1404">
        <v>100</v>
      </c>
      <c r="G501" s="1405"/>
      <c r="H501" s="303" t="str">
        <f t="shared" si="110"/>
        <v>A0177_湘南電力(株)</v>
      </c>
      <c r="I501" s="303" t="str">
        <f t="shared" si="111"/>
        <v>A0177_湘南電力(株)_メニューA</v>
      </c>
      <c r="K501" s="303" t="s">
        <v>4875</v>
      </c>
      <c r="M501" s="303">
        <f t="shared" si="112"/>
        <v>1</v>
      </c>
    </row>
    <row r="502" spans="1:13">
      <c r="A502" s="643" t="str">
        <f t="shared" ref="A502:B503" si="117">A501</f>
        <v>A0177</v>
      </c>
      <c r="B502" s="644" t="str">
        <f t="shared" si="117"/>
        <v>湘南電力(株)</v>
      </c>
      <c r="C502" s="648" t="s">
        <v>4385</v>
      </c>
      <c r="D502" s="649">
        <v>4.0999999999999999E-4</v>
      </c>
      <c r="E502" s="650">
        <v>4.0999999999999999E-4</v>
      </c>
      <c r="F502" s="1404"/>
      <c r="G502" s="1405"/>
      <c r="H502" s="303" t="str">
        <f t="shared" si="110"/>
        <v>A0177_湘南電力(株)</v>
      </c>
      <c r="I502" s="303" t="str">
        <f t="shared" si="111"/>
        <v>A0177_湘南電力(株)_メニューB(残差)</v>
      </c>
      <c r="K502" s="303" t="s">
        <v>4876</v>
      </c>
      <c r="M502" s="303">
        <f t="shared" si="112"/>
        <v>1</v>
      </c>
    </row>
    <row r="503" spans="1:13">
      <c r="A503" s="643" t="str">
        <f t="shared" si="117"/>
        <v>A0177</v>
      </c>
      <c r="B503" s="644" t="str">
        <f t="shared" si="117"/>
        <v>湘南電力(株)</v>
      </c>
      <c r="C503" s="651" t="s">
        <v>647</v>
      </c>
      <c r="D503" s="652">
        <v>3.8999999999999999E-4</v>
      </c>
      <c r="E503" s="653">
        <v>3.8999999999999999E-4</v>
      </c>
      <c r="F503" s="1404"/>
      <c r="G503" s="1405"/>
      <c r="H503" s="303" t="str">
        <f t="shared" si="110"/>
        <v>A0177_湘南電力(株)</v>
      </c>
      <c r="I503" s="303" t="str">
        <f t="shared" si="111"/>
        <v>A0177_湘南電力(株)_(参考値)事業者全体</v>
      </c>
      <c r="K503" s="303" t="s">
        <v>4877</v>
      </c>
      <c r="M503" s="303">
        <f t="shared" si="112"/>
        <v>1</v>
      </c>
    </row>
    <row r="504" spans="1:13">
      <c r="A504" s="633" t="s">
        <v>306</v>
      </c>
      <c r="B504" s="634" t="s">
        <v>1856</v>
      </c>
      <c r="C504" s="640"/>
      <c r="D504" s="641">
        <v>5.8600000000000004E-4</v>
      </c>
      <c r="E504" s="642">
        <v>5.8600000000000004E-4</v>
      </c>
      <c r="F504" s="638">
        <v>100</v>
      </c>
      <c r="G504" s="639"/>
      <c r="H504" s="303" t="str">
        <f t="shared" si="110"/>
        <v>A0178_大東建託パートナーズ(株)</v>
      </c>
      <c r="I504" s="303" t="str">
        <f t="shared" si="111"/>
        <v>A0178_大東建託パートナーズ(株)_</v>
      </c>
      <c r="K504" s="303" t="s">
        <v>4878</v>
      </c>
      <c r="M504" s="303">
        <f t="shared" si="112"/>
        <v>1</v>
      </c>
    </row>
    <row r="505" spans="1:13">
      <c r="A505" s="643" t="s">
        <v>307</v>
      </c>
      <c r="B505" s="644" t="s">
        <v>4879</v>
      </c>
      <c r="C505" s="635" t="s">
        <v>215</v>
      </c>
      <c r="D505" s="646">
        <v>0</v>
      </c>
      <c r="E505" s="647">
        <v>0</v>
      </c>
      <c r="F505" s="1404">
        <v>0</v>
      </c>
      <c r="G505" s="1405" t="s">
        <v>4880</v>
      </c>
      <c r="H505" s="303" t="str">
        <f t="shared" si="110"/>
        <v>A0179_Japan電力(株)</v>
      </c>
      <c r="I505" s="303" t="str">
        <f t="shared" si="111"/>
        <v>A0179_Japan電力(株)_メニューA</v>
      </c>
      <c r="K505" s="303" t="s">
        <v>4881</v>
      </c>
      <c r="M505" s="303">
        <f t="shared" si="112"/>
        <v>1</v>
      </c>
    </row>
    <row r="506" spans="1:13">
      <c r="A506" s="643" t="str">
        <f t="shared" ref="A506:B507" si="118">A505</f>
        <v>A0179</v>
      </c>
      <c r="B506" s="644" t="str">
        <f t="shared" si="118"/>
        <v>Japan電力(株)</v>
      </c>
      <c r="C506" s="684" t="s">
        <v>4385</v>
      </c>
      <c r="D506" s="649">
        <v>3.7300000000000001E-4</v>
      </c>
      <c r="E506" s="650">
        <v>3.7300000000000001E-4</v>
      </c>
      <c r="F506" s="1404"/>
      <c r="G506" s="1405"/>
      <c r="H506" s="303" t="str">
        <f t="shared" si="110"/>
        <v>A0179_Japan電力(株)</v>
      </c>
      <c r="I506" s="303" t="str">
        <f t="shared" si="111"/>
        <v>A0179_Japan電力(株)_メニューB(残差)</v>
      </c>
      <c r="K506" s="303" t="s">
        <v>4882</v>
      </c>
      <c r="M506" s="303">
        <f t="shared" si="112"/>
        <v>1</v>
      </c>
    </row>
    <row r="507" spans="1:13">
      <c r="A507" s="643" t="str">
        <f t="shared" si="118"/>
        <v>A0179</v>
      </c>
      <c r="B507" s="644" t="str">
        <f t="shared" si="118"/>
        <v>Japan電力(株)</v>
      </c>
      <c r="C507" s="651" t="s">
        <v>647</v>
      </c>
      <c r="D507" s="661">
        <v>3.4600000000000001E-4</v>
      </c>
      <c r="E507" s="662">
        <v>3.4600000000000001E-4</v>
      </c>
      <c r="F507" s="1404"/>
      <c r="G507" s="1405"/>
      <c r="H507" s="303" t="str">
        <f t="shared" si="110"/>
        <v>A0179_Japan電力(株)</v>
      </c>
      <c r="I507" s="303" t="str">
        <f t="shared" si="111"/>
        <v>A0179_Japan電力(株)_(参考値)事業者全体</v>
      </c>
      <c r="K507" s="303" t="s">
        <v>4883</v>
      </c>
      <c r="M507" s="303">
        <f t="shared" si="112"/>
        <v>1</v>
      </c>
    </row>
    <row r="508" spans="1:13">
      <c r="A508" s="643" t="s">
        <v>308</v>
      </c>
      <c r="B508" s="644" t="s">
        <v>1857</v>
      </c>
      <c r="C508" s="645" t="s">
        <v>215</v>
      </c>
      <c r="D508" s="687">
        <v>4.2900000000000002E-4</v>
      </c>
      <c r="E508" s="688">
        <v>4.2900000000000002E-4</v>
      </c>
      <c r="F508" s="1404" t="s">
        <v>4349</v>
      </c>
      <c r="G508" s="1405"/>
      <c r="H508" s="303" t="str">
        <f t="shared" si="110"/>
        <v>A0180_電源開発(株)</v>
      </c>
      <c r="I508" s="303" t="str">
        <f t="shared" si="111"/>
        <v>A0180_電源開発(株)_メニューA</v>
      </c>
      <c r="K508" s="303" t="s">
        <v>4884</v>
      </c>
      <c r="M508" s="303">
        <f t="shared" si="112"/>
        <v>1</v>
      </c>
    </row>
    <row r="509" spans="1:13">
      <c r="A509" s="643" t="str">
        <f t="shared" ref="A509:B509" si="119">A508</f>
        <v>A0180</v>
      </c>
      <c r="B509" s="644" t="str">
        <f t="shared" si="119"/>
        <v>電源開発(株)</v>
      </c>
      <c r="C509" s="722" t="s">
        <v>647</v>
      </c>
      <c r="D509" s="856">
        <v>4.2900000000000002E-4</v>
      </c>
      <c r="E509" s="653">
        <v>4.2900000000000002E-4</v>
      </c>
      <c r="F509" s="1404"/>
      <c r="G509" s="1405"/>
      <c r="H509" s="303" t="str">
        <f t="shared" si="110"/>
        <v>A0180_電源開発(株)</v>
      </c>
      <c r="I509" s="303" t="str">
        <f t="shared" si="111"/>
        <v>A0180_電源開発(株)_(参考値)事業者全体</v>
      </c>
      <c r="K509" s="303" t="s">
        <v>4885</v>
      </c>
      <c r="M509" s="303">
        <f t="shared" si="112"/>
        <v>1</v>
      </c>
    </row>
    <row r="510" spans="1:13">
      <c r="A510" s="643" t="s">
        <v>1858</v>
      </c>
      <c r="B510" s="644" t="s">
        <v>1859</v>
      </c>
      <c r="C510" s="645" t="s">
        <v>215</v>
      </c>
      <c r="D510" s="682">
        <v>3.0800000000000001E-4</v>
      </c>
      <c r="E510" s="683">
        <v>3.0800000000000001E-4</v>
      </c>
      <c r="F510" s="1406">
        <v>99.773086641128046</v>
      </c>
      <c r="G510" s="1405" t="s">
        <v>4378</v>
      </c>
      <c r="H510" s="303" t="str">
        <f t="shared" si="110"/>
        <v>A0181_鈴与商事(株)</v>
      </c>
      <c r="I510" s="303" t="str">
        <f t="shared" si="111"/>
        <v>A0181_鈴与商事(株)_メニューA</v>
      </c>
      <c r="K510" s="303" t="s">
        <v>4886</v>
      </c>
      <c r="M510" s="303">
        <f t="shared" si="112"/>
        <v>1</v>
      </c>
    </row>
    <row r="511" spans="1:13">
      <c r="A511" s="643" t="str">
        <f t="shared" ref="A511:B517" si="120">A510</f>
        <v>A0181</v>
      </c>
      <c r="B511" s="644" t="str">
        <f t="shared" si="120"/>
        <v>鈴与商事(株)</v>
      </c>
      <c r="C511" s="648" t="s">
        <v>293</v>
      </c>
      <c r="D511" s="649">
        <v>0</v>
      </c>
      <c r="E511" s="650">
        <v>0</v>
      </c>
      <c r="F511" s="1406"/>
      <c r="G511" s="1405"/>
      <c r="H511" s="303" t="str">
        <f t="shared" si="110"/>
        <v>A0181_鈴与商事(株)</v>
      </c>
      <c r="I511" s="303" t="str">
        <f t="shared" si="111"/>
        <v>A0181_鈴与商事(株)_メニューB</v>
      </c>
      <c r="K511" s="303" t="s">
        <v>4887</v>
      </c>
      <c r="M511" s="303">
        <f t="shared" si="112"/>
        <v>1</v>
      </c>
    </row>
    <row r="512" spans="1:13">
      <c r="A512" s="643" t="str">
        <f t="shared" si="120"/>
        <v>A0181</v>
      </c>
      <c r="B512" s="644" t="str">
        <f t="shared" si="120"/>
        <v>鈴与商事(株)</v>
      </c>
      <c r="C512" s="660" t="s">
        <v>466</v>
      </c>
      <c r="D512" s="649">
        <v>0</v>
      </c>
      <c r="E512" s="650">
        <v>0</v>
      </c>
      <c r="F512" s="1406"/>
      <c r="G512" s="1405"/>
      <c r="H512" s="303" t="str">
        <f t="shared" si="110"/>
        <v>A0181_鈴与商事(株)</v>
      </c>
      <c r="I512" s="303" t="str">
        <f t="shared" si="111"/>
        <v>A0181_鈴与商事(株)_メニューC</v>
      </c>
      <c r="K512" s="303" t="s">
        <v>4888</v>
      </c>
      <c r="M512" s="303">
        <f t="shared" si="112"/>
        <v>1</v>
      </c>
    </row>
    <row r="513" spans="1:13">
      <c r="A513" s="643" t="str">
        <f t="shared" si="120"/>
        <v>A0181</v>
      </c>
      <c r="B513" s="644" t="str">
        <f t="shared" si="120"/>
        <v>鈴与商事(株)</v>
      </c>
      <c r="C513" s="660" t="s">
        <v>467</v>
      </c>
      <c r="D513" s="649">
        <v>4.2299999999999998E-4</v>
      </c>
      <c r="E513" s="650">
        <v>4.2299999999999998E-4</v>
      </c>
      <c r="F513" s="1406"/>
      <c r="G513" s="1405"/>
      <c r="H513" s="303" t="str">
        <f t="shared" si="110"/>
        <v>A0181_鈴与商事(株)</v>
      </c>
      <c r="I513" s="303" t="str">
        <f t="shared" si="111"/>
        <v>A0181_鈴与商事(株)_メニューD</v>
      </c>
      <c r="K513" s="303" t="s">
        <v>4889</v>
      </c>
      <c r="M513" s="303">
        <f t="shared" si="112"/>
        <v>4</v>
      </c>
    </row>
    <row r="514" spans="1:13">
      <c r="A514" s="643" t="str">
        <f t="shared" si="120"/>
        <v>A0181</v>
      </c>
      <c r="B514" s="644" t="str">
        <f t="shared" si="120"/>
        <v>鈴与商事(株)</v>
      </c>
      <c r="C514" s="660" t="s">
        <v>468</v>
      </c>
      <c r="D514" s="717">
        <v>4.0000000000000002E-4</v>
      </c>
      <c r="E514" s="662">
        <v>4.0000000000000002E-4</v>
      </c>
      <c r="F514" s="1406"/>
      <c r="G514" s="1405"/>
      <c r="H514" s="303" t="str">
        <f t="shared" si="110"/>
        <v>A0181_鈴与商事(株)</v>
      </c>
      <c r="I514" s="303" t="str">
        <f t="shared" si="111"/>
        <v>A0181_鈴与商事(株)_メニューE</v>
      </c>
      <c r="K514" s="303" t="s">
        <v>4890</v>
      </c>
      <c r="M514" s="303">
        <f t="shared" si="112"/>
        <v>3</v>
      </c>
    </row>
    <row r="515" spans="1:13">
      <c r="A515" s="643" t="str">
        <f t="shared" si="120"/>
        <v>A0181</v>
      </c>
      <c r="B515" s="644" t="str">
        <f t="shared" si="120"/>
        <v>鈴与商事(株)</v>
      </c>
      <c r="C515" s="660" t="s">
        <v>469</v>
      </c>
      <c r="D515" s="717">
        <v>2.8899999999999998E-4</v>
      </c>
      <c r="E515" s="662">
        <v>2.8899999999999998E-4</v>
      </c>
      <c r="F515" s="1406"/>
      <c r="G515" s="1405"/>
      <c r="H515" s="303" t="str">
        <f t="shared" si="110"/>
        <v>A0181_鈴与商事(株)</v>
      </c>
      <c r="I515" s="303" t="str">
        <f t="shared" si="111"/>
        <v>A0181_鈴与商事(株)_メニューF</v>
      </c>
      <c r="K515" s="303" t="s">
        <v>4891</v>
      </c>
      <c r="M515" s="303">
        <f t="shared" si="112"/>
        <v>1</v>
      </c>
    </row>
    <row r="516" spans="1:13">
      <c r="A516" s="643" t="str">
        <f t="shared" si="120"/>
        <v>A0181</v>
      </c>
      <c r="B516" s="644" t="str">
        <f t="shared" si="120"/>
        <v>鈴与商事(株)</v>
      </c>
      <c r="C516" s="684" t="s">
        <v>4892</v>
      </c>
      <c r="D516" s="717">
        <v>5.3799999999999996E-4</v>
      </c>
      <c r="E516" s="662">
        <v>5.3799999999999996E-4</v>
      </c>
      <c r="F516" s="1406"/>
      <c r="G516" s="1405"/>
      <c r="H516" s="303" t="str">
        <f t="shared" si="110"/>
        <v>A0181_鈴与商事(株)</v>
      </c>
      <c r="I516" s="303" t="str">
        <f t="shared" si="111"/>
        <v>A0181_鈴与商事(株)_メニューG(残差)</v>
      </c>
      <c r="K516" s="303" t="s">
        <v>4893</v>
      </c>
      <c r="M516" s="303">
        <f t="shared" si="112"/>
        <v>1</v>
      </c>
    </row>
    <row r="517" spans="1:13">
      <c r="A517" s="643" t="str">
        <f t="shared" si="120"/>
        <v>A0181</v>
      </c>
      <c r="B517" s="644" t="str">
        <f t="shared" si="120"/>
        <v>鈴与商事(株)</v>
      </c>
      <c r="C517" s="648" t="s">
        <v>647</v>
      </c>
      <c r="D517" s="744">
        <v>4.15E-4</v>
      </c>
      <c r="E517" s="745">
        <v>4.15E-4</v>
      </c>
      <c r="F517" s="1406"/>
      <c r="G517" s="1405"/>
      <c r="H517" s="303" t="str">
        <f t="shared" si="110"/>
        <v>A0181_鈴与商事(株)</v>
      </c>
      <c r="I517" s="303" t="str">
        <f t="shared" si="111"/>
        <v>A0181_鈴与商事(株)_(参考値)事業者全体</v>
      </c>
      <c r="K517" s="303" t="s">
        <v>4894</v>
      </c>
      <c r="M517" s="303">
        <f t="shared" si="112"/>
        <v>1</v>
      </c>
    </row>
    <row r="518" spans="1:13">
      <c r="A518" s="643" t="s">
        <v>309</v>
      </c>
      <c r="B518" s="644" t="s">
        <v>1860</v>
      </c>
      <c r="C518" s="673" t="s">
        <v>215</v>
      </c>
      <c r="D518" s="646">
        <v>0</v>
      </c>
      <c r="E518" s="647">
        <v>0</v>
      </c>
      <c r="F518" s="1404">
        <v>75.134004283185391</v>
      </c>
      <c r="G518" s="1405" t="s">
        <v>4378</v>
      </c>
      <c r="H518" s="303" t="str">
        <f t="shared" si="110"/>
        <v>A0184_ワタミエナジー(株)</v>
      </c>
      <c r="I518" s="303" t="str">
        <f t="shared" si="111"/>
        <v>A0184_ワタミエナジー(株)_メニューA</v>
      </c>
      <c r="K518" s="303" t="s">
        <v>4895</v>
      </c>
      <c r="M518" s="303">
        <f t="shared" si="112"/>
        <v>1</v>
      </c>
    </row>
    <row r="519" spans="1:13">
      <c r="A519" s="643" t="str">
        <f t="shared" ref="A519:B520" si="121">A518</f>
        <v>A0184</v>
      </c>
      <c r="B519" s="644" t="str">
        <f t="shared" si="121"/>
        <v>ワタミエナジー(株)</v>
      </c>
      <c r="C519" s="676" t="s">
        <v>4385</v>
      </c>
      <c r="D519" s="649">
        <v>5.5099999999999995E-4</v>
      </c>
      <c r="E519" s="650">
        <v>5.5099999999999995E-4</v>
      </c>
      <c r="F519" s="1404"/>
      <c r="G519" s="1405"/>
      <c r="H519" s="303" t="str">
        <f t="shared" si="110"/>
        <v>A0184_ワタミエナジー(株)</v>
      </c>
      <c r="I519" s="303" t="str">
        <f t="shared" si="111"/>
        <v>A0184_ワタミエナジー(株)_メニューB(残差)</v>
      </c>
      <c r="K519" s="303" t="s">
        <v>4896</v>
      </c>
      <c r="M519" s="303">
        <f t="shared" si="112"/>
        <v>1</v>
      </c>
    </row>
    <row r="520" spans="1:13">
      <c r="A520" s="643" t="str">
        <f t="shared" si="121"/>
        <v>A0184</v>
      </c>
      <c r="B520" s="644" t="str">
        <f t="shared" si="121"/>
        <v>ワタミエナジー(株)</v>
      </c>
      <c r="C520" s="719" t="s">
        <v>647</v>
      </c>
      <c r="D520" s="757">
        <v>4.6200000000000001E-4</v>
      </c>
      <c r="E520" s="745">
        <v>4.6200000000000001E-4</v>
      </c>
      <c r="F520" s="1404"/>
      <c r="G520" s="1405"/>
      <c r="H520" s="303" t="str">
        <f t="shared" si="110"/>
        <v>A0184_ワタミエナジー(株)</v>
      </c>
      <c r="I520" s="303" t="str">
        <f t="shared" si="111"/>
        <v>A0184_ワタミエナジー(株)_(参考値)事業者全体</v>
      </c>
      <c r="K520" s="303" t="s">
        <v>4897</v>
      </c>
      <c r="M520" s="303">
        <f t="shared" si="112"/>
        <v>1</v>
      </c>
    </row>
    <row r="521" spans="1:13" ht="39.6">
      <c r="A521" s="633" t="s">
        <v>310</v>
      </c>
      <c r="B521" s="634" t="s">
        <v>1861</v>
      </c>
      <c r="C521" s="722"/>
      <c r="D521" s="832">
        <v>4.7399999999999997E-4</v>
      </c>
      <c r="E521" s="637">
        <v>4.7399999999999997E-4</v>
      </c>
      <c r="F521" s="638">
        <v>95.38</v>
      </c>
      <c r="G521" s="639" t="s">
        <v>4634</v>
      </c>
      <c r="H521" s="303" t="str">
        <f t="shared" si="110"/>
        <v>A0185_(株)パルシステム電力</v>
      </c>
      <c r="I521" s="303" t="str">
        <f t="shared" si="111"/>
        <v>A0185_(株)パルシステム電力_</v>
      </c>
      <c r="K521" s="303" t="s">
        <v>4898</v>
      </c>
      <c r="M521" s="303">
        <f t="shared" si="112"/>
        <v>3</v>
      </c>
    </row>
    <row r="522" spans="1:13">
      <c r="A522" s="643" t="s">
        <v>311</v>
      </c>
      <c r="B522" s="644" t="s">
        <v>4899</v>
      </c>
      <c r="C522" s="635" t="s">
        <v>215</v>
      </c>
      <c r="D522" s="646">
        <v>0</v>
      </c>
      <c r="E522" s="647">
        <v>0</v>
      </c>
      <c r="F522" s="1404">
        <v>86.97</v>
      </c>
      <c r="G522" s="1405" t="s">
        <v>4378</v>
      </c>
      <c r="H522" s="303" t="str">
        <f t="shared" si="110"/>
        <v>A0186_SBパワー(株)</v>
      </c>
      <c r="I522" s="303" t="str">
        <f t="shared" si="111"/>
        <v>A0186_SBパワー(株)_メニューA</v>
      </c>
      <c r="K522" s="303" t="s">
        <v>4900</v>
      </c>
      <c r="M522" s="303">
        <f t="shared" si="112"/>
        <v>3</v>
      </c>
    </row>
    <row r="523" spans="1:13">
      <c r="A523" s="643" t="str">
        <f t="shared" ref="A523:B526" si="122">A522</f>
        <v>A0186</v>
      </c>
      <c r="B523" s="644" t="str">
        <f t="shared" si="122"/>
        <v>SBパワー(株)</v>
      </c>
      <c r="C523" s="684" t="s">
        <v>293</v>
      </c>
      <c r="D523" s="649">
        <v>1.6799999999999999E-4</v>
      </c>
      <c r="E523" s="650">
        <v>1.6799999999999999E-4</v>
      </c>
      <c r="F523" s="1404"/>
      <c r="G523" s="1405"/>
      <c r="H523" s="303" t="str">
        <f t="shared" si="110"/>
        <v>A0186_SBパワー(株)</v>
      </c>
      <c r="I523" s="303" t="str">
        <f t="shared" si="111"/>
        <v>A0186_SBパワー(株)_メニューB</v>
      </c>
      <c r="K523" s="303" t="s">
        <v>4901</v>
      </c>
      <c r="M523" s="303">
        <f t="shared" si="112"/>
        <v>1</v>
      </c>
    </row>
    <row r="524" spans="1:13">
      <c r="A524" s="643" t="str">
        <f t="shared" si="122"/>
        <v>A0186</v>
      </c>
      <c r="B524" s="644" t="str">
        <f t="shared" si="122"/>
        <v>SBパワー(株)</v>
      </c>
      <c r="C524" s="684" t="s">
        <v>466</v>
      </c>
      <c r="D524" s="649">
        <v>4.1999999999999998E-5</v>
      </c>
      <c r="E524" s="650">
        <v>4.1999999999999998E-5</v>
      </c>
      <c r="F524" s="1404"/>
      <c r="G524" s="1405"/>
      <c r="H524" s="303" t="str">
        <f t="shared" si="110"/>
        <v>A0186_SBパワー(株)</v>
      </c>
      <c r="I524" s="303" t="str">
        <f t="shared" si="111"/>
        <v>A0186_SBパワー(株)_メニューC</v>
      </c>
      <c r="K524" s="303" t="s">
        <v>4902</v>
      </c>
      <c r="M524" s="303">
        <f t="shared" si="112"/>
        <v>1</v>
      </c>
    </row>
    <row r="525" spans="1:13">
      <c r="A525" s="643" t="str">
        <f t="shared" si="122"/>
        <v>A0186</v>
      </c>
      <c r="B525" s="644" t="str">
        <f t="shared" si="122"/>
        <v>SBパワー(株)</v>
      </c>
      <c r="C525" s="681" t="s">
        <v>1719</v>
      </c>
      <c r="D525" s="649">
        <v>5.4799999999999998E-4</v>
      </c>
      <c r="E525" s="650">
        <v>5.4799999999999998E-4</v>
      </c>
      <c r="F525" s="1404"/>
      <c r="G525" s="1405"/>
      <c r="H525" s="303" t="str">
        <f t="shared" si="110"/>
        <v>A0186_SBパワー(株)</v>
      </c>
      <c r="I525" s="303" t="str">
        <f t="shared" si="111"/>
        <v>A0186_SBパワー(株)_メニューD(残差)</v>
      </c>
      <c r="K525" s="303" t="s">
        <v>4903</v>
      </c>
      <c r="M525" s="303">
        <f t="shared" si="112"/>
        <v>3</v>
      </c>
    </row>
    <row r="526" spans="1:13">
      <c r="A526" s="643" t="str">
        <f t="shared" si="122"/>
        <v>A0186</v>
      </c>
      <c r="B526" s="644" t="str">
        <f t="shared" si="122"/>
        <v>SBパワー(株)</v>
      </c>
      <c r="C526" s="648" t="s">
        <v>647</v>
      </c>
      <c r="D526" s="744">
        <v>5.3399999999999997E-4</v>
      </c>
      <c r="E526" s="745">
        <v>5.3399999999999997E-4</v>
      </c>
      <c r="F526" s="1404"/>
      <c r="G526" s="1405"/>
      <c r="H526" s="303" t="str">
        <f t="shared" si="110"/>
        <v>A0186_SBパワー(株)</v>
      </c>
      <c r="I526" s="303" t="str">
        <f t="shared" si="111"/>
        <v>A0186_SBパワー(株)_(参考値)事業者全体</v>
      </c>
      <c r="K526" s="303" t="s">
        <v>4904</v>
      </c>
      <c r="M526" s="303">
        <f t="shared" si="112"/>
        <v>1</v>
      </c>
    </row>
    <row r="527" spans="1:13">
      <c r="A527" s="643" t="s">
        <v>312</v>
      </c>
      <c r="B527" s="644" t="s">
        <v>4905</v>
      </c>
      <c r="C527" s="635" t="s">
        <v>215</v>
      </c>
      <c r="D527" s="646">
        <v>0</v>
      </c>
      <c r="E527" s="647">
        <v>0</v>
      </c>
      <c r="F527" s="1404">
        <v>100</v>
      </c>
      <c r="G527" s="1405"/>
      <c r="H527" s="303" t="str">
        <f t="shared" si="110"/>
        <v>A0187_NFパワーサービス(株)</v>
      </c>
      <c r="I527" s="303" t="str">
        <f t="shared" si="111"/>
        <v>A0187_NFパワーサービス(株)_メニューA</v>
      </c>
      <c r="K527" s="303" t="s">
        <v>4906</v>
      </c>
      <c r="M527" s="303">
        <f t="shared" si="112"/>
        <v>2</v>
      </c>
    </row>
    <row r="528" spans="1:13">
      <c r="A528" s="643" t="str">
        <f t="shared" ref="A528:B529" si="123">A527</f>
        <v>A0187</v>
      </c>
      <c r="B528" s="644" t="str">
        <f t="shared" si="123"/>
        <v>NFパワーサービス(株)</v>
      </c>
      <c r="C528" s="684" t="s">
        <v>4385</v>
      </c>
      <c r="D528" s="649">
        <v>3.7100000000000002E-4</v>
      </c>
      <c r="E528" s="650">
        <v>3.7100000000000002E-4</v>
      </c>
      <c r="F528" s="1404"/>
      <c r="G528" s="1405"/>
      <c r="H528" s="303" t="str">
        <f t="shared" si="110"/>
        <v>A0187_NFパワーサービス(株)</v>
      </c>
      <c r="I528" s="303" t="str">
        <f t="shared" si="111"/>
        <v>A0187_NFパワーサービス(株)_メニューB(残差)</v>
      </c>
      <c r="K528" s="303" t="s">
        <v>4907</v>
      </c>
      <c r="M528" s="303">
        <f t="shared" si="112"/>
        <v>3</v>
      </c>
    </row>
    <row r="529" spans="1:13">
      <c r="A529" s="643" t="str">
        <f t="shared" si="123"/>
        <v>A0187</v>
      </c>
      <c r="B529" s="644" t="str">
        <f t="shared" si="123"/>
        <v>NFパワーサービス(株)</v>
      </c>
      <c r="C529" s="718" t="s">
        <v>647</v>
      </c>
      <c r="D529" s="652">
        <v>3.1700000000000001E-4</v>
      </c>
      <c r="E529" s="653">
        <v>3.1700000000000001E-4</v>
      </c>
      <c r="F529" s="1404"/>
      <c r="G529" s="1405"/>
      <c r="H529" s="303" t="str">
        <f t="shared" si="110"/>
        <v>A0187_NFパワーサービス(株)</v>
      </c>
      <c r="I529" s="303" t="str">
        <f t="shared" si="111"/>
        <v>A0187_NFパワーサービス(株)_(参考値)事業者全体</v>
      </c>
      <c r="K529" s="303" t="s">
        <v>4908</v>
      </c>
      <c r="M529" s="303">
        <f t="shared" si="112"/>
        <v>1</v>
      </c>
    </row>
    <row r="530" spans="1:13">
      <c r="A530" s="643" t="s">
        <v>313</v>
      </c>
      <c r="B530" s="644" t="s">
        <v>1862</v>
      </c>
      <c r="C530" s="673" t="s">
        <v>215</v>
      </c>
      <c r="D530" s="646">
        <v>3.79E-4</v>
      </c>
      <c r="E530" s="647">
        <v>3.79E-4</v>
      </c>
      <c r="F530" s="1404">
        <v>100</v>
      </c>
      <c r="G530" s="1405"/>
      <c r="H530" s="303" t="str">
        <f t="shared" si="110"/>
        <v>A0188_ひおき地域エネルギー(株)</v>
      </c>
      <c r="I530" s="303" t="str">
        <f t="shared" si="111"/>
        <v>A0188_ひおき地域エネルギー(株)_メニューA</v>
      </c>
      <c r="K530" s="303" t="s">
        <v>4909</v>
      </c>
      <c r="M530" s="303">
        <f t="shared" si="112"/>
        <v>2</v>
      </c>
    </row>
    <row r="531" spans="1:13">
      <c r="A531" s="643" t="str">
        <f t="shared" ref="A531:B534" si="124">A530</f>
        <v>A0188</v>
      </c>
      <c r="B531" s="644" t="str">
        <f t="shared" si="124"/>
        <v>ひおき地域エネルギー(株)</v>
      </c>
      <c r="C531" s="676" t="s">
        <v>293</v>
      </c>
      <c r="D531" s="649">
        <v>4.3399999999999998E-4</v>
      </c>
      <c r="E531" s="650">
        <v>4.3399999999999998E-4</v>
      </c>
      <c r="F531" s="1404"/>
      <c r="G531" s="1405"/>
      <c r="H531" s="303" t="str">
        <f t="shared" si="110"/>
        <v>A0188_ひおき地域エネルギー(株)</v>
      </c>
      <c r="I531" s="303" t="str">
        <f t="shared" si="111"/>
        <v>A0188_ひおき地域エネルギー(株)_メニューB</v>
      </c>
      <c r="K531" s="303" t="s">
        <v>4910</v>
      </c>
      <c r="M531" s="303">
        <f t="shared" si="112"/>
        <v>1</v>
      </c>
    </row>
    <row r="532" spans="1:13">
      <c r="A532" s="643" t="str">
        <f t="shared" si="124"/>
        <v>A0188</v>
      </c>
      <c r="B532" s="644" t="str">
        <f t="shared" si="124"/>
        <v>ひおき地域エネルギー(株)</v>
      </c>
      <c r="C532" s="676" t="s">
        <v>466</v>
      </c>
      <c r="D532" s="649">
        <v>3.5199999999999999E-4</v>
      </c>
      <c r="E532" s="650">
        <v>3.5199999999999999E-4</v>
      </c>
      <c r="F532" s="1404"/>
      <c r="G532" s="1405"/>
      <c r="H532" s="303" t="str">
        <f t="shared" si="110"/>
        <v>A0188_ひおき地域エネルギー(株)</v>
      </c>
      <c r="I532" s="303" t="str">
        <f t="shared" si="111"/>
        <v>A0188_ひおき地域エネルギー(株)_メニューC</v>
      </c>
      <c r="K532" s="303" t="s">
        <v>4911</v>
      </c>
      <c r="M532" s="303">
        <f t="shared" si="112"/>
        <v>1</v>
      </c>
    </row>
    <row r="533" spans="1:13">
      <c r="A533" s="643" t="str">
        <f t="shared" si="124"/>
        <v>A0188</v>
      </c>
      <c r="B533" s="644" t="str">
        <f t="shared" si="124"/>
        <v>ひおき地域エネルギー(株)</v>
      </c>
      <c r="C533" s="676" t="s">
        <v>1719</v>
      </c>
      <c r="D533" s="717">
        <v>5.1099999999999995E-4</v>
      </c>
      <c r="E533" s="662">
        <v>5.1099999999999995E-4</v>
      </c>
      <c r="F533" s="1404"/>
      <c r="G533" s="1405"/>
      <c r="H533" s="303" t="str">
        <f t="shared" si="110"/>
        <v>A0188_ひおき地域エネルギー(株)</v>
      </c>
      <c r="I533" s="303" t="str">
        <f t="shared" si="111"/>
        <v>A0188_ひおき地域エネルギー(株)_メニューD(残差)</v>
      </c>
      <c r="K533" s="303" t="s">
        <v>4912</v>
      </c>
      <c r="M533" s="303">
        <f t="shared" si="112"/>
        <v>8</v>
      </c>
    </row>
    <row r="534" spans="1:13">
      <c r="A534" s="643" t="str">
        <f t="shared" si="124"/>
        <v>A0188</v>
      </c>
      <c r="B534" s="644" t="str">
        <f t="shared" si="124"/>
        <v>ひおき地域エネルギー(株)</v>
      </c>
      <c r="C534" s="719" t="s">
        <v>647</v>
      </c>
      <c r="D534" s="658">
        <v>4.9299999999999995E-4</v>
      </c>
      <c r="E534" s="653">
        <v>4.9299999999999995E-4</v>
      </c>
      <c r="F534" s="1404"/>
      <c r="G534" s="1405"/>
      <c r="H534" s="303" t="str">
        <f t="shared" si="110"/>
        <v>A0188_ひおき地域エネルギー(株)</v>
      </c>
      <c r="I534" s="303" t="str">
        <f t="shared" si="111"/>
        <v>A0188_ひおき地域エネルギー(株)_(参考値)事業者全体</v>
      </c>
      <c r="K534" s="303" t="s">
        <v>4913</v>
      </c>
      <c r="M534" s="303">
        <f t="shared" si="112"/>
        <v>1</v>
      </c>
    </row>
    <row r="535" spans="1:13">
      <c r="A535" s="633" t="s">
        <v>314</v>
      </c>
      <c r="B535" s="634" t="s">
        <v>1863</v>
      </c>
      <c r="C535" s="722"/>
      <c r="D535" s="641">
        <v>5.5199999999999997E-4</v>
      </c>
      <c r="E535" s="642">
        <v>5.5199999999999997E-4</v>
      </c>
      <c r="F535" s="638">
        <v>100</v>
      </c>
      <c r="G535" s="639"/>
      <c r="H535" s="303" t="str">
        <f t="shared" si="110"/>
        <v>A0189_和歌山電力(株)</v>
      </c>
      <c r="I535" s="303" t="str">
        <f t="shared" si="111"/>
        <v>A0189_和歌山電力(株)_</v>
      </c>
      <c r="K535" s="303" t="s">
        <v>4914</v>
      </c>
      <c r="M535" s="303">
        <f t="shared" si="112"/>
        <v>2</v>
      </c>
    </row>
    <row r="536" spans="1:13">
      <c r="A536" s="633" t="s">
        <v>315</v>
      </c>
      <c r="B536" s="634" t="s">
        <v>4915</v>
      </c>
      <c r="C536" s="640"/>
      <c r="D536" s="641">
        <v>4.5199999999999998E-4</v>
      </c>
      <c r="E536" s="642">
        <v>4.5199999999999998E-4</v>
      </c>
      <c r="F536" s="638">
        <v>100</v>
      </c>
      <c r="G536" s="639"/>
      <c r="H536" s="303" t="str">
        <f t="shared" si="110"/>
        <v>A0190_日本瓦斯(株)(日本ガス(株))</v>
      </c>
      <c r="I536" s="303" t="str">
        <f t="shared" si="111"/>
        <v>A0190_日本瓦斯(株)(日本ガス(株))_</v>
      </c>
      <c r="K536" s="303" t="s">
        <v>4916</v>
      </c>
      <c r="M536" s="303">
        <f t="shared" si="112"/>
        <v>3</v>
      </c>
    </row>
    <row r="537" spans="1:13">
      <c r="A537" s="643" t="s">
        <v>316</v>
      </c>
      <c r="B537" s="644" t="s">
        <v>1864</v>
      </c>
      <c r="C537" s="635" t="s">
        <v>215</v>
      </c>
      <c r="D537" s="857">
        <v>0</v>
      </c>
      <c r="E537" s="733">
        <v>0</v>
      </c>
      <c r="F537" s="1404">
        <v>17.637295379572194</v>
      </c>
      <c r="G537" s="1405" t="s">
        <v>4554</v>
      </c>
      <c r="H537" s="303" t="str">
        <f t="shared" si="110"/>
        <v>A0191_(株)トドック電力</v>
      </c>
      <c r="I537" s="303" t="str">
        <f t="shared" si="111"/>
        <v>A0191_(株)トドック電力_メニューA</v>
      </c>
      <c r="K537" s="303" t="s">
        <v>4917</v>
      </c>
      <c r="M537" s="303">
        <f t="shared" si="112"/>
        <v>1</v>
      </c>
    </row>
    <row r="538" spans="1:13">
      <c r="A538" s="643" t="str">
        <f t="shared" ref="A538:B539" si="125">A537</f>
        <v>A0191</v>
      </c>
      <c r="B538" s="644" t="str">
        <f t="shared" si="125"/>
        <v>(株)トドック電力</v>
      </c>
      <c r="C538" s="684" t="s">
        <v>4385</v>
      </c>
      <c r="D538" s="649">
        <v>3.4099999999999999E-4</v>
      </c>
      <c r="E538" s="650">
        <v>3.4099999999999999E-4</v>
      </c>
      <c r="F538" s="1404"/>
      <c r="G538" s="1405"/>
      <c r="H538" s="303" t="str">
        <f t="shared" si="110"/>
        <v>A0191_(株)トドック電力</v>
      </c>
      <c r="I538" s="303" t="str">
        <f t="shared" si="111"/>
        <v>A0191_(株)トドック電力_メニューB(残差)</v>
      </c>
      <c r="K538" s="303" t="s">
        <v>4918</v>
      </c>
      <c r="M538" s="303">
        <f t="shared" si="112"/>
        <v>1</v>
      </c>
    </row>
    <row r="539" spans="1:13">
      <c r="A539" s="643" t="str">
        <f t="shared" si="125"/>
        <v>A0191</v>
      </c>
      <c r="B539" s="644" t="str">
        <f t="shared" si="125"/>
        <v>(株)トドック電力</v>
      </c>
      <c r="C539" s="648" t="s">
        <v>647</v>
      </c>
      <c r="D539" s="652">
        <v>2.9799999999999998E-4</v>
      </c>
      <c r="E539" s="637">
        <v>2.9799999999999998E-4</v>
      </c>
      <c r="F539" s="1404"/>
      <c r="G539" s="1405"/>
      <c r="H539" s="303" t="str">
        <f t="shared" si="110"/>
        <v>A0191_(株)トドック電力</v>
      </c>
      <c r="I539" s="303" t="str">
        <f t="shared" si="111"/>
        <v>A0191_(株)トドック電力_(参考値)事業者全体</v>
      </c>
      <c r="K539" s="303" t="s">
        <v>4919</v>
      </c>
      <c r="M539" s="303">
        <f t="shared" si="112"/>
        <v>2</v>
      </c>
    </row>
    <row r="540" spans="1:13">
      <c r="A540" s="643" t="s">
        <v>317</v>
      </c>
      <c r="B540" s="644" t="s">
        <v>1865</v>
      </c>
      <c r="C540" s="635" t="s">
        <v>215</v>
      </c>
      <c r="D540" s="646">
        <v>0</v>
      </c>
      <c r="E540" s="647">
        <v>0</v>
      </c>
      <c r="F540" s="1404">
        <v>68.524584625745661</v>
      </c>
      <c r="G540" s="1405" t="s">
        <v>4920</v>
      </c>
      <c r="H540" s="303" t="str">
        <f t="shared" si="110"/>
        <v>A0193_九電みらいエナジー(株)</v>
      </c>
      <c r="I540" s="303" t="str">
        <f t="shared" si="111"/>
        <v>A0193_九電みらいエナジー(株)_メニューA</v>
      </c>
      <c r="K540" s="303" t="s">
        <v>4921</v>
      </c>
      <c r="M540" s="303">
        <f t="shared" si="112"/>
        <v>2</v>
      </c>
    </row>
    <row r="541" spans="1:13">
      <c r="A541" s="643" t="str">
        <f t="shared" ref="A541:B542" si="126">A540</f>
        <v>A0193</v>
      </c>
      <c r="B541" s="644" t="str">
        <f t="shared" si="126"/>
        <v>九電みらいエナジー(株)</v>
      </c>
      <c r="C541" s="684" t="s">
        <v>4385</v>
      </c>
      <c r="D541" s="649">
        <v>4.95E-4</v>
      </c>
      <c r="E541" s="650">
        <v>4.95E-4</v>
      </c>
      <c r="F541" s="1404"/>
      <c r="G541" s="1405"/>
      <c r="H541" s="303" t="str">
        <f t="shared" si="110"/>
        <v>A0193_九電みらいエナジー(株)</v>
      </c>
      <c r="I541" s="303" t="str">
        <f t="shared" si="111"/>
        <v>A0193_九電みらいエナジー(株)_メニューB(残差)</v>
      </c>
      <c r="K541" s="303" t="s">
        <v>4922</v>
      </c>
      <c r="M541" s="303">
        <f t="shared" si="112"/>
        <v>1</v>
      </c>
    </row>
    <row r="542" spans="1:13">
      <c r="A542" s="643" t="str">
        <f t="shared" si="126"/>
        <v>A0193</v>
      </c>
      <c r="B542" s="644" t="str">
        <f t="shared" si="126"/>
        <v>九電みらいエナジー(株)</v>
      </c>
      <c r="C542" s="651" t="s">
        <v>647</v>
      </c>
      <c r="D542" s="652">
        <v>4.8700000000000002E-4</v>
      </c>
      <c r="E542" s="653">
        <v>4.8700000000000002E-4</v>
      </c>
      <c r="F542" s="1404"/>
      <c r="G542" s="1405"/>
      <c r="H542" s="303" t="str">
        <f t="shared" si="110"/>
        <v>A0193_九電みらいエナジー(株)</v>
      </c>
      <c r="I542" s="303" t="str">
        <f t="shared" si="111"/>
        <v>A0193_九電みらいエナジー(株)_(参考値)事業者全体</v>
      </c>
      <c r="K542" s="303" t="s">
        <v>4923</v>
      </c>
      <c r="M542" s="303">
        <f t="shared" si="112"/>
        <v>1</v>
      </c>
    </row>
    <row r="543" spans="1:13">
      <c r="A543" s="633" t="s">
        <v>318</v>
      </c>
      <c r="B543" s="634" t="s">
        <v>1866</v>
      </c>
      <c r="C543" s="640"/>
      <c r="D543" s="641">
        <v>8.4000000000000003E-4</v>
      </c>
      <c r="E543" s="642">
        <v>8.4000000000000003E-4</v>
      </c>
      <c r="F543" s="638">
        <v>100</v>
      </c>
      <c r="G543" s="639"/>
      <c r="H543" s="303" t="str">
        <f t="shared" ref="H543:H606" si="127">A543&amp;"_"&amp;B543</f>
        <v>A0194_(株)ミツウロコヴェッセル</v>
      </c>
      <c r="I543" s="303" t="str">
        <f t="shared" ref="I543:I606" si="128">A543&amp;"_"&amp;B543&amp;"_"&amp;C543</f>
        <v>A0194_(株)ミツウロコヴェッセル_</v>
      </c>
      <c r="K543" s="303" t="s">
        <v>4924</v>
      </c>
      <c r="M543" s="303">
        <f t="shared" ref="M543:M606" si="129">COUNTIF($H$30:$H$3024,K543)</f>
        <v>1</v>
      </c>
    </row>
    <row r="544" spans="1:13">
      <c r="A544" s="633" t="s">
        <v>319</v>
      </c>
      <c r="B544" s="634" t="s">
        <v>1867</v>
      </c>
      <c r="C544" s="640"/>
      <c r="D544" s="641">
        <v>4.2000000000000002E-4</v>
      </c>
      <c r="E544" s="779">
        <v>4.2000000000000002E-4</v>
      </c>
      <c r="F544" s="638">
        <v>100</v>
      </c>
      <c r="G544" s="639"/>
      <c r="H544" s="303" t="str">
        <f t="shared" si="127"/>
        <v>A0195_(株)フォレストパワー</v>
      </c>
      <c r="I544" s="303" t="str">
        <f t="shared" si="128"/>
        <v>A0195_(株)フォレストパワー_</v>
      </c>
      <c r="K544" s="303" t="s">
        <v>4925</v>
      </c>
      <c r="M544" s="303">
        <f t="shared" si="129"/>
        <v>1</v>
      </c>
    </row>
    <row r="545" spans="1:13">
      <c r="A545" s="633" t="s">
        <v>320</v>
      </c>
      <c r="B545" s="634" t="s">
        <v>1868</v>
      </c>
      <c r="C545" s="648"/>
      <c r="D545" s="832">
        <v>3.4099999999999999E-4</v>
      </c>
      <c r="E545" s="637">
        <v>3.4099999999999999E-4</v>
      </c>
      <c r="F545" s="638">
        <v>100</v>
      </c>
      <c r="G545" s="639"/>
      <c r="H545" s="303" t="str">
        <f t="shared" si="127"/>
        <v>A0196_日高都市ガス(株)</v>
      </c>
      <c r="I545" s="303" t="str">
        <f t="shared" si="128"/>
        <v>A0196_日高都市ガス(株)_</v>
      </c>
      <c r="K545" s="303" t="s">
        <v>4926</v>
      </c>
      <c r="M545" s="303">
        <f t="shared" si="129"/>
        <v>1</v>
      </c>
    </row>
    <row r="546" spans="1:13">
      <c r="A546" s="643" t="s">
        <v>321</v>
      </c>
      <c r="B546" s="644" t="s">
        <v>1869</v>
      </c>
      <c r="C546" s="673" t="s">
        <v>215</v>
      </c>
      <c r="D546" s="647">
        <v>0</v>
      </c>
      <c r="E546" s="647">
        <v>0</v>
      </c>
      <c r="F546" s="1404">
        <v>100</v>
      </c>
      <c r="G546" s="1405"/>
      <c r="H546" s="303" t="str">
        <f t="shared" si="127"/>
        <v>A0197_(株)アドバンテック</v>
      </c>
      <c r="I546" s="303" t="str">
        <f t="shared" si="128"/>
        <v>A0197_(株)アドバンテック_メニューA</v>
      </c>
      <c r="K546" s="303" t="s">
        <v>4927</v>
      </c>
      <c r="M546" s="303">
        <f t="shared" si="129"/>
        <v>1</v>
      </c>
    </row>
    <row r="547" spans="1:13">
      <c r="A547" s="643" t="str">
        <f t="shared" ref="A547:B548" si="130">A546</f>
        <v>A0197</v>
      </c>
      <c r="B547" s="644" t="str">
        <f t="shared" si="130"/>
        <v>(株)アドバンテック</v>
      </c>
      <c r="C547" s="676" t="s">
        <v>293</v>
      </c>
      <c r="D547" s="650">
        <v>4.2499999999999998E-4</v>
      </c>
      <c r="E547" s="650">
        <v>4.2499999999999998E-4</v>
      </c>
      <c r="F547" s="1404"/>
      <c r="G547" s="1405"/>
      <c r="H547" s="303" t="str">
        <f t="shared" si="127"/>
        <v>A0197_(株)アドバンテック</v>
      </c>
      <c r="I547" s="303" t="str">
        <f t="shared" si="128"/>
        <v>A0197_(株)アドバンテック_メニューB</v>
      </c>
      <c r="K547" s="303" t="s">
        <v>4928</v>
      </c>
      <c r="M547" s="303">
        <f t="shared" si="129"/>
        <v>2</v>
      </c>
    </row>
    <row r="548" spans="1:13">
      <c r="A548" s="643" t="str">
        <f t="shared" si="130"/>
        <v>A0197</v>
      </c>
      <c r="B548" s="644" t="str">
        <f t="shared" si="130"/>
        <v>(株)アドバンテック</v>
      </c>
      <c r="C548" s="747" t="s">
        <v>647</v>
      </c>
      <c r="D548" s="658">
        <v>7.85E-4</v>
      </c>
      <c r="E548" s="653">
        <v>7.85E-4</v>
      </c>
      <c r="F548" s="1404"/>
      <c r="G548" s="1405"/>
      <c r="H548" s="303" t="str">
        <f t="shared" si="127"/>
        <v>A0197_(株)アドバンテック</v>
      </c>
      <c r="I548" s="303" t="str">
        <f t="shared" si="128"/>
        <v>A0197_(株)アドバンテック_(参考値)事業者全体</v>
      </c>
      <c r="K548" s="303" t="s">
        <v>4929</v>
      </c>
      <c r="M548" s="303">
        <f t="shared" si="129"/>
        <v>2</v>
      </c>
    </row>
    <row r="549" spans="1:13">
      <c r="A549" s="643" t="s">
        <v>322</v>
      </c>
      <c r="B549" s="644" t="s">
        <v>1870</v>
      </c>
      <c r="C549" s="673" t="s">
        <v>215</v>
      </c>
      <c r="D549" s="646">
        <v>0</v>
      </c>
      <c r="E549" s="647">
        <v>0</v>
      </c>
      <c r="F549" s="1404">
        <v>69.84315922139757</v>
      </c>
      <c r="G549" s="1405" t="s">
        <v>4378</v>
      </c>
      <c r="H549" s="303" t="str">
        <f t="shared" si="127"/>
        <v>A0199_ローカルエナジー(株)</v>
      </c>
      <c r="I549" s="303" t="str">
        <f t="shared" si="128"/>
        <v>A0199_ローカルエナジー(株)_メニューA</v>
      </c>
      <c r="K549" s="303" t="s">
        <v>4930</v>
      </c>
      <c r="M549" s="303">
        <f t="shared" si="129"/>
        <v>1</v>
      </c>
    </row>
    <row r="550" spans="1:13">
      <c r="A550" s="643" t="str">
        <f t="shared" ref="A550:B551" si="131">A549</f>
        <v>A0199</v>
      </c>
      <c r="B550" s="644" t="str">
        <f t="shared" si="131"/>
        <v>ローカルエナジー(株)</v>
      </c>
      <c r="C550" s="676" t="s">
        <v>4385</v>
      </c>
      <c r="D550" s="649">
        <v>5.3899999999999998E-4</v>
      </c>
      <c r="E550" s="650">
        <v>5.3899999999999998E-4</v>
      </c>
      <c r="F550" s="1404"/>
      <c r="G550" s="1405"/>
      <c r="H550" s="303" t="str">
        <f t="shared" si="127"/>
        <v>A0199_ローカルエナジー(株)</v>
      </c>
      <c r="I550" s="303" t="str">
        <f t="shared" si="128"/>
        <v>A0199_ローカルエナジー(株)_メニューB(残差)</v>
      </c>
      <c r="K550" s="303" t="s">
        <v>4931</v>
      </c>
      <c r="M550" s="303">
        <f t="shared" si="129"/>
        <v>1</v>
      </c>
    </row>
    <row r="551" spans="1:13">
      <c r="A551" s="643" t="str">
        <f t="shared" si="131"/>
        <v>A0199</v>
      </c>
      <c r="B551" s="644" t="str">
        <f t="shared" si="131"/>
        <v>ローカルエナジー(株)</v>
      </c>
      <c r="C551" s="719" t="s">
        <v>647</v>
      </c>
      <c r="D551" s="658">
        <v>3.7399999999999998E-4</v>
      </c>
      <c r="E551" s="653">
        <v>3.7399999999999998E-4</v>
      </c>
      <c r="F551" s="1404"/>
      <c r="G551" s="1405"/>
      <c r="H551" s="303" t="str">
        <f t="shared" si="127"/>
        <v>A0199_ローカルエナジー(株)</v>
      </c>
      <c r="I551" s="303" t="str">
        <f t="shared" si="128"/>
        <v>A0199_ローカルエナジー(株)_(参考値)事業者全体</v>
      </c>
      <c r="K551" s="303" t="s">
        <v>4932</v>
      </c>
      <c r="M551" s="303">
        <f t="shared" si="129"/>
        <v>1</v>
      </c>
    </row>
    <row r="552" spans="1:13">
      <c r="A552" s="643" t="s">
        <v>323</v>
      </c>
      <c r="B552" s="644" t="s">
        <v>1871</v>
      </c>
      <c r="C552" s="720" t="s">
        <v>215</v>
      </c>
      <c r="D552" s="646">
        <v>0</v>
      </c>
      <c r="E552" s="647">
        <v>0</v>
      </c>
      <c r="F552" s="1404">
        <v>100</v>
      </c>
      <c r="G552" s="1405"/>
      <c r="H552" s="303" t="str">
        <f t="shared" si="127"/>
        <v>A0200_エネックス(株)</v>
      </c>
      <c r="I552" s="303" t="str">
        <f t="shared" si="128"/>
        <v>A0200_エネックス(株)_メニューA</v>
      </c>
      <c r="K552" s="303" t="s">
        <v>4933</v>
      </c>
      <c r="M552" s="303">
        <f t="shared" si="129"/>
        <v>1</v>
      </c>
    </row>
    <row r="553" spans="1:13">
      <c r="A553" s="643" t="str">
        <f t="shared" ref="A553:B554" si="132">A552</f>
        <v>A0200</v>
      </c>
      <c r="B553" s="644" t="str">
        <f t="shared" si="132"/>
        <v>エネックス(株)</v>
      </c>
      <c r="C553" s="684" t="s">
        <v>4385</v>
      </c>
      <c r="D553" s="649">
        <v>4.0999999999999999E-4</v>
      </c>
      <c r="E553" s="650">
        <v>4.0999999999999999E-4</v>
      </c>
      <c r="F553" s="1404"/>
      <c r="G553" s="1405"/>
      <c r="H553" s="303" t="str">
        <f t="shared" si="127"/>
        <v>A0200_エネックス(株)</v>
      </c>
      <c r="I553" s="303" t="str">
        <f t="shared" si="128"/>
        <v>A0200_エネックス(株)_メニューB(残差)</v>
      </c>
      <c r="K553" s="303" t="s">
        <v>4934</v>
      </c>
      <c r="M553" s="303">
        <f t="shared" si="129"/>
        <v>1</v>
      </c>
    </row>
    <row r="554" spans="1:13">
      <c r="A554" s="643" t="str">
        <f t="shared" si="132"/>
        <v>A0200</v>
      </c>
      <c r="B554" s="644" t="str">
        <f t="shared" si="132"/>
        <v>エネックス(株)</v>
      </c>
      <c r="C554" s="648" t="s">
        <v>647</v>
      </c>
      <c r="D554" s="652">
        <v>3.7100000000000002E-4</v>
      </c>
      <c r="E554" s="653">
        <v>3.7100000000000002E-4</v>
      </c>
      <c r="F554" s="1404"/>
      <c r="G554" s="1405"/>
      <c r="H554" s="303" t="str">
        <f t="shared" si="127"/>
        <v>A0200_エネックス(株)</v>
      </c>
      <c r="I554" s="303" t="str">
        <f t="shared" si="128"/>
        <v>A0200_エネックス(株)_(参考値)事業者全体</v>
      </c>
      <c r="K554" s="303" t="s">
        <v>4935</v>
      </c>
      <c r="M554" s="303">
        <f t="shared" si="129"/>
        <v>1</v>
      </c>
    </row>
    <row r="555" spans="1:13">
      <c r="A555" s="633" t="s">
        <v>324</v>
      </c>
      <c r="B555" s="634" t="s">
        <v>1872</v>
      </c>
      <c r="C555" s="640"/>
      <c r="D555" s="641">
        <v>5.0199999999999995E-4</v>
      </c>
      <c r="E555" s="642">
        <v>5.0199999999999995E-4</v>
      </c>
      <c r="F555" s="638">
        <v>100</v>
      </c>
      <c r="G555" s="639"/>
      <c r="H555" s="303" t="str">
        <f t="shared" si="127"/>
        <v>A0203_(株)レクスポート</v>
      </c>
      <c r="I555" s="303" t="str">
        <f t="shared" si="128"/>
        <v>A0203_(株)レクスポート_</v>
      </c>
      <c r="K555" s="303" t="s">
        <v>4936</v>
      </c>
      <c r="M555" s="303">
        <f t="shared" si="129"/>
        <v>1</v>
      </c>
    </row>
    <row r="556" spans="1:13">
      <c r="A556" s="633" t="s">
        <v>325</v>
      </c>
      <c r="B556" s="634" t="s">
        <v>1873</v>
      </c>
      <c r="C556" s="640"/>
      <c r="D556" s="641">
        <v>4.2400000000000001E-4</v>
      </c>
      <c r="E556" s="642">
        <v>4.2400000000000001E-4</v>
      </c>
      <c r="F556" s="638">
        <v>100</v>
      </c>
      <c r="G556" s="639"/>
      <c r="H556" s="303" t="str">
        <f t="shared" si="127"/>
        <v>A0204_なでしこ電力(株)</v>
      </c>
      <c r="I556" s="303" t="str">
        <f t="shared" si="128"/>
        <v>A0204_なでしこ電力(株)_</v>
      </c>
      <c r="K556" s="303" t="s">
        <v>4937</v>
      </c>
      <c r="M556" s="303">
        <f t="shared" si="129"/>
        <v>1</v>
      </c>
    </row>
    <row r="557" spans="1:13">
      <c r="A557" s="643" t="s">
        <v>326</v>
      </c>
      <c r="B557" s="644" t="s">
        <v>1874</v>
      </c>
      <c r="C557" s="635" t="s">
        <v>215</v>
      </c>
      <c r="D557" s="647">
        <v>0</v>
      </c>
      <c r="E557" s="647">
        <v>0</v>
      </c>
      <c r="F557" s="1404">
        <v>100</v>
      </c>
      <c r="G557" s="1405"/>
      <c r="H557" s="303" t="str">
        <f t="shared" si="127"/>
        <v>A0206_日田グリーン電力(株)</v>
      </c>
      <c r="I557" s="303" t="str">
        <f t="shared" si="128"/>
        <v>A0206_日田グリーン電力(株)_メニューA</v>
      </c>
      <c r="K557" s="303" t="s">
        <v>4938</v>
      </c>
      <c r="M557" s="303">
        <f t="shared" si="129"/>
        <v>1</v>
      </c>
    </row>
    <row r="558" spans="1:13">
      <c r="A558" s="643" t="str">
        <f t="shared" ref="A558:B559" si="133">A557</f>
        <v>A0206</v>
      </c>
      <c r="B558" s="644" t="str">
        <f t="shared" si="133"/>
        <v>日田グリーン電力(株)</v>
      </c>
      <c r="C558" s="660" t="s">
        <v>4385</v>
      </c>
      <c r="D558" s="650">
        <v>4.2700000000000002E-4</v>
      </c>
      <c r="E558" s="650">
        <v>4.2700000000000002E-4</v>
      </c>
      <c r="F558" s="1404"/>
      <c r="G558" s="1405"/>
      <c r="H558" s="303" t="str">
        <f t="shared" si="127"/>
        <v>A0206_日田グリーン電力(株)</v>
      </c>
      <c r="I558" s="303" t="str">
        <f t="shared" si="128"/>
        <v>A0206_日田グリーン電力(株)_メニューB(残差)</v>
      </c>
      <c r="K558" s="303" t="s">
        <v>4939</v>
      </c>
      <c r="M558" s="303">
        <f t="shared" si="129"/>
        <v>1</v>
      </c>
    </row>
    <row r="559" spans="1:13">
      <c r="A559" s="643" t="str">
        <f t="shared" si="133"/>
        <v>A0206</v>
      </c>
      <c r="B559" s="644" t="str">
        <f t="shared" si="133"/>
        <v>日田グリーン電力(株)</v>
      </c>
      <c r="C559" s="651" t="s">
        <v>647</v>
      </c>
      <c r="D559" s="652">
        <v>3.48E-4</v>
      </c>
      <c r="E559" s="653">
        <v>3.48E-4</v>
      </c>
      <c r="F559" s="1404"/>
      <c r="G559" s="1405"/>
      <c r="H559" s="303" t="str">
        <f t="shared" si="127"/>
        <v>A0206_日田グリーン電力(株)</v>
      </c>
      <c r="I559" s="303" t="str">
        <f t="shared" si="128"/>
        <v>A0206_日田グリーン電力(株)_(参考値)事業者全体</v>
      </c>
      <c r="K559" s="303" t="s">
        <v>4940</v>
      </c>
      <c r="M559" s="303">
        <f t="shared" si="129"/>
        <v>1</v>
      </c>
    </row>
    <row r="560" spans="1:13">
      <c r="A560" s="633" t="s">
        <v>327</v>
      </c>
      <c r="B560" s="634" t="s">
        <v>1875</v>
      </c>
      <c r="C560" s="640"/>
      <c r="D560" s="641">
        <v>3.4099999999999999E-4</v>
      </c>
      <c r="E560" s="642">
        <v>3.4099999999999999E-4</v>
      </c>
      <c r="F560" s="638">
        <v>100</v>
      </c>
      <c r="G560" s="639"/>
      <c r="H560" s="303" t="str">
        <f t="shared" si="127"/>
        <v>A0209_埼玉ガス(株)</v>
      </c>
      <c r="I560" s="303" t="str">
        <f t="shared" si="128"/>
        <v>A0209_埼玉ガス(株)_</v>
      </c>
      <c r="K560" s="303" t="s">
        <v>4941</v>
      </c>
      <c r="M560" s="303">
        <f t="shared" si="129"/>
        <v>1</v>
      </c>
    </row>
    <row r="561" spans="1:13">
      <c r="A561" s="633" t="s">
        <v>328</v>
      </c>
      <c r="B561" s="634" t="s">
        <v>1876</v>
      </c>
      <c r="C561" s="640"/>
      <c r="D561" s="641">
        <v>4.2400000000000001E-4</v>
      </c>
      <c r="E561" s="642">
        <v>4.2400000000000001E-4</v>
      </c>
      <c r="F561" s="638">
        <v>100</v>
      </c>
      <c r="G561" s="639"/>
      <c r="H561" s="303" t="str">
        <f t="shared" si="127"/>
        <v>A0210_宮崎パワーライン(株)</v>
      </c>
      <c r="I561" s="303" t="str">
        <f t="shared" si="128"/>
        <v>A0210_宮崎パワーライン(株)_</v>
      </c>
      <c r="K561" s="303" t="s">
        <v>4942</v>
      </c>
      <c r="M561" s="303">
        <f t="shared" si="129"/>
        <v>1</v>
      </c>
    </row>
    <row r="562" spans="1:13">
      <c r="A562" s="844" t="s">
        <v>329</v>
      </c>
      <c r="B562" s="858" t="s">
        <v>1877</v>
      </c>
      <c r="C562" s="635"/>
      <c r="D562" s="771">
        <v>4.37E-4</v>
      </c>
      <c r="E562" s="808">
        <v>4.37E-4</v>
      </c>
      <c r="F562" s="847">
        <v>100</v>
      </c>
      <c r="G562" s="848"/>
      <c r="H562" s="303" t="str">
        <f t="shared" si="127"/>
        <v>A0211_(株)パワー・オプティマイザー</v>
      </c>
      <c r="I562" s="303" t="str">
        <f t="shared" si="128"/>
        <v>A0211_(株)パワー・オプティマイザー_</v>
      </c>
      <c r="K562" s="303" t="s">
        <v>4943</v>
      </c>
      <c r="M562" s="303">
        <f t="shared" si="129"/>
        <v>1</v>
      </c>
    </row>
    <row r="563" spans="1:13">
      <c r="A563" s="797" t="s">
        <v>330</v>
      </c>
      <c r="B563" s="798" t="s">
        <v>4944</v>
      </c>
      <c r="C563" s="859" t="s">
        <v>215</v>
      </c>
      <c r="D563" s="646">
        <v>0</v>
      </c>
      <c r="E563" s="647">
        <v>0</v>
      </c>
      <c r="F563" s="1407">
        <v>98.439711271330111</v>
      </c>
      <c r="G563" s="1409" t="s">
        <v>4945</v>
      </c>
      <c r="H563" s="303" t="str">
        <f t="shared" si="127"/>
        <v>A0213_(株)U-POWER</v>
      </c>
      <c r="I563" s="303" t="str">
        <f t="shared" si="128"/>
        <v>A0213_(株)U-POWER_メニューA</v>
      </c>
      <c r="K563" s="303" t="s">
        <v>4946</v>
      </c>
      <c r="M563" s="303">
        <f t="shared" si="129"/>
        <v>1</v>
      </c>
    </row>
    <row r="564" spans="1:13">
      <c r="A564" s="800" t="str">
        <f t="shared" ref="A564:B567" si="134">A563</f>
        <v>A0213</v>
      </c>
      <c r="B564" s="644" t="str">
        <f t="shared" si="134"/>
        <v>(株)U-POWER</v>
      </c>
      <c r="C564" s="676" t="s">
        <v>293</v>
      </c>
      <c r="D564" s="649">
        <v>2.1900000000000001E-4</v>
      </c>
      <c r="E564" s="650">
        <v>2.1900000000000001E-4</v>
      </c>
      <c r="F564" s="1404"/>
      <c r="G564" s="1410"/>
      <c r="H564" s="303" t="str">
        <f t="shared" si="127"/>
        <v>A0213_(株)U-POWER</v>
      </c>
      <c r="I564" s="303" t="str">
        <f t="shared" si="128"/>
        <v>A0213_(株)U-POWER_メニューB</v>
      </c>
      <c r="K564" s="303" t="s">
        <v>4306</v>
      </c>
      <c r="M564" s="303">
        <f t="shared" si="129"/>
        <v>1</v>
      </c>
    </row>
    <row r="565" spans="1:13">
      <c r="A565" s="800" t="str">
        <f t="shared" si="134"/>
        <v>A0213</v>
      </c>
      <c r="B565" s="644" t="str">
        <f t="shared" si="134"/>
        <v>(株)U-POWER</v>
      </c>
      <c r="C565" s="676" t="s">
        <v>466</v>
      </c>
      <c r="D565" s="649">
        <v>3.9399999999999998E-4</v>
      </c>
      <c r="E565" s="650">
        <v>3.9399999999999998E-4</v>
      </c>
      <c r="F565" s="1404"/>
      <c r="G565" s="1410"/>
      <c r="H565" s="303" t="str">
        <f t="shared" si="127"/>
        <v>A0213_(株)U-POWER</v>
      </c>
      <c r="I565" s="303" t="str">
        <f t="shared" si="128"/>
        <v>A0213_(株)U-POWER_メニューC</v>
      </c>
      <c r="M565" s="303">
        <f t="shared" si="129"/>
        <v>0</v>
      </c>
    </row>
    <row r="566" spans="1:13">
      <c r="A566" s="800" t="str">
        <f t="shared" si="134"/>
        <v>A0213</v>
      </c>
      <c r="B566" s="644" t="str">
        <f t="shared" si="134"/>
        <v>(株)U-POWER</v>
      </c>
      <c r="C566" s="676" t="s">
        <v>1719</v>
      </c>
      <c r="D566" s="649">
        <v>7.0100000000000002E-4</v>
      </c>
      <c r="E566" s="650">
        <v>7.0100000000000002E-4</v>
      </c>
      <c r="F566" s="1404"/>
      <c r="G566" s="1410"/>
      <c r="H566" s="303" t="str">
        <f t="shared" si="127"/>
        <v>A0213_(株)U-POWER</v>
      </c>
      <c r="I566" s="303" t="str">
        <f t="shared" si="128"/>
        <v>A0213_(株)U-POWER_メニューD(残差)</v>
      </c>
      <c r="M566" s="303">
        <f t="shared" si="129"/>
        <v>0</v>
      </c>
    </row>
    <row r="567" spans="1:13">
      <c r="A567" s="801" t="str">
        <f t="shared" si="134"/>
        <v>A0213</v>
      </c>
      <c r="B567" s="792" t="str">
        <f t="shared" si="134"/>
        <v>(株)U-POWER</v>
      </c>
      <c r="C567" s="715" t="s">
        <v>647</v>
      </c>
      <c r="D567" s="658">
        <v>4.9200000000000003E-4</v>
      </c>
      <c r="E567" s="642">
        <v>4.9200000000000003E-4</v>
      </c>
      <c r="F567" s="1408"/>
      <c r="G567" s="1411"/>
      <c r="H567" s="303" t="str">
        <f t="shared" si="127"/>
        <v>A0213_(株)U-POWER</v>
      </c>
      <c r="I567" s="303" t="str">
        <f t="shared" si="128"/>
        <v>A0213_(株)U-POWER_(参考値)事業者全体</v>
      </c>
      <c r="M567" s="303">
        <f t="shared" si="129"/>
        <v>0</v>
      </c>
    </row>
    <row r="568" spans="1:13">
      <c r="A568" s="822" t="s">
        <v>331</v>
      </c>
      <c r="B568" s="823" t="s">
        <v>4947</v>
      </c>
      <c r="C568" s="824"/>
      <c r="D568" s="641">
        <v>4.7100000000000001E-4</v>
      </c>
      <c r="E568" s="825">
        <v>4.7100000000000001E-4</v>
      </c>
      <c r="F568" s="826">
        <v>100</v>
      </c>
      <c r="G568" s="827"/>
      <c r="H568" s="303" t="str">
        <f t="shared" si="127"/>
        <v>A0214_(株)TTSパワー</v>
      </c>
      <c r="I568" s="303" t="str">
        <f t="shared" si="128"/>
        <v>A0214_(株)TTSパワー_</v>
      </c>
      <c r="M568" s="303">
        <f t="shared" si="129"/>
        <v>0</v>
      </c>
    </row>
    <row r="569" spans="1:13">
      <c r="A569" s="860" t="s">
        <v>332</v>
      </c>
      <c r="B569" s="861" t="s">
        <v>1878</v>
      </c>
      <c r="C569" s="722"/>
      <c r="D569" s="832">
        <v>4.5399999999999998E-4</v>
      </c>
      <c r="E569" s="637">
        <v>4.5399999999999998E-4</v>
      </c>
      <c r="F569" s="862">
        <v>100</v>
      </c>
      <c r="G569" s="863"/>
      <c r="H569" s="303" t="str">
        <f t="shared" si="127"/>
        <v>A0216_(株)岩手ウッドパワー</v>
      </c>
      <c r="I569" s="303" t="str">
        <f t="shared" si="128"/>
        <v>A0216_(株)岩手ウッドパワー_</v>
      </c>
      <c r="M569" s="303">
        <f t="shared" si="129"/>
        <v>0</v>
      </c>
    </row>
    <row r="570" spans="1:13">
      <c r="A570" s="633" t="s">
        <v>333</v>
      </c>
      <c r="B570" s="634" t="s">
        <v>1879</v>
      </c>
      <c r="C570" s="640"/>
      <c r="D570" s="641">
        <v>5.9100000000000005E-4</v>
      </c>
      <c r="E570" s="642">
        <v>5.9100000000000005E-4</v>
      </c>
      <c r="F570" s="638" t="s">
        <v>4349</v>
      </c>
      <c r="G570" s="639"/>
      <c r="H570" s="303" t="str">
        <f t="shared" si="127"/>
        <v>A0217_里山パワーワークス(株)</v>
      </c>
      <c r="I570" s="303" t="str">
        <f t="shared" si="128"/>
        <v>A0217_里山パワーワークス(株)_</v>
      </c>
      <c r="M570" s="303">
        <f t="shared" si="129"/>
        <v>0</v>
      </c>
    </row>
    <row r="571" spans="1:13">
      <c r="A571" s="643" t="s">
        <v>1880</v>
      </c>
      <c r="B571" s="644" t="s">
        <v>1881</v>
      </c>
      <c r="C571" s="635" t="s">
        <v>215</v>
      </c>
      <c r="D571" s="646">
        <v>0</v>
      </c>
      <c r="E571" s="647">
        <v>0</v>
      </c>
      <c r="F571" s="1404">
        <v>100</v>
      </c>
      <c r="G571" s="1405"/>
      <c r="H571" s="303" t="str">
        <f t="shared" si="127"/>
        <v>A0218_(株)中之条パワー</v>
      </c>
      <c r="I571" s="303" t="str">
        <f t="shared" si="128"/>
        <v>A0218_(株)中之条パワー_メニューA</v>
      </c>
      <c r="M571" s="303">
        <f t="shared" si="129"/>
        <v>0</v>
      </c>
    </row>
    <row r="572" spans="1:13">
      <c r="A572" s="643" t="str">
        <f t="shared" ref="A572:B573" si="135">A571</f>
        <v>A0218</v>
      </c>
      <c r="B572" s="644" t="str">
        <f t="shared" si="135"/>
        <v>(株)中之条パワー</v>
      </c>
      <c r="C572" s="684" t="s">
        <v>4385</v>
      </c>
      <c r="D572" s="649">
        <v>3.5300000000000002E-4</v>
      </c>
      <c r="E572" s="650">
        <v>3.5300000000000002E-4</v>
      </c>
      <c r="F572" s="1404"/>
      <c r="G572" s="1405"/>
      <c r="H572" s="303" t="str">
        <f t="shared" si="127"/>
        <v>A0218_(株)中之条パワー</v>
      </c>
      <c r="I572" s="303" t="str">
        <f t="shared" si="128"/>
        <v>A0218_(株)中之条パワー_メニューB(残差)</v>
      </c>
      <c r="M572" s="303">
        <f t="shared" si="129"/>
        <v>0</v>
      </c>
    </row>
    <row r="573" spans="1:13">
      <c r="A573" s="643" t="str">
        <f t="shared" si="135"/>
        <v>A0218</v>
      </c>
      <c r="B573" s="644" t="str">
        <f t="shared" si="135"/>
        <v>(株)中之条パワー</v>
      </c>
      <c r="C573" s="651" t="s">
        <v>647</v>
      </c>
      <c r="D573" s="661">
        <v>3.4000000000000002E-4</v>
      </c>
      <c r="E573" s="662">
        <v>3.4000000000000002E-4</v>
      </c>
      <c r="F573" s="1404"/>
      <c r="G573" s="1405"/>
      <c r="H573" s="303" t="str">
        <f t="shared" si="127"/>
        <v>A0218_(株)中之条パワー</v>
      </c>
      <c r="I573" s="303" t="str">
        <f t="shared" si="128"/>
        <v>A0218_(株)中之条パワー_(参考値)事業者全体</v>
      </c>
      <c r="M573" s="303">
        <f t="shared" si="129"/>
        <v>0</v>
      </c>
    </row>
    <row r="574" spans="1:13">
      <c r="A574" s="643" t="s">
        <v>334</v>
      </c>
      <c r="B574" s="644" t="s">
        <v>1882</v>
      </c>
      <c r="C574" s="635" t="s">
        <v>215</v>
      </c>
      <c r="D574" s="687">
        <v>0</v>
      </c>
      <c r="E574" s="688">
        <v>0</v>
      </c>
      <c r="F574" s="1404">
        <v>100</v>
      </c>
      <c r="G574" s="1405"/>
      <c r="H574" s="303" t="str">
        <f t="shared" si="127"/>
        <v>A0220_日産トレーデイング(株)</v>
      </c>
      <c r="I574" s="303" t="str">
        <f t="shared" si="128"/>
        <v>A0220_日産トレーデイング(株)_メニューA</v>
      </c>
      <c r="M574" s="303">
        <f t="shared" si="129"/>
        <v>0</v>
      </c>
    </row>
    <row r="575" spans="1:13">
      <c r="A575" s="643" t="str">
        <f t="shared" ref="A575:B576" si="136">A574</f>
        <v>A0220</v>
      </c>
      <c r="B575" s="644" t="str">
        <f t="shared" si="136"/>
        <v>日産トレーデイング(株)</v>
      </c>
      <c r="C575" s="684" t="s">
        <v>4385</v>
      </c>
      <c r="D575" s="649">
        <v>1.0950000000000001E-3</v>
      </c>
      <c r="E575" s="650">
        <v>1.0950000000000001E-3</v>
      </c>
      <c r="F575" s="1404"/>
      <c r="G575" s="1405"/>
      <c r="H575" s="303" t="str">
        <f t="shared" si="127"/>
        <v>A0220_日産トレーデイング(株)</v>
      </c>
      <c r="I575" s="303" t="str">
        <f t="shared" si="128"/>
        <v>A0220_日産トレーデイング(株)_メニューB(残差)</v>
      </c>
      <c r="M575" s="303">
        <f t="shared" si="129"/>
        <v>0</v>
      </c>
    </row>
    <row r="576" spans="1:13">
      <c r="A576" s="643" t="str">
        <f t="shared" si="136"/>
        <v>A0220</v>
      </c>
      <c r="B576" s="644" t="str">
        <f t="shared" si="136"/>
        <v>日産トレーデイング(株)</v>
      </c>
      <c r="C576" s="722" t="s">
        <v>647</v>
      </c>
      <c r="D576" s="726">
        <v>0</v>
      </c>
      <c r="E576" s="864">
        <v>0</v>
      </c>
      <c r="F576" s="1404"/>
      <c r="G576" s="1405"/>
      <c r="H576" s="303" t="str">
        <f t="shared" si="127"/>
        <v>A0220_日産トレーデイング(株)</v>
      </c>
      <c r="I576" s="303" t="str">
        <f t="shared" si="128"/>
        <v>A0220_日産トレーデイング(株)_(参考値)事業者全体</v>
      </c>
      <c r="M576" s="303">
        <f t="shared" si="129"/>
        <v>0</v>
      </c>
    </row>
    <row r="577" spans="1:13">
      <c r="A577" s="643" t="s">
        <v>335</v>
      </c>
      <c r="B577" s="644" t="s">
        <v>1883</v>
      </c>
      <c r="C577" s="648" t="s">
        <v>215</v>
      </c>
      <c r="D577" s="682">
        <v>0</v>
      </c>
      <c r="E577" s="683">
        <v>0</v>
      </c>
      <c r="F577" s="1404" t="s">
        <v>4349</v>
      </c>
      <c r="G577" s="1405"/>
      <c r="H577" s="303" t="str">
        <f t="shared" si="127"/>
        <v>A0221_(株)エネウィル</v>
      </c>
      <c r="I577" s="303" t="str">
        <f t="shared" si="128"/>
        <v>A0221_(株)エネウィル_メニューA</v>
      </c>
      <c r="M577" s="303">
        <f t="shared" si="129"/>
        <v>0</v>
      </c>
    </row>
    <row r="578" spans="1:13">
      <c r="A578" s="643" t="str">
        <f t="shared" ref="A578:B579" si="137">A577</f>
        <v>A0221</v>
      </c>
      <c r="B578" s="644" t="str">
        <f t="shared" si="137"/>
        <v>(株)エネウィル</v>
      </c>
      <c r="C578" s="684" t="s">
        <v>4385</v>
      </c>
      <c r="D578" s="717">
        <v>9.8499999999999998E-4</v>
      </c>
      <c r="E578" s="662">
        <v>9.8499999999999998E-4</v>
      </c>
      <c r="F578" s="1404"/>
      <c r="G578" s="1405"/>
      <c r="H578" s="303" t="str">
        <f t="shared" si="127"/>
        <v>A0221_(株)エネウィル</v>
      </c>
      <c r="I578" s="303" t="str">
        <f t="shared" si="128"/>
        <v>A0221_(株)エネウィル_メニューB(残差)</v>
      </c>
      <c r="M578" s="303">
        <f t="shared" si="129"/>
        <v>0</v>
      </c>
    </row>
    <row r="579" spans="1:13">
      <c r="A579" s="643" t="str">
        <f t="shared" si="137"/>
        <v>A0221</v>
      </c>
      <c r="B579" s="644" t="str">
        <f t="shared" si="137"/>
        <v>(株)エネウィル</v>
      </c>
      <c r="C579" s="651" t="s">
        <v>647</v>
      </c>
      <c r="D579" s="652">
        <v>9.7199999999999999E-4</v>
      </c>
      <c r="E579" s="653">
        <v>9.7199999999999999E-4</v>
      </c>
      <c r="F579" s="1404"/>
      <c r="G579" s="1405"/>
      <c r="H579" s="303" t="str">
        <f t="shared" si="127"/>
        <v>A0221_(株)エネウィル</v>
      </c>
      <c r="I579" s="303" t="str">
        <f t="shared" si="128"/>
        <v>A0221_(株)エネウィル_(参考値)事業者全体</v>
      </c>
      <c r="M579" s="303">
        <f t="shared" si="129"/>
        <v>0</v>
      </c>
    </row>
    <row r="580" spans="1:13">
      <c r="A580" s="633" t="s">
        <v>336</v>
      </c>
      <c r="B580" s="634" t="s">
        <v>4948</v>
      </c>
      <c r="C580" s="640"/>
      <c r="D580" s="641">
        <v>6.1600000000000001E-4</v>
      </c>
      <c r="E580" s="642">
        <v>6.1600000000000001E-4</v>
      </c>
      <c r="F580" s="638">
        <v>100</v>
      </c>
      <c r="G580" s="639"/>
      <c r="H580" s="303" t="str">
        <f t="shared" si="127"/>
        <v>A0222_Next Power(株)</v>
      </c>
      <c r="I580" s="303" t="str">
        <f t="shared" si="128"/>
        <v>A0222_Next Power(株)_</v>
      </c>
      <c r="M580" s="303">
        <f t="shared" si="129"/>
        <v>0</v>
      </c>
    </row>
    <row r="581" spans="1:13" ht="39.6">
      <c r="A581" s="633" t="s">
        <v>337</v>
      </c>
      <c r="B581" s="634" t="s">
        <v>1884</v>
      </c>
      <c r="C581" s="635"/>
      <c r="D581" s="865">
        <v>5.3200000000000003E-4</v>
      </c>
      <c r="E581" s="750">
        <v>5.3200000000000003E-4</v>
      </c>
      <c r="F581" s="638">
        <v>98.532437251405852</v>
      </c>
      <c r="G581" s="639" t="s">
        <v>4568</v>
      </c>
      <c r="H581" s="303" t="str">
        <f t="shared" si="127"/>
        <v>A0227_はりま電力(株)</v>
      </c>
      <c r="I581" s="303" t="str">
        <f t="shared" si="128"/>
        <v>A0227_はりま電力(株)_</v>
      </c>
      <c r="M581" s="303">
        <f t="shared" si="129"/>
        <v>0</v>
      </c>
    </row>
    <row r="582" spans="1:13">
      <c r="A582" s="643" t="s">
        <v>1885</v>
      </c>
      <c r="B582" s="644" t="s">
        <v>1886</v>
      </c>
      <c r="C582" s="866" t="s">
        <v>215</v>
      </c>
      <c r="D582" s="724">
        <v>0</v>
      </c>
      <c r="E582" s="764">
        <v>0</v>
      </c>
      <c r="F582" s="1404">
        <v>100</v>
      </c>
      <c r="G582" s="1405"/>
      <c r="H582" s="303" t="str">
        <f t="shared" si="127"/>
        <v>A0228_(株)浜松新電力</v>
      </c>
      <c r="I582" s="303" t="str">
        <f t="shared" si="128"/>
        <v>A0228_(株)浜松新電力_メニューA</v>
      </c>
      <c r="M582" s="303">
        <f t="shared" si="129"/>
        <v>0</v>
      </c>
    </row>
    <row r="583" spans="1:13">
      <c r="A583" s="643" t="str">
        <f t="shared" ref="A583:B584" si="138">A582</f>
        <v>A0228</v>
      </c>
      <c r="B583" s="644" t="str">
        <f t="shared" si="138"/>
        <v>(株)浜松新電力</v>
      </c>
      <c r="C583" s="867" t="s">
        <v>4385</v>
      </c>
      <c r="D583" s="841">
        <v>6.8400000000000004E-4</v>
      </c>
      <c r="E583" s="774">
        <v>6.8400000000000004E-4</v>
      </c>
      <c r="F583" s="1404"/>
      <c r="G583" s="1405"/>
      <c r="H583" s="303" t="str">
        <f t="shared" si="127"/>
        <v>A0228_(株)浜松新電力</v>
      </c>
      <c r="I583" s="303" t="str">
        <f t="shared" si="128"/>
        <v>A0228_(株)浜松新電力_メニューB(残差)</v>
      </c>
      <c r="M583" s="303">
        <f t="shared" si="129"/>
        <v>0</v>
      </c>
    </row>
    <row r="584" spans="1:13">
      <c r="A584" s="643" t="str">
        <f t="shared" si="138"/>
        <v>A0228</v>
      </c>
      <c r="B584" s="644" t="str">
        <f t="shared" si="138"/>
        <v>(株)浜松新電力</v>
      </c>
      <c r="C584" s="743" t="s">
        <v>647</v>
      </c>
      <c r="D584" s="868">
        <v>4.7899999999999999E-4</v>
      </c>
      <c r="E584" s="869">
        <v>4.7899999999999999E-4</v>
      </c>
      <c r="F584" s="1404"/>
      <c r="G584" s="1405"/>
      <c r="H584" s="303" t="str">
        <f t="shared" si="127"/>
        <v>A0228_(株)浜松新電力</v>
      </c>
      <c r="I584" s="303" t="str">
        <f t="shared" si="128"/>
        <v>A0228_(株)浜松新電力_(参考値)事業者全体</v>
      </c>
      <c r="M584" s="303">
        <f t="shared" si="129"/>
        <v>0</v>
      </c>
    </row>
    <row r="585" spans="1:13">
      <c r="A585" s="643" t="s">
        <v>338</v>
      </c>
      <c r="B585" s="644" t="s">
        <v>1887</v>
      </c>
      <c r="C585" s="866" t="s">
        <v>215</v>
      </c>
      <c r="D585" s="870">
        <v>0</v>
      </c>
      <c r="E585" s="677">
        <v>0</v>
      </c>
      <c r="F585" s="1404">
        <v>100</v>
      </c>
      <c r="G585" s="1405"/>
      <c r="H585" s="303" t="str">
        <f t="shared" si="127"/>
        <v>A0229_ゼロワットパワー(株)</v>
      </c>
      <c r="I585" s="303" t="str">
        <f t="shared" si="128"/>
        <v>A0229_ゼロワットパワー(株)_メニューA</v>
      </c>
      <c r="M585" s="303">
        <f t="shared" si="129"/>
        <v>0</v>
      </c>
    </row>
    <row r="586" spans="1:13">
      <c r="A586" s="643" t="str">
        <f t="shared" ref="A586:B594" si="139">A585</f>
        <v>A0229</v>
      </c>
      <c r="B586" s="644" t="str">
        <f t="shared" si="139"/>
        <v>ゼロワットパワー(株)</v>
      </c>
      <c r="C586" s="657" t="s">
        <v>293</v>
      </c>
      <c r="D586" s="871">
        <v>0</v>
      </c>
      <c r="E586" s="677">
        <v>0</v>
      </c>
      <c r="F586" s="1404"/>
      <c r="G586" s="1405"/>
      <c r="H586" s="303" t="str">
        <f t="shared" si="127"/>
        <v>A0229_ゼロワットパワー(株)</v>
      </c>
      <c r="I586" s="303" t="str">
        <f t="shared" si="128"/>
        <v>A0229_ゼロワットパワー(株)_メニューB</v>
      </c>
      <c r="M586" s="303">
        <f t="shared" si="129"/>
        <v>0</v>
      </c>
    </row>
    <row r="587" spans="1:13">
      <c r="A587" s="643" t="str">
        <f t="shared" si="139"/>
        <v>A0229</v>
      </c>
      <c r="B587" s="644" t="str">
        <f t="shared" si="139"/>
        <v>ゼロワットパワー(株)</v>
      </c>
      <c r="C587" s="655" t="s">
        <v>466</v>
      </c>
      <c r="D587" s="871">
        <v>1.85E-4</v>
      </c>
      <c r="E587" s="677">
        <v>1.85E-4</v>
      </c>
      <c r="F587" s="1404"/>
      <c r="G587" s="1405"/>
      <c r="H587" s="303" t="str">
        <f t="shared" si="127"/>
        <v>A0229_ゼロワットパワー(株)</v>
      </c>
      <c r="I587" s="303" t="str">
        <f t="shared" si="128"/>
        <v>A0229_ゼロワットパワー(株)_メニューC</v>
      </c>
      <c r="M587" s="303">
        <f t="shared" si="129"/>
        <v>0</v>
      </c>
    </row>
    <row r="588" spans="1:13">
      <c r="A588" s="643" t="str">
        <f t="shared" si="139"/>
        <v>A0229</v>
      </c>
      <c r="B588" s="644" t="str">
        <f t="shared" si="139"/>
        <v>ゼロワットパワー(株)</v>
      </c>
      <c r="C588" s="655" t="s">
        <v>467</v>
      </c>
      <c r="D588" s="871">
        <v>1.13E-4</v>
      </c>
      <c r="E588" s="677">
        <v>1.13E-4</v>
      </c>
      <c r="F588" s="1404"/>
      <c r="G588" s="1405"/>
      <c r="H588" s="303" t="str">
        <f t="shared" si="127"/>
        <v>A0229_ゼロワットパワー(株)</v>
      </c>
      <c r="I588" s="303" t="str">
        <f t="shared" si="128"/>
        <v>A0229_ゼロワットパワー(株)_メニューD</v>
      </c>
      <c r="M588" s="303">
        <f t="shared" si="129"/>
        <v>0</v>
      </c>
    </row>
    <row r="589" spans="1:13">
      <c r="A589" s="643" t="str">
        <f t="shared" si="139"/>
        <v>A0229</v>
      </c>
      <c r="B589" s="644" t="str">
        <f t="shared" si="139"/>
        <v>ゼロワットパワー(株)</v>
      </c>
      <c r="C589" s="655" t="s">
        <v>468</v>
      </c>
      <c r="D589" s="871">
        <v>8.0000000000000007E-5</v>
      </c>
      <c r="E589" s="677">
        <v>8.0000000000000007E-5</v>
      </c>
      <c r="F589" s="1404"/>
      <c r="G589" s="1405"/>
      <c r="H589" s="303" t="str">
        <f t="shared" si="127"/>
        <v>A0229_ゼロワットパワー(株)</v>
      </c>
      <c r="I589" s="303" t="str">
        <f t="shared" si="128"/>
        <v>A0229_ゼロワットパワー(株)_メニューE</v>
      </c>
      <c r="M589" s="303">
        <f t="shared" si="129"/>
        <v>0</v>
      </c>
    </row>
    <row r="590" spans="1:13">
      <c r="A590" s="643" t="str">
        <f t="shared" si="139"/>
        <v>A0229</v>
      </c>
      <c r="B590" s="644" t="str">
        <f t="shared" si="139"/>
        <v>ゼロワットパワー(株)</v>
      </c>
      <c r="C590" s="656" t="s">
        <v>469</v>
      </c>
      <c r="D590" s="871">
        <v>0</v>
      </c>
      <c r="E590" s="677">
        <v>0</v>
      </c>
      <c r="F590" s="1404"/>
      <c r="G590" s="1405"/>
      <c r="H590" s="303" t="str">
        <f t="shared" si="127"/>
        <v>A0229_ゼロワットパワー(株)</v>
      </c>
      <c r="I590" s="303" t="str">
        <f t="shared" si="128"/>
        <v>A0229_ゼロワットパワー(株)_メニューF</v>
      </c>
      <c r="M590" s="303">
        <f t="shared" si="129"/>
        <v>0</v>
      </c>
    </row>
    <row r="591" spans="1:13">
      <c r="A591" s="643" t="str">
        <f t="shared" si="139"/>
        <v>A0229</v>
      </c>
      <c r="B591" s="644" t="str">
        <f t="shared" si="139"/>
        <v>ゼロワットパワー(株)</v>
      </c>
      <c r="C591" s="657" t="s">
        <v>470</v>
      </c>
      <c r="D591" s="871">
        <v>1.4999999999999999E-4</v>
      </c>
      <c r="E591" s="677">
        <v>1.4999999999999999E-4</v>
      </c>
      <c r="F591" s="1404"/>
      <c r="G591" s="1405"/>
      <c r="H591" s="303" t="str">
        <f t="shared" si="127"/>
        <v>A0229_ゼロワットパワー(株)</v>
      </c>
      <c r="I591" s="303" t="str">
        <f t="shared" si="128"/>
        <v>A0229_ゼロワットパワー(株)_メニューG</v>
      </c>
      <c r="M591" s="303">
        <f t="shared" si="129"/>
        <v>0</v>
      </c>
    </row>
    <row r="592" spans="1:13">
      <c r="A592" s="643" t="str">
        <f t="shared" si="139"/>
        <v>A0229</v>
      </c>
      <c r="B592" s="644" t="str">
        <f t="shared" si="139"/>
        <v>ゼロワットパワー(株)</v>
      </c>
      <c r="C592" s="655" t="s">
        <v>471</v>
      </c>
      <c r="D592" s="871">
        <v>1.6799999999999999E-4</v>
      </c>
      <c r="E592" s="677">
        <v>1.6799999999999999E-4</v>
      </c>
      <c r="F592" s="1404"/>
      <c r="G592" s="1405"/>
      <c r="H592" s="303" t="str">
        <f t="shared" si="127"/>
        <v>A0229_ゼロワットパワー(株)</v>
      </c>
      <c r="I592" s="303" t="str">
        <f t="shared" si="128"/>
        <v>A0229_ゼロワットパワー(株)_メニューH</v>
      </c>
      <c r="M592" s="303">
        <f t="shared" si="129"/>
        <v>0</v>
      </c>
    </row>
    <row r="593" spans="1:13">
      <c r="A593" s="643" t="str">
        <f t="shared" si="139"/>
        <v>A0229</v>
      </c>
      <c r="B593" s="644" t="str">
        <f t="shared" si="139"/>
        <v>ゼロワットパワー(株)</v>
      </c>
      <c r="C593" s="655" t="s">
        <v>4673</v>
      </c>
      <c r="D593" s="871">
        <v>3.4900000000000003E-4</v>
      </c>
      <c r="E593" s="677">
        <v>3.4900000000000003E-4</v>
      </c>
      <c r="F593" s="1404"/>
      <c r="G593" s="1405"/>
      <c r="H593" s="303" t="str">
        <f t="shared" si="127"/>
        <v>A0229_ゼロワットパワー(株)</v>
      </c>
      <c r="I593" s="303" t="str">
        <f t="shared" si="128"/>
        <v>A0229_ゼロワットパワー(株)_メニューI(残差)</v>
      </c>
      <c r="M593" s="303">
        <f t="shared" si="129"/>
        <v>0</v>
      </c>
    </row>
    <row r="594" spans="1:13">
      <c r="A594" s="643" t="str">
        <f t="shared" si="139"/>
        <v>A0229</v>
      </c>
      <c r="B594" s="644" t="str">
        <f t="shared" si="139"/>
        <v>ゼロワットパワー(株)</v>
      </c>
      <c r="C594" s="655" t="s">
        <v>647</v>
      </c>
      <c r="D594" s="872">
        <v>1.7100000000000001E-4</v>
      </c>
      <c r="E594" s="689">
        <v>1.7100000000000001E-4</v>
      </c>
      <c r="F594" s="1404"/>
      <c r="G594" s="1405"/>
      <c r="H594" s="303" t="str">
        <f t="shared" si="127"/>
        <v>A0229_ゼロワットパワー(株)</v>
      </c>
      <c r="I594" s="303" t="str">
        <f t="shared" si="128"/>
        <v>A0229_ゼロワットパワー(株)_(参考値)事業者全体</v>
      </c>
      <c r="M594" s="303">
        <f t="shared" si="129"/>
        <v>0</v>
      </c>
    </row>
    <row r="595" spans="1:13">
      <c r="A595" s="643" t="s">
        <v>339</v>
      </c>
      <c r="B595" s="644" t="s">
        <v>1888</v>
      </c>
      <c r="C595" s="839" t="s">
        <v>215</v>
      </c>
      <c r="D595" s="724">
        <v>0</v>
      </c>
      <c r="E595" s="764">
        <v>0</v>
      </c>
      <c r="F595" s="1404">
        <v>100</v>
      </c>
      <c r="G595" s="1423"/>
      <c r="H595" s="303" t="str">
        <f t="shared" si="127"/>
        <v>A0230_アストマックス(株)</v>
      </c>
      <c r="I595" s="303" t="str">
        <f t="shared" si="128"/>
        <v>A0230_アストマックス(株)_メニューA</v>
      </c>
      <c r="M595" s="303">
        <f t="shared" si="129"/>
        <v>0</v>
      </c>
    </row>
    <row r="596" spans="1:13">
      <c r="A596" s="643" t="str">
        <f t="shared" ref="A596:B597" si="140">A595</f>
        <v>A0230</v>
      </c>
      <c r="B596" s="644" t="str">
        <f t="shared" si="140"/>
        <v>アストマックス(株)</v>
      </c>
      <c r="C596" s="668" t="s">
        <v>4385</v>
      </c>
      <c r="D596" s="725">
        <v>6.1399999999999996E-4</v>
      </c>
      <c r="E596" s="669">
        <v>6.1399999999999996E-4</v>
      </c>
      <c r="F596" s="1404"/>
      <c r="G596" s="1423"/>
      <c r="H596" s="303" t="str">
        <f t="shared" si="127"/>
        <v>A0230_アストマックス(株)</v>
      </c>
      <c r="I596" s="303" t="str">
        <f t="shared" si="128"/>
        <v>A0230_アストマックス(株)_メニューB(残差)</v>
      </c>
      <c r="M596" s="303">
        <f t="shared" si="129"/>
        <v>0</v>
      </c>
    </row>
    <row r="597" spans="1:13">
      <c r="A597" s="643" t="str">
        <f t="shared" si="140"/>
        <v>A0230</v>
      </c>
      <c r="B597" s="644" t="str">
        <f t="shared" si="140"/>
        <v>アストマックス(株)</v>
      </c>
      <c r="C597" s="699" t="s">
        <v>647</v>
      </c>
      <c r="D597" s="671">
        <v>6.1300000000000005E-4</v>
      </c>
      <c r="E597" s="672">
        <v>6.1300000000000005E-4</v>
      </c>
      <c r="F597" s="1404"/>
      <c r="G597" s="1423"/>
      <c r="H597" s="303" t="str">
        <f t="shared" si="127"/>
        <v>A0230_アストマックス(株)</v>
      </c>
      <c r="I597" s="303" t="str">
        <f t="shared" si="128"/>
        <v>A0230_アストマックス(株)_(参考値)事業者全体</v>
      </c>
      <c r="M597" s="303">
        <f t="shared" si="129"/>
        <v>0</v>
      </c>
    </row>
    <row r="598" spans="1:13">
      <c r="A598" s="643" t="s">
        <v>1889</v>
      </c>
      <c r="B598" s="644" t="s">
        <v>1890</v>
      </c>
      <c r="C598" s="720" t="s">
        <v>215</v>
      </c>
      <c r="D598" s="682">
        <v>0</v>
      </c>
      <c r="E598" s="683">
        <v>0</v>
      </c>
      <c r="F598" s="1404" t="s">
        <v>4349</v>
      </c>
      <c r="G598" s="1405"/>
      <c r="H598" s="303" t="str">
        <f t="shared" si="127"/>
        <v>A0231_(株)やまがた新電力</v>
      </c>
      <c r="I598" s="303" t="str">
        <f t="shared" si="128"/>
        <v>A0231_(株)やまがた新電力_メニューA</v>
      </c>
      <c r="M598" s="303">
        <f t="shared" si="129"/>
        <v>0</v>
      </c>
    </row>
    <row r="599" spans="1:13">
      <c r="A599" s="643" t="str">
        <f t="shared" ref="A599:B602" si="141">A598</f>
        <v>A0231</v>
      </c>
      <c r="B599" s="644" t="str">
        <f t="shared" si="141"/>
        <v>(株)やまがた新電力</v>
      </c>
      <c r="C599" s="684" t="s">
        <v>293</v>
      </c>
      <c r="D599" s="682">
        <v>1.63E-4</v>
      </c>
      <c r="E599" s="683">
        <v>1.63E-4</v>
      </c>
      <c r="F599" s="1404"/>
      <c r="G599" s="1405"/>
      <c r="H599" s="303" t="str">
        <f t="shared" si="127"/>
        <v>A0231_(株)やまがた新電力</v>
      </c>
      <c r="I599" s="303" t="str">
        <f t="shared" si="128"/>
        <v>A0231_(株)やまがた新電力_メニューB</v>
      </c>
      <c r="M599" s="303">
        <f t="shared" si="129"/>
        <v>0</v>
      </c>
    </row>
    <row r="600" spans="1:13">
      <c r="A600" s="643" t="str">
        <f t="shared" si="141"/>
        <v>A0231</v>
      </c>
      <c r="B600" s="644" t="str">
        <f t="shared" si="141"/>
        <v>(株)やまがた新電力</v>
      </c>
      <c r="C600" s="681" t="s">
        <v>466</v>
      </c>
      <c r="D600" s="682">
        <v>2.5099999999999998E-4</v>
      </c>
      <c r="E600" s="683">
        <v>2.5099999999999998E-4</v>
      </c>
      <c r="F600" s="1404"/>
      <c r="G600" s="1405"/>
      <c r="H600" s="303" t="str">
        <f t="shared" si="127"/>
        <v>A0231_(株)やまがた新電力</v>
      </c>
      <c r="I600" s="303" t="str">
        <f t="shared" si="128"/>
        <v>A0231_(株)やまがた新電力_メニューC</v>
      </c>
      <c r="M600" s="303">
        <f t="shared" si="129"/>
        <v>0</v>
      </c>
    </row>
    <row r="601" spans="1:13">
      <c r="A601" s="643" t="str">
        <f t="shared" si="141"/>
        <v>A0231</v>
      </c>
      <c r="B601" s="644" t="str">
        <f t="shared" si="141"/>
        <v>(株)やまがた新電力</v>
      </c>
      <c r="C601" s="648" t="s">
        <v>4467</v>
      </c>
      <c r="D601" s="649">
        <v>4.2900000000000002E-4</v>
      </c>
      <c r="E601" s="650">
        <v>4.2900000000000002E-4</v>
      </c>
      <c r="F601" s="1404"/>
      <c r="G601" s="1405"/>
      <c r="H601" s="303" t="str">
        <f t="shared" si="127"/>
        <v>A0231_(株)やまがた新電力</v>
      </c>
      <c r="I601" s="303" t="str">
        <f t="shared" si="128"/>
        <v>A0231_(株)やまがた新電力_メニューD(残差)</v>
      </c>
      <c r="M601" s="303">
        <f t="shared" si="129"/>
        <v>0</v>
      </c>
    </row>
    <row r="602" spans="1:13">
      <c r="A602" s="643" t="str">
        <f t="shared" si="141"/>
        <v>A0231</v>
      </c>
      <c r="B602" s="644" t="str">
        <f t="shared" si="141"/>
        <v>(株)やまがた新電力</v>
      </c>
      <c r="C602" s="873" t="s">
        <v>647</v>
      </c>
      <c r="D602" s="652">
        <v>5.8E-4</v>
      </c>
      <c r="E602" s="653">
        <v>5.8E-4</v>
      </c>
      <c r="F602" s="1404"/>
      <c r="G602" s="1405"/>
      <c r="H602" s="303" t="str">
        <f t="shared" si="127"/>
        <v>A0231_(株)やまがた新電力</v>
      </c>
      <c r="I602" s="303" t="str">
        <f t="shared" si="128"/>
        <v>A0231_(株)やまがた新電力_(参考値)事業者全体</v>
      </c>
      <c r="M602" s="303">
        <f t="shared" si="129"/>
        <v>0</v>
      </c>
    </row>
    <row r="603" spans="1:13">
      <c r="A603" s="643" t="s">
        <v>340</v>
      </c>
      <c r="B603" s="644" t="s">
        <v>1891</v>
      </c>
      <c r="C603" s="673" t="s">
        <v>215</v>
      </c>
      <c r="D603" s="682">
        <v>3.86E-4</v>
      </c>
      <c r="E603" s="683">
        <v>3.86E-4</v>
      </c>
      <c r="F603" s="1404">
        <v>100</v>
      </c>
      <c r="G603" s="1405"/>
      <c r="H603" s="303" t="str">
        <f t="shared" si="127"/>
        <v>A0232_一般社団法人東松島みらいとし機構</v>
      </c>
      <c r="I603" s="303" t="str">
        <f t="shared" si="128"/>
        <v>A0232_一般社団法人東松島みらいとし機構_メニューA</v>
      </c>
      <c r="M603" s="303">
        <f t="shared" si="129"/>
        <v>0</v>
      </c>
    </row>
    <row r="604" spans="1:13">
      <c r="A604" s="643" t="str">
        <f t="shared" ref="A604:B605" si="142">A603</f>
        <v>A0232</v>
      </c>
      <c r="B604" s="644" t="str">
        <f t="shared" si="142"/>
        <v>一般社団法人東松島みらいとし機構</v>
      </c>
      <c r="C604" s="676" t="s">
        <v>4385</v>
      </c>
      <c r="D604" s="649">
        <v>4.7399999999999997E-4</v>
      </c>
      <c r="E604" s="650">
        <v>4.7399999999999997E-4</v>
      </c>
      <c r="F604" s="1404"/>
      <c r="G604" s="1405"/>
      <c r="H604" s="303" t="str">
        <f t="shared" si="127"/>
        <v>A0232_一般社団法人東松島みらいとし機構</v>
      </c>
      <c r="I604" s="303" t="str">
        <f t="shared" si="128"/>
        <v>A0232_一般社団法人東松島みらいとし機構_メニューB(残差)</v>
      </c>
      <c r="M604" s="303">
        <f t="shared" si="129"/>
        <v>0</v>
      </c>
    </row>
    <row r="605" spans="1:13">
      <c r="A605" s="643" t="str">
        <f t="shared" si="142"/>
        <v>A0232</v>
      </c>
      <c r="B605" s="644" t="str">
        <f t="shared" si="142"/>
        <v>一般社団法人東松島みらいとし機構</v>
      </c>
      <c r="C605" s="719" t="s">
        <v>647</v>
      </c>
      <c r="D605" s="658">
        <v>4.7199999999999998E-4</v>
      </c>
      <c r="E605" s="642">
        <v>4.7199999999999998E-4</v>
      </c>
      <c r="F605" s="1404"/>
      <c r="G605" s="1405"/>
      <c r="H605" s="303" t="str">
        <f t="shared" si="127"/>
        <v>A0232_一般社団法人東松島みらいとし機構</v>
      </c>
      <c r="I605" s="303" t="str">
        <f t="shared" si="128"/>
        <v>A0232_一般社団法人東松島みらいとし機構_(参考値)事業者全体</v>
      </c>
      <c r="M605" s="303">
        <f t="shared" si="129"/>
        <v>0</v>
      </c>
    </row>
    <row r="606" spans="1:13">
      <c r="A606" s="643" t="s">
        <v>341</v>
      </c>
      <c r="B606" s="644" t="s">
        <v>1892</v>
      </c>
      <c r="C606" s="720" t="s">
        <v>215</v>
      </c>
      <c r="D606" s="646">
        <v>0</v>
      </c>
      <c r="E606" s="647">
        <v>0</v>
      </c>
      <c r="F606" s="1404">
        <v>100</v>
      </c>
      <c r="G606" s="1405"/>
      <c r="H606" s="303" t="str">
        <f t="shared" si="127"/>
        <v>A0234_(株)グリーンパワー大東</v>
      </c>
      <c r="I606" s="303" t="str">
        <f t="shared" si="128"/>
        <v>A0234_(株)グリーンパワー大東_メニューA</v>
      </c>
      <c r="M606" s="303">
        <f t="shared" si="129"/>
        <v>0</v>
      </c>
    </row>
    <row r="607" spans="1:13">
      <c r="A607" s="643" t="str">
        <f t="shared" ref="A607:B608" si="143">A606</f>
        <v>A0234</v>
      </c>
      <c r="B607" s="644" t="str">
        <f t="shared" si="143"/>
        <v>(株)グリーンパワー大東</v>
      </c>
      <c r="C607" s="648" t="s">
        <v>4385</v>
      </c>
      <c r="D607" s="649">
        <v>2.9799999999999998E-4</v>
      </c>
      <c r="E607" s="650">
        <v>2.9799999999999998E-4</v>
      </c>
      <c r="F607" s="1404"/>
      <c r="G607" s="1405"/>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43" t="str">
        <f t="shared" si="143"/>
        <v>A0234</v>
      </c>
      <c r="B608" s="644" t="str">
        <f t="shared" si="143"/>
        <v>(株)グリーンパワー大東</v>
      </c>
      <c r="C608" s="651" t="s">
        <v>647</v>
      </c>
      <c r="D608" s="652">
        <v>2.02E-4</v>
      </c>
      <c r="E608" s="653">
        <v>2.02E-4</v>
      </c>
      <c r="F608" s="1404"/>
      <c r="G608" s="1405"/>
      <c r="H608" s="303" t="str">
        <f t="shared" si="144"/>
        <v>A0234_(株)グリーンパワー大東</v>
      </c>
      <c r="I608" s="303" t="str">
        <f t="shared" si="145"/>
        <v>A0234_(株)グリーンパワー大東_(参考値)事業者全体</v>
      </c>
      <c r="M608" s="303">
        <f t="shared" si="146"/>
        <v>0</v>
      </c>
    </row>
    <row r="609" spans="1:13">
      <c r="A609" s="643" t="s">
        <v>342</v>
      </c>
      <c r="B609" s="644" t="s">
        <v>1893</v>
      </c>
      <c r="C609" s="645" t="s">
        <v>215</v>
      </c>
      <c r="D609" s="646">
        <v>0</v>
      </c>
      <c r="E609" s="647">
        <v>0</v>
      </c>
      <c r="F609" s="1404">
        <v>98.120854826823873</v>
      </c>
      <c r="G609" s="1405" t="s">
        <v>4949</v>
      </c>
      <c r="H609" s="303" t="str">
        <f t="shared" si="144"/>
        <v>A0236_(株)シーラソーラー(旧：(株)シーラパワー)</v>
      </c>
      <c r="I609" s="303" t="str">
        <f t="shared" si="145"/>
        <v>A0236_(株)シーラソーラー(旧：(株)シーラパワー)_メニューA</v>
      </c>
      <c r="M609" s="303">
        <f t="shared" si="146"/>
        <v>0</v>
      </c>
    </row>
    <row r="610" spans="1:13">
      <c r="A610" s="643" t="str">
        <f t="shared" ref="A610:B611" si="147">A609</f>
        <v>A0236</v>
      </c>
      <c r="B610" s="644" t="str">
        <f t="shared" si="147"/>
        <v>(株)シーラソーラー(旧：(株)シーラパワー)</v>
      </c>
      <c r="C610" s="648" t="s">
        <v>4385</v>
      </c>
      <c r="D610" s="649">
        <v>5.22E-4</v>
      </c>
      <c r="E610" s="650">
        <v>5.22E-4</v>
      </c>
      <c r="F610" s="1404"/>
      <c r="G610" s="1405"/>
      <c r="H610" s="303" t="str">
        <f t="shared" si="144"/>
        <v>A0236_(株)シーラソーラー(旧：(株)シーラパワー)</v>
      </c>
      <c r="I610" s="303" t="str">
        <f t="shared" si="145"/>
        <v>A0236_(株)シーラソーラー(旧：(株)シーラパワー)_メニューB(残差)</v>
      </c>
      <c r="M610" s="303">
        <f t="shared" si="146"/>
        <v>0</v>
      </c>
    </row>
    <row r="611" spans="1:13">
      <c r="A611" s="643" t="str">
        <f t="shared" si="147"/>
        <v>A0236</v>
      </c>
      <c r="B611" s="644" t="str">
        <f t="shared" si="147"/>
        <v>(株)シーラソーラー(旧：(株)シーラパワー)</v>
      </c>
      <c r="C611" s="718" t="s">
        <v>647</v>
      </c>
      <c r="D611" s="744">
        <v>4.1800000000000002E-4</v>
      </c>
      <c r="E611" s="745">
        <v>4.1800000000000002E-4</v>
      </c>
      <c r="F611" s="1404"/>
      <c r="G611" s="1405"/>
      <c r="H611" s="303" t="str">
        <f t="shared" si="144"/>
        <v>A0236_(株)シーラソーラー(旧：(株)シーラパワー)</v>
      </c>
      <c r="I611" s="303" t="str">
        <f t="shared" si="145"/>
        <v>A0236_(株)シーラソーラー(旧：(株)シーラパワー)_(参考値)事業者全体</v>
      </c>
      <c r="M611" s="303">
        <f t="shared" si="146"/>
        <v>0</v>
      </c>
    </row>
    <row r="612" spans="1:13">
      <c r="A612" s="633" t="s">
        <v>343</v>
      </c>
      <c r="B612" s="634" t="s">
        <v>1894</v>
      </c>
      <c r="C612" s="722"/>
      <c r="D612" s="832">
        <v>4.6200000000000001E-4</v>
      </c>
      <c r="E612" s="637">
        <v>4.6200000000000001E-4</v>
      </c>
      <c r="F612" s="638">
        <v>100</v>
      </c>
      <c r="G612" s="639"/>
      <c r="H612" s="303" t="str">
        <f t="shared" si="144"/>
        <v>A0237_御所野縄文電力(株)</v>
      </c>
      <c r="I612" s="303" t="str">
        <f t="shared" si="145"/>
        <v>A0237_御所野縄文電力(株)_</v>
      </c>
      <c r="M612" s="303">
        <f t="shared" si="146"/>
        <v>0</v>
      </c>
    </row>
    <row r="613" spans="1:13">
      <c r="A613" s="633" t="s">
        <v>344</v>
      </c>
      <c r="B613" s="634" t="s">
        <v>4950</v>
      </c>
      <c r="C613" s="640"/>
      <c r="D613" s="832">
        <v>4.2200000000000001E-4</v>
      </c>
      <c r="E613" s="642">
        <v>4.2200000000000001E-4</v>
      </c>
      <c r="F613" s="638" t="s">
        <v>4349</v>
      </c>
      <c r="G613" s="639"/>
      <c r="H613" s="303" t="str">
        <f t="shared" si="144"/>
        <v>A0238_(株)カーボンニュートラル</v>
      </c>
      <c r="I613" s="303" t="str">
        <f t="shared" si="145"/>
        <v>A0238_(株)カーボンニュートラル_</v>
      </c>
      <c r="M613" s="303">
        <f t="shared" si="146"/>
        <v>0</v>
      </c>
    </row>
    <row r="614" spans="1:13">
      <c r="A614" s="633" t="s">
        <v>345</v>
      </c>
      <c r="B614" s="634" t="s">
        <v>1895</v>
      </c>
      <c r="C614" s="640"/>
      <c r="D614" s="641">
        <v>4.4000000000000002E-4</v>
      </c>
      <c r="E614" s="642">
        <v>4.4000000000000002E-4</v>
      </c>
      <c r="F614" s="638">
        <v>100</v>
      </c>
      <c r="G614" s="639"/>
      <c r="H614" s="303" t="str">
        <f t="shared" si="144"/>
        <v>A0239_宮古新電力(株)</v>
      </c>
      <c r="I614" s="303" t="str">
        <f t="shared" si="145"/>
        <v>A0239_宮古新電力(株)_</v>
      </c>
      <c r="M614" s="303">
        <f t="shared" si="146"/>
        <v>0</v>
      </c>
    </row>
    <row r="615" spans="1:13">
      <c r="A615" s="633" t="s">
        <v>346</v>
      </c>
      <c r="B615" s="634" t="s">
        <v>1896</v>
      </c>
      <c r="C615" s="640"/>
      <c r="D615" s="641">
        <v>1.9600000000000002E-4</v>
      </c>
      <c r="E615" s="642">
        <v>1.9600000000000002E-4</v>
      </c>
      <c r="F615" s="638">
        <v>100</v>
      </c>
      <c r="G615" s="639"/>
      <c r="H615" s="303" t="str">
        <f t="shared" si="144"/>
        <v>A0240_長崎地域電力(株)</v>
      </c>
      <c r="I615" s="303" t="str">
        <f t="shared" si="145"/>
        <v>A0240_長崎地域電力(株)_</v>
      </c>
      <c r="M615" s="303">
        <f t="shared" si="146"/>
        <v>0</v>
      </c>
    </row>
    <row r="616" spans="1:13" ht="39.6">
      <c r="A616" s="633" t="s">
        <v>347</v>
      </c>
      <c r="B616" s="634" t="s">
        <v>1897</v>
      </c>
      <c r="C616" s="640"/>
      <c r="D616" s="641">
        <v>4.2999999999999999E-4</v>
      </c>
      <c r="E616" s="642">
        <v>4.2999999999999999E-4</v>
      </c>
      <c r="F616" s="638">
        <v>45.601187822332975</v>
      </c>
      <c r="G616" s="639" t="s">
        <v>4378</v>
      </c>
      <c r="H616" s="303" t="str">
        <f t="shared" si="144"/>
        <v>A0241_(株)エネアーク関西</v>
      </c>
      <c r="I616" s="303" t="str">
        <f t="shared" si="145"/>
        <v>A0241_(株)エネアーク関西_</v>
      </c>
      <c r="M616" s="303">
        <f t="shared" si="146"/>
        <v>0</v>
      </c>
    </row>
    <row r="617" spans="1:13" ht="39.6">
      <c r="A617" s="633" t="s">
        <v>348</v>
      </c>
      <c r="B617" s="634" t="s">
        <v>1898</v>
      </c>
      <c r="C617" s="640"/>
      <c r="D617" s="641">
        <v>3.8900000000000002E-4</v>
      </c>
      <c r="E617" s="810">
        <v>3.8900000000000002E-4</v>
      </c>
      <c r="F617" s="638">
        <v>81.214367160775367</v>
      </c>
      <c r="G617" s="639" t="s">
        <v>4378</v>
      </c>
      <c r="H617" s="303" t="str">
        <f t="shared" si="144"/>
        <v>A0243_近畿電力(株)</v>
      </c>
      <c r="I617" s="303" t="str">
        <f t="shared" si="145"/>
        <v>A0243_近畿電力(株)_</v>
      </c>
      <c r="M617" s="303">
        <f t="shared" si="146"/>
        <v>0</v>
      </c>
    </row>
    <row r="618" spans="1:13">
      <c r="A618" s="643" t="s">
        <v>349</v>
      </c>
      <c r="B618" s="644" t="s">
        <v>1899</v>
      </c>
      <c r="C618" s="635" t="s">
        <v>215</v>
      </c>
      <c r="D618" s="841">
        <v>0</v>
      </c>
      <c r="E618" s="774">
        <v>0</v>
      </c>
      <c r="F618" s="1404">
        <v>100</v>
      </c>
      <c r="G618" s="1405"/>
      <c r="H618" s="303" t="str">
        <f t="shared" si="144"/>
        <v>A0245_新電力おおいた(株)</v>
      </c>
      <c r="I618" s="303" t="str">
        <f t="shared" si="145"/>
        <v>A0245_新電力おおいた(株)_メニューA</v>
      </c>
      <c r="M618" s="303">
        <f t="shared" si="146"/>
        <v>0</v>
      </c>
    </row>
    <row r="619" spans="1:13">
      <c r="A619" s="643" t="str">
        <f t="shared" ref="A619:B620" si="148">A618</f>
        <v>A0245</v>
      </c>
      <c r="B619" s="644" t="str">
        <f t="shared" si="148"/>
        <v>新電力おおいた(株)</v>
      </c>
      <c r="C619" s="684" t="s">
        <v>4385</v>
      </c>
      <c r="D619" s="649">
        <v>5.1699999999999999E-4</v>
      </c>
      <c r="E619" s="650">
        <v>5.1699999999999999E-4</v>
      </c>
      <c r="F619" s="1404"/>
      <c r="G619" s="1405"/>
      <c r="H619" s="303" t="str">
        <f t="shared" si="144"/>
        <v>A0245_新電力おおいた(株)</v>
      </c>
      <c r="I619" s="303" t="str">
        <f t="shared" si="145"/>
        <v>A0245_新電力おおいた(株)_メニューB(残差)</v>
      </c>
      <c r="M619" s="303">
        <f t="shared" si="146"/>
        <v>0</v>
      </c>
    </row>
    <row r="620" spans="1:13">
      <c r="A620" s="643" t="str">
        <f t="shared" si="148"/>
        <v>A0245</v>
      </c>
      <c r="B620" s="644" t="str">
        <f t="shared" si="148"/>
        <v>新電力おおいた(株)</v>
      </c>
      <c r="C620" s="651" t="s">
        <v>647</v>
      </c>
      <c r="D620" s="652">
        <v>4.7699999999999999E-4</v>
      </c>
      <c r="E620" s="637">
        <v>4.7699999999999999E-4</v>
      </c>
      <c r="F620" s="1404"/>
      <c r="G620" s="1405"/>
      <c r="H620" s="303" t="str">
        <f t="shared" si="144"/>
        <v>A0245_新電力おおいた(株)</v>
      </c>
      <c r="I620" s="303" t="str">
        <f t="shared" si="145"/>
        <v>A0245_新電力おおいた(株)_(参考値)事業者全体</v>
      </c>
      <c r="M620" s="303">
        <f t="shared" si="146"/>
        <v>0</v>
      </c>
    </row>
    <row r="621" spans="1:13" ht="39.6">
      <c r="A621" s="633" t="s">
        <v>350</v>
      </c>
      <c r="B621" s="634" t="s">
        <v>1900</v>
      </c>
      <c r="C621" s="635"/>
      <c r="D621" s="636">
        <v>5.71E-4</v>
      </c>
      <c r="E621" s="642">
        <v>5.71E-4</v>
      </c>
      <c r="F621" s="638">
        <v>97.258889938281087</v>
      </c>
      <c r="G621" s="639" t="s">
        <v>4568</v>
      </c>
      <c r="H621" s="303" t="str">
        <f t="shared" si="144"/>
        <v>A0246_(株)日本セレモニー</v>
      </c>
      <c r="I621" s="303" t="str">
        <f t="shared" si="145"/>
        <v>A0246_(株)日本セレモニー_</v>
      </c>
      <c r="M621" s="303">
        <f t="shared" si="146"/>
        <v>0</v>
      </c>
    </row>
    <row r="622" spans="1:13">
      <c r="A622" s="633" t="s">
        <v>351</v>
      </c>
      <c r="B622" s="634" t="s">
        <v>1901</v>
      </c>
      <c r="C622" s="640"/>
      <c r="D622" s="641">
        <v>6.1499999999999999E-4</v>
      </c>
      <c r="E622" s="642">
        <v>6.1499999999999999E-4</v>
      </c>
      <c r="F622" s="638">
        <v>100</v>
      </c>
      <c r="G622" s="639"/>
      <c r="H622" s="303" t="str">
        <f t="shared" si="144"/>
        <v>A0248_(株)池見石油店</v>
      </c>
      <c r="I622" s="303" t="str">
        <f t="shared" si="145"/>
        <v>A0248_(株)池見石油店_</v>
      </c>
      <c r="M622" s="303">
        <f t="shared" si="146"/>
        <v>0</v>
      </c>
    </row>
    <row r="623" spans="1:13">
      <c r="A623" s="643" t="s">
        <v>352</v>
      </c>
      <c r="B623" s="644" t="s">
        <v>1902</v>
      </c>
      <c r="C623" s="635" t="s">
        <v>215</v>
      </c>
      <c r="D623" s="857">
        <v>0</v>
      </c>
      <c r="E623" s="733">
        <v>0</v>
      </c>
      <c r="F623" s="1404">
        <v>100</v>
      </c>
      <c r="G623" s="1405"/>
      <c r="H623" s="303" t="str">
        <f t="shared" si="144"/>
        <v>A0250_芝浦電力(株)</v>
      </c>
      <c r="I623" s="303" t="str">
        <f t="shared" si="145"/>
        <v>A0250_芝浦電力(株)_メニューA</v>
      </c>
      <c r="M623" s="303">
        <f t="shared" si="146"/>
        <v>0</v>
      </c>
    </row>
    <row r="624" spans="1:13">
      <c r="A624" s="643" t="str">
        <f t="shared" ref="A624:B625" si="149">A623</f>
        <v>A0250</v>
      </c>
      <c r="B624" s="644" t="str">
        <f t="shared" si="149"/>
        <v>芝浦電力(株)</v>
      </c>
      <c r="C624" s="684" t="s">
        <v>4385</v>
      </c>
      <c r="D624" s="649">
        <v>5.5599999999999996E-4</v>
      </c>
      <c r="E624" s="650">
        <v>5.5599999999999996E-4</v>
      </c>
      <c r="F624" s="1404"/>
      <c r="G624" s="1405"/>
      <c r="H624" s="303" t="str">
        <f t="shared" si="144"/>
        <v>A0250_芝浦電力(株)</v>
      </c>
      <c r="I624" s="303" t="str">
        <f t="shared" si="145"/>
        <v>A0250_芝浦電力(株)_メニューB(残差)</v>
      </c>
      <c r="M624" s="303">
        <f t="shared" si="146"/>
        <v>0</v>
      </c>
    </row>
    <row r="625" spans="1:13">
      <c r="A625" s="643" t="str">
        <f t="shared" si="149"/>
        <v>A0250</v>
      </c>
      <c r="B625" s="644" t="str">
        <f t="shared" si="149"/>
        <v>芝浦電力(株)</v>
      </c>
      <c r="C625" s="648" t="s">
        <v>647</v>
      </c>
      <c r="D625" s="652">
        <v>4.9799999999999996E-4</v>
      </c>
      <c r="E625" s="637">
        <v>4.9799999999999996E-4</v>
      </c>
      <c r="F625" s="1404"/>
      <c r="G625" s="1405"/>
      <c r="H625" s="303" t="str">
        <f t="shared" si="144"/>
        <v>A0250_芝浦電力(株)</v>
      </c>
      <c r="I625" s="303" t="str">
        <f t="shared" si="145"/>
        <v>A0250_芝浦電力(株)_(参考値)事業者全体</v>
      </c>
      <c r="M625" s="303">
        <f t="shared" si="146"/>
        <v>0</v>
      </c>
    </row>
    <row r="626" spans="1:13">
      <c r="A626" s="633" t="s">
        <v>353</v>
      </c>
      <c r="B626" s="634" t="s">
        <v>1903</v>
      </c>
      <c r="C626" s="640"/>
      <c r="D626" s="641">
        <v>3.77E-4</v>
      </c>
      <c r="E626" s="642">
        <v>3.77E-4</v>
      </c>
      <c r="F626" s="638">
        <v>0</v>
      </c>
      <c r="G626" s="639" t="s">
        <v>4951</v>
      </c>
      <c r="H626" s="303" t="str">
        <f t="shared" si="144"/>
        <v>A0253_(株)地域創生ホールディングス</v>
      </c>
      <c r="I626" s="303" t="str">
        <f t="shared" si="145"/>
        <v>A0253_(株)地域創生ホールディングス_</v>
      </c>
      <c r="M626" s="303">
        <f t="shared" si="146"/>
        <v>0</v>
      </c>
    </row>
    <row r="627" spans="1:13">
      <c r="A627" s="633" t="s">
        <v>354</v>
      </c>
      <c r="B627" s="634" t="s">
        <v>1904</v>
      </c>
      <c r="C627" s="640"/>
      <c r="D627" s="641">
        <v>3.2699999999999998E-4</v>
      </c>
      <c r="E627" s="642">
        <v>3.2699999999999998E-4</v>
      </c>
      <c r="F627" s="638">
        <v>100</v>
      </c>
      <c r="G627" s="639"/>
      <c r="H627" s="303" t="str">
        <f t="shared" si="144"/>
        <v>A0254_スズカ電工(株)</v>
      </c>
      <c r="I627" s="303" t="str">
        <f t="shared" si="145"/>
        <v>A0254_スズカ電工(株)_</v>
      </c>
      <c r="M627" s="303">
        <f t="shared" si="146"/>
        <v>0</v>
      </c>
    </row>
    <row r="628" spans="1:13">
      <c r="A628" s="633" t="s">
        <v>355</v>
      </c>
      <c r="B628" s="634" t="s">
        <v>1905</v>
      </c>
      <c r="C628" s="640"/>
      <c r="D628" s="641">
        <v>3.86E-4</v>
      </c>
      <c r="E628" s="642">
        <v>3.86E-4</v>
      </c>
      <c r="F628" s="638">
        <v>100</v>
      </c>
      <c r="G628" s="639"/>
      <c r="H628" s="303" t="str">
        <f t="shared" si="144"/>
        <v>A0256_(株)エーコープサービス</v>
      </c>
      <c r="I628" s="303" t="str">
        <f t="shared" si="145"/>
        <v>A0256_(株)エーコープサービス_</v>
      </c>
      <c r="M628" s="303">
        <f t="shared" si="146"/>
        <v>0</v>
      </c>
    </row>
    <row r="629" spans="1:13">
      <c r="A629" s="643" t="s">
        <v>1906</v>
      </c>
      <c r="B629" s="644" t="s">
        <v>1907</v>
      </c>
      <c r="C629" s="645" t="s">
        <v>215</v>
      </c>
      <c r="D629" s="646">
        <v>0</v>
      </c>
      <c r="E629" s="647">
        <v>0</v>
      </c>
      <c r="F629" s="1404">
        <v>100</v>
      </c>
      <c r="G629" s="1405"/>
      <c r="H629" s="303" t="str">
        <f t="shared" si="144"/>
        <v>A0257_サンリン(株)</v>
      </c>
      <c r="I629" s="303" t="str">
        <f t="shared" si="145"/>
        <v>A0257_サンリン(株)_メニューA</v>
      </c>
      <c r="M629" s="303">
        <f t="shared" si="146"/>
        <v>0</v>
      </c>
    </row>
    <row r="630" spans="1:13">
      <c r="A630" s="643" t="str">
        <f t="shared" ref="A630:B631" si="150">A629</f>
        <v>A0257</v>
      </c>
      <c r="B630" s="644" t="str">
        <f t="shared" si="150"/>
        <v>サンリン(株)</v>
      </c>
      <c r="C630" s="648" t="s">
        <v>4385</v>
      </c>
      <c r="D630" s="649">
        <v>3.2699999999999998E-4</v>
      </c>
      <c r="E630" s="650">
        <v>3.2699999999999998E-4</v>
      </c>
      <c r="F630" s="1404"/>
      <c r="G630" s="1405"/>
      <c r="H630" s="303" t="str">
        <f t="shared" si="144"/>
        <v>A0257_サンリン(株)</v>
      </c>
      <c r="I630" s="303" t="str">
        <f t="shared" si="145"/>
        <v>A0257_サンリン(株)_メニューB(残差)</v>
      </c>
      <c r="M630" s="303">
        <f t="shared" si="146"/>
        <v>0</v>
      </c>
    </row>
    <row r="631" spans="1:13">
      <c r="A631" s="643" t="str">
        <f t="shared" si="150"/>
        <v>A0257</v>
      </c>
      <c r="B631" s="644" t="str">
        <f t="shared" si="150"/>
        <v>サンリン(株)</v>
      </c>
      <c r="C631" s="651" t="s">
        <v>647</v>
      </c>
      <c r="D631" s="652">
        <v>3.2000000000000003E-4</v>
      </c>
      <c r="E631" s="653">
        <v>3.2000000000000003E-4</v>
      </c>
      <c r="F631" s="1404"/>
      <c r="G631" s="1405"/>
      <c r="H631" s="303" t="str">
        <f t="shared" si="144"/>
        <v>A0257_サンリン(株)</v>
      </c>
      <c r="I631" s="303" t="str">
        <f t="shared" si="145"/>
        <v>A0257_サンリン(株)_(参考値)事業者全体</v>
      </c>
      <c r="M631" s="303">
        <f t="shared" si="146"/>
        <v>0</v>
      </c>
    </row>
    <row r="632" spans="1:13">
      <c r="A632" s="633" t="s">
        <v>356</v>
      </c>
      <c r="B632" s="634" t="s">
        <v>1908</v>
      </c>
      <c r="C632" s="640"/>
      <c r="D632" s="641">
        <v>5.1000000000000004E-4</v>
      </c>
      <c r="E632" s="642">
        <v>5.1000000000000004E-4</v>
      </c>
      <c r="F632" s="638">
        <v>100</v>
      </c>
      <c r="G632" s="639"/>
      <c r="H632" s="303" t="str">
        <f t="shared" si="144"/>
        <v>A0258_(株)宮崎ガスリビング</v>
      </c>
      <c r="I632" s="303" t="str">
        <f t="shared" si="145"/>
        <v>A0258_(株)宮崎ガスリビング_</v>
      </c>
      <c r="M632" s="303">
        <f t="shared" si="146"/>
        <v>0</v>
      </c>
    </row>
    <row r="633" spans="1:13">
      <c r="A633" s="633" t="s">
        <v>357</v>
      </c>
      <c r="B633" s="634" t="s">
        <v>1909</v>
      </c>
      <c r="C633" s="640"/>
      <c r="D633" s="641">
        <v>4.1599999999999997E-4</v>
      </c>
      <c r="E633" s="642">
        <v>4.1599999999999997E-4</v>
      </c>
      <c r="F633" s="638">
        <v>100</v>
      </c>
      <c r="G633" s="639"/>
      <c r="H633" s="303" t="str">
        <f t="shared" si="144"/>
        <v>A0259_山陰エレキ・アライアンス(株)</v>
      </c>
      <c r="I633" s="303" t="str">
        <f t="shared" si="145"/>
        <v>A0259_山陰エレキ・アライアンス(株)_</v>
      </c>
      <c r="M633" s="303">
        <f t="shared" si="146"/>
        <v>0</v>
      </c>
    </row>
    <row r="634" spans="1:13">
      <c r="A634" s="633" t="s">
        <v>4952</v>
      </c>
      <c r="B634" s="634" t="s">
        <v>4953</v>
      </c>
      <c r="C634" s="640"/>
      <c r="D634" s="641">
        <v>4.9899999999999999E-4</v>
      </c>
      <c r="E634" s="642">
        <v>4.9899999999999999E-4</v>
      </c>
      <c r="F634" s="638">
        <v>100</v>
      </c>
      <c r="G634" s="639"/>
      <c r="H634" s="303" t="str">
        <f t="shared" si="144"/>
        <v>A0260_(株)ジョヴィ</v>
      </c>
      <c r="I634" s="303" t="str">
        <f t="shared" si="145"/>
        <v>A0260_(株)ジョヴィ_</v>
      </c>
      <c r="M634" s="303">
        <f t="shared" si="146"/>
        <v>0</v>
      </c>
    </row>
    <row r="635" spans="1:13">
      <c r="A635" s="633" t="s">
        <v>358</v>
      </c>
      <c r="B635" s="634" t="s">
        <v>1910</v>
      </c>
      <c r="C635" s="640"/>
      <c r="D635" s="641">
        <v>1.0900000000000002E-4</v>
      </c>
      <c r="E635" s="642">
        <v>1.0900000000000002E-4</v>
      </c>
      <c r="F635" s="638">
        <v>100</v>
      </c>
      <c r="G635" s="639"/>
      <c r="H635" s="303" t="str">
        <f t="shared" si="144"/>
        <v>A0261_ミライフ東日本(株)</v>
      </c>
      <c r="I635" s="303" t="str">
        <f t="shared" si="145"/>
        <v>A0261_ミライフ東日本(株)_</v>
      </c>
      <c r="M635" s="303">
        <f t="shared" si="146"/>
        <v>0</v>
      </c>
    </row>
    <row r="636" spans="1:13">
      <c r="A636" s="633" t="s">
        <v>359</v>
      </c>
      <c r="B636" s="634" t="s">
        <v>1911</v>
      </c>
      <c r="C636" s="640"/>
      <c r="D636" s="641">
        <v>4.1599999999999997E-4</v>
      </c>
      <c r="E636" s="642">
        <v>4.1599999999999997E-4</v>
      </c>
      <c r="F636" s="638">
        <v>100</v>
      </c>
      <c r="G636" s="639"/>
      <c r="H636" s="303" t="str">
        <f t="shared" si="144"/>
        <v>A0264_山陰酸素工業(株)</v>
      </c>
      <c r="I636" s="303" t="str">
        <f t="shared" si="145"/>
        <v>A0264_山陰酸素工業(株)_</v>
      </c>
      <c r="M636" s="303">
        <f t="shared" si="146"/>
        <v>0</v>
      </c>
    </row>
    <row r="637" spans="1:13">
      <c r="A637" s="643" t="s">
        <v>360</v>
      </c>
      <c r="B637" s="644" t="s">
        <v>1912</v>
      </c>
      <c r="C637" s="635" t="s">
        <v>215</v>
      </c>
      <c r="D637" s="646">
        <v>0</v>
      </c>
      <c r="E637" s="647">
        <v>0</v>
      </c>
      <c r="F637" s="1404">
        <v>100</v>
      </c>
      <c r="G637" s="1405"/>
      <c r="H637" s="303" t="str">
        <f t="shared" si="144"/>
        <v>A0265_武陽ガス(株)</v>
      </c>
      <c r="I637" s="303" t="str">
        <f t="shared" si="145"/>
        <v>A0265_武陽ガス(株)_メニューA</v>
      </c>
      <c r="M637" s="303">
        <f t="shared" si="146"/>
        <v>0</v>
      </c>
    </row>
    <row r="638" spans="1:13">
      <c r="A638" s="643" t="str">
        <f t="shared" ref="A638:B640" si="151">A637</f>
        <v>A0265</v>
      </c>
      <c r="B638" s="644" t="str">
        <f t="shared" si="151"/>
        <v>武陽ガス(株)</v>
      </c>
      <c r="C638" s="684" t="s">
        <v>293</v>
      </c>
      <c r="D638" s="682">
        <v>2.5099999999999998E-4</v>
      </c>
      <c r="E638" s="683">
        <v>2.5099999999999998E-4</v>
      </c>
      <c r="F638" s="1404"/>
      <c r="G638" s="1405"/>
      <c r="H638" s="303" t="str">
        <f t="shared" si="144"/>
        <v>A0265_武陽ガス(株)</v>
      </c>
      <c r="I638" s="303" t="str">
        <f t="shared" si="145"/>
        <v>A0265_武陽ガス(株)_メニューB</v>
      </c>
      <c r="M638" s="303">
        <f t="shared" si="146"/>
        <v>0</v>
      </c>
    </row>
    <row r="639" spans="1:13">
      <c r="A639" s="643" t="str">
        <f t="shared" si="151"/>
        <v>A0265</v>
      </c>
      <c r="B639" s="644" t="str">
        <f t="shared" si="151"/>
        <v>武陽ガス(株)</v>
      </c>
      <c r="C639" s="721" t="s">
        <v>4661</v>
      </c>
      <c r="D639" s="649">
        <v>3.4099999999999999E-4</v>
      </c>
      <c r="E639" s="650">
        <v>3.4099999999999999E-4</v>
      </c>
      <c r="F639" s="1404"/>
      <c r="G639" s="1405"/>
      <c r="H639" s="303" t="str">
        <f t="shared" si="144"/>
        <v>A0265_武陽ガス(株)</v>
      </c>
      <c r="I639" s="303" t="str">
        <f t="shared" si="145"/>
        <v>A0265_武陽ガス(株)_メニューC(残差)</v>
      </c>
      <c r="M639" s="303">
        <f t="shared" si="146"/>
        <v>0</v>
      </c>
    </row>
    <row r="640" spans="1:13">
      <c r="A640" s="821" t="str">
        <f t="shared" si="151"/>
        <v>A0265</v>
      </c>
      <c r="B640" s="702" t="str">
        <f t="shared" si="151"/>
        <v>武陽ガス(株)</v>
      </c>
      <c r="C640" s="648" t="s">
        <v>647</v>
      </c>
      <c r="D640" s="661">
        <v>3.3700000000000001E-4</v>
      </c>
      <c r="E640" s="662">
        <v>3.3700000000000001E-4</v>
      </c>
      <c r="F640" s="1416"/>
      <c r="G640" s="1417"/>
      <c r="H640" s="303" t="str">
        <f t="shared" si="144"/>
        <v>A0265_武陽ガス(株)</v>
      </c>
      <c r="I640" s="303" t="str">
        <f t="shared" si="145"/>
        <v>A0265_武陽ガス(株)_(参考値)事業者全体</v>
      </c>
      <c r="M640" s="303">
        <f t="shared" si="146"/>
        <v>0</v>
      </c>
    </row>
    <row r="641" spans="1:13">
      <c r="A641" s="797" t="s">
        <v>361</v>
      </c>
      <c r="B641" s="798" t="s">
        <v>4954</v>
      </c>
      <c r="C641" s="645" t="s">
        <v>215</v>
      </c>
      <c r="D641" s="646">
        <v>0</v>
      </c>
      <c r="E641" s="647">
        <v>0</v>
      </c>
      <c r="F641" s="1407">
        <v>94.327330405343886</v>
      </c>
      <c r="G641" s="1409" t="s">
        <v>4388</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0" t="str">
        <f t="shared" ref="A642:B646" si="152">A641</f>
        <v>A0267</v>
      </c>
      <c r="B642" s="644" t="str">
        <f t="shared" si="152"/>
        <v>北海道電力(株)(旧：北海道電力コクリエーション(株))</v>
      </c>
      <c r="C642" s="648" t="s">
        <v>293</v>
      </c>
      <c r="D642" s="649">
        <v>0</v>
      </c>
      <c r="E642" s="650">
        <v>0</v>
      </c>
      <c r="F642" s="1404"/>
      <c r="G642" s="1410"/>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0" t="str">
        <f t="shared" si="152"/>
        <v>A0267</v>
      </c>
      <c r="B643" s="644" t="str">
        <f t="shared" si="152"/>
        <v>北海道電力(株)(旧：北海道電力コクリエーション(株))</v>
      </c>
      <c r="C643" s="684" t="s">
        <v>466</v>
      </c>
      <c r="D643" s="649">
        <v>0</v>
      </c>
      <c r="E643" s="650">
        <v>0</v>
      </c>
      <c r="F643" s="1404"/>
      <c r="G643" s="1410"/>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0" t="str">
        <f t="shared" si="152"/>
        <v>A0267</v>
      </c>
      <c r="B644" s="644" t="str">
        <f t="shared" si="152"/>
        <v>北海道電力(株)(旧：北海道電力コクリエーション(株))</v>
      </c>
      <c r="C644" s="874" t="s">
        <v>4368</v>
      </c>
      <c r="D644" s="649">
        <v>0</v>
      </c>
      <c r="E644" s="650">
        <v>0</v>
      </c>
      <c r="F644" s="1404"/>
      <c r="G644" s="1410"/>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0" t="str">
        <f t="shared" si="152"/>
        <v>A0267</v>
      </c>
      <c r="B645" s="644" t="str">
        <f t="shared" si="152"/>
        <v>北海道電力(株)(旧：北海道電力コクリエーション(株))</v>
      </c>
      <c r="C645" s="721" t="s">
        <v>4501</v>
      </c>
      <c r="D645" s="717">
        <v>5.3499999999999999E-4</v>
      </c>
      <c r="E645" s="662">
        <v>5.3499999999999999E-4</v>
      </c>
      <c r="F645" s="1404"/>
      <c r="G645" s="1410"/>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1" t="str">
        <f t="shared" si="152"/>
        <v>A0267</v>
      </c>
      <c r="B646" s="792" t="str">
        <f t="shared" si="152"/>
        <v>北海道電力(株)(旧：北海道電力コクリエーション(株))</v>
      </c>
      <c r="C646" s="722" t="s">
        <v>647</v>
      </c>
      <c r="D646" s="658">
        <v>5.3200000000000003E-4</v>
      </c>
      <c r="E646" s="653">
        <v>5.3200000000000003E-4</v>
      </c>
      <c r="F646" s="1408"/>
      <c r="G646" s="1411"/>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797" t="s">
        <v>362</v>
      </c>
      <c r="B647" s="798" t="s">
        <v>1913</v>
      </c>
      <c r="C647" s="645" t="s">
        <v>215</v>
      </c>
      <c r="D647" s="646">
        <v>0</v>
      </c>
      <c r="E647" s="647">
        <v>0</v>
      </c>
      <c r="F647" s="1407">
        <v>99.99964605641199</v>
      </c>
      <c r="G647" s="1409"/>
      <c r="H647" s="303" t="str">
        <f t="shared" si="144"/>
        <v>A0268_東北電力(株)</v>
      </c>
      <c r="I647" s="303" t="str">
        <f t="shared" si="145"/>
        <v>A0268_東北電力(株)_メニューA</v>
      </c>
      <c r="M647" s="303">
        <f t="shared" si="146"/>
        <v>0</v>
      </c>
    </row>
    <row r="648" spans="1:13">
      <c r="A648" s="800" t="str">
        <f t="shared" ref="A648:B651" si="153">A647</f>
        <v>A0268</v>
      </c>
      <c r="B648" s="644" t="str">
        <f t="shared" si="153"/>
        <v>東北電力(株)</v>
      </c>
      <c r="C648" s="648" t="s">
        <v>293</v>
      </c>
      <c r="D648" s="649">
        <v>0</v>
      </c>
      <c r="E648" s="650">
        <v>0</v>
      </c>
      <c r="F648" s="1404"/>
      <c r="G648" s="1410"/>
      <c r="H648" s="303" t="str">
        <f t="shared" si="144"/>
        <v>A0268_東北電力(株)</v>
      </c>
      <c r="I648" s="303" t="str">
        <f t="shared" si="145"/>
        <v>A0268_東北電力(株)_メニューB</v>
      </c>
      <c r="M648" s="303">
        <f t="shared" si="146"/>
        <v>0</v>
      </c>
    </row>
    <row r="649" spans="1:13">
      <c r="A649" s="800" t="str">
        <f t="shared" si="153"/>
        <v>A0268</v>
      </c>
      <c r="B649" s="644" t="str">
        <f t="shared" si="153"/>
        <v>東北電力(株)</v>
      </c>
      <c r="C649" s="660" t="s">
        <v>466</v>
      </c>
      <c r="D649" s="649">
        <v>0</v>
      </c>
      <c r="E649" s="650">
        <v>0</v>
      </c>
      <c r="F649" s="1404"/>
      <c r="G649" s="1410"/>
      <c r="H649" s="303" t="str">
        <f t="shared" si="144"/>
        <v>A0268_東北電力(株)</v>
      </c>
      <c r="I649" s="303" t="str">
        <f t="shared" si="145"/>
        <v>A0268_東北電力(株)_メニューC</v>
      </c>
      <c r="M649" s="303">
        <f t="shared" si="146"/>
        <v>0</v>
      </c>
    </row>
    <row r="650" spans="1:13">
      <c r="A650" s="800" t="str">
        <f t="shared" si="153"/>
        <v>A0268</v>
      </c>
      <c r="B650" s="644" t="str">
        <f t="shared" si="153"/>
        <v>東北電力(株)</v>
      </c>
      <c r="C650" s="660" t="s">
        <v>1719</v>
      </c>
      <c r="D650" s="649">
        <v>4.0200000000000001E-4</v>
      </c>
      <c r="E650" s="650">
        <v>4.0200000000000001E-4</v>
      </c>
      <c r="F650" s="1404"/>
      <c r="G650" s="1410"/>
      <c r="H650" s="303" t="str">
        <f t="shared" si="144"/>
        <v>A0268_東北電力(株)</v>
      </c>
      <c r="I650" s="303" t="str">
        <f t="shared" si="145"/>
        <v>A0268_東北電力(株)_メニューD(残差)</v>
      </c>
      <c r="M650" s="303">
        <f t="shared" si="146"/>
        <v>0</v>
      </c>
    </row>
    <row r="651" spans="1:13">
      <c r="A651" s="801" t="str">
        <f t="shared" si="153"/>
        <v>A0268</v>
      </c>
      <c r="B651" s="792" t="str">
        <f t="shared" si="153"/>
        <v>東北電力(株)</v>
      </c>
      <c r="C651" s="651" t="s">
        <v>647</v>
      </c>
      <c r="D651" s="652">
        <v>3.8499999999999998E-4</v>
      </c>
      <c r="E651" s="653">
        <v>3.8499999999999998E-4</v>
      </c>
      <c r="F651" s="1408"/>
      <c r="G651" s="1411"/>
      <c r="H651" s="303" t="str">
        <f t="shared" si="144"/>
        <v>A0268_東北電力(株)</v>
      </c>
      <c r="I651" s="303" t="str">
        <f t="shared" si="145"/>
        <v>A0268_東北電力(株)_(参考値)事業者全体</v>
      </c>
      <c r="M651" s="303">
        <f t="shared" si="146"/>
        <v>0</v>
      </c>
    </row>
    <row r="652" spans="1:13">
      <c r="A652" s="805" t="s">
        <v>363</v>
      </c>
      <c r="B652" s="716" t="s">
        <v>1914</v>
      </c>
      <c r="C652" s="681" t="s">
        <v>215</v>
      </c>
      <c r="D652" s="683">
        <v>0</v>
      </c>
      <c r="E652" s="683">
        <v>0</v>
      </c>
      <c r="F652" s="1421">
        <v>100</v>
      </c>
      <c r="G652" s="1415"/>
      <c r="H652" s="303" t="str">
        <f t="shared" si="144"/>
        <v>A0269_東京電力エナジーパートナー(株)</v>
      </c>
      <c r="I652" s="303" t="str">
        <f t="shared" si="145"/>
        <v>A0269_東京電力エナジーパートナー(株)_メニューA</v>
      </c>
      <c r="M652" s="303">
        <f t="shared" si="146"/>
        <v>0</v>
      </c>
    </row>
    <row r="653" spans="1:13">
      <c r="A653" s="643" t="str">
        <f t="shared" ref="A653:B666" si="154">A652</f>
        <v>A0269</v>
      </c>
      <c r="B653" s="644" t="str">
        <f t="shared" si="154"/>
        <v>東京電力エナジーパートナー(株)</v>
      </c>
      <c r="C653" s="684" t="s">
        <v>293</v>
      </c>
      <c r="D653" s="683">
        <v>0</v>
      </c>
      <c r="E653" s="683">
        <v>0</v>
      </c>
      <c r="F653" s="1406"/>
      <c r="G653" s="1405"/>
      <c r="H653" s="303" t="str">
        <f t="shared" si="144"/>
        <v>A0269_東京電力エナジーパートナー(株)</v>
      </c>
      <c r="I653" s="303" t="str">
        <f t="shared" si="145"/>
        <v>A0269_東京電力エナジーパートナー(株)_メニューB</v>
      </c>
      <c r="M653" s="303">
        <f t="shared" si="146"/>
        <v>0</v>
      </c>
    </row>
    <row r="654" spans="1:13">
      <c r="A654" s="643" t="str">
        <f t="shared" si="154"/>
        <v>A0269</v>
      </c>
      <c r="B654" s="644" t="str">
        <f t="shared" si="154"/>
        <v>東京電力エナジーパートナー(株)</v>
      </c>
      <c r="C654" s="648" t="s">
        <v>466</v>
      </c>
      <c r="D654" s="683">
        <v>0</v>
      </c>
      <c r="E654" s="683">
        <v>0</v>
      </c>
      <c r="F654" s="1406"/>
      <c r="G654" s="1405"/>
      <c r="H654" s="303" t="str">
        <f t="shared" si="144"/>
        <v>A0269_東京電力エナジーパートナー(株)</v>
      </c>
      <c r="I654" s="303" t="str">
        <f t="shared" si="145"/>
        <v>A0269_東京電力エナジーパートナー(株)_メニューC</v>
      </c>
      <c r="M654" s="303">
        <f t="shared" si="146"/>
        <v>0</v>
      </c>
    </row>
    <row r="655" spans="1:13">
      <c r="A655" s="643" t="str">
        <f t="shared" si="154"/>
        <v>A0269</v>
      </c>
      <c r="B655" s="644" t="str">
        <f t="shared" si="154"/>
        <v>東京電力エナジーパートナー(株)</v>
      </c>
      <c r="C655" s="660" t="s">
        <v>467</v>
      </c>
      <c r="D655" s="683">
        <v>0</v>
      </c>
      <c r="E655" s="683">
        <v>0</v>
      </c>
      <c r="F655" s="1406"/>
      <c r="G655" s="1405"/>
      <c r="H655" s="303" t="str">
        <f t="shared" si="144"/>
        <v>A0269_東京電力エナジーパートナー(株)</v>
      </c>
      <c r="I655" s="303" t="str">
        <f t="shared" si="145"/>
        <v>A0269_東京電力エナジーパートナー(株)_メニューD</v>
      </c>
      <c r="M655" s="303">
        <f t="shared" si="146"/>
        <v>0</v>
      </c>
    </row>
    <row r="656" spans="1:13">
      <c r="A656" s="643" t="str">
        <f t="shared" si="154"/>
        <v>A0269</v>
      </c>
      <c r="B656" s="644" t="str">
        <f t="shared" si="154"/>
        <v>東京電力エナジーパートナー(株)</v>
      </c>
      <c r="C656" s="660" t="s">
        <v>468</v>
      </c>
      <c r="D656" s="683">
        <v>0</v>
      </c>
      <c r="E656" s="683">
        <v>0</v>
      </c>
      <c r="F656" s="1406"/>
      <c r="G656" s="1405"/>
      <c r="H656" s="303" t="str">
        <f t="shared" si="144"/>
        <v>A0269_東京電力エナジーパートナー(株)</v>
      </c>
      <c r="I656" s="303" t="str">
        <f t="shared" si="145"/>
        <v>A0269_東京電力エナジーパートナー(株)_メニューE</v>
      </c>
      <c r="M656" s="303">
        <f t="shared" si="146"/>
        <v>0</v>
      </c>
    </row>
    <row r="657" spans="1:13">
      <c r="A657" s="643" t="str">
        <f t="shared" si="154"/>
        <v>A0269</v>
      </c>
      <c r="B657" s="644" t="str">
        <f t="shared" si="154"/>
        <v>東京電力エナジーパートナー(株)</v>
      </c>
      <c r="C657" s="684" t="s">
        <v>469</v>
      </c>
      <c r="D657" s="683">
        <v>0</v>
      </c>
      <c r="E657" s="683">
        <v>0</v>
      </c>
      <c r="F657" s="1406"/>
      <c r="G657" s="1405"/>
      <c r="H657" s="303" t="str">
        <f t="shared" si="144"/>
        <v>A0269_東京電力エナジーパートナー(株)</v>
      </c>
      <c r="I657" s="303" t="str">
        <f t="shared" si="145"/>
        <v>A0269_東京電力エナジーパートナー(株)_メニューF</v>
      </c>
      <c r="M657" s="303">
        <f t="shared" si="146"/>
        <v>0</v>
      </c>
    </row>
    <row r="658" spans="1:13">
      <c r="A658" s="643" t="str">
        <f t="shared" si="154"/>
        <v>A0269</v>
      </c>
      <c r="B658" s="644" t="str">
        <f t="shared" si="154"/>
        <v>東京電力エナジーパートナー(株)</v>
      </c>
      <c r="C658" s="648" t="s">
        <v>470</v>
      </c>
      <c r="D658" s="683">
        <v>0</v>
      </c>
      <c r="E658" s="683">
        <v>0</v>
      </c>
      <c r="F658" s="1406"/>
      <c r="G658" s="1405"/>
      <c r="H658" s="303" t="str">
        <f t="shared" si="144"/>
        <v>A0269_東京電力エナジーパートナー(株)</v>
      </c>
      <c r="I658" s="303" t="str">
        <f t="shared" si="145"/>
        <v>A0269_東京電力エナジーパートナー(株)_メニューG</v>
      </c>
      <c r="M658" s="303">
        <f t="shared" si="146"/>
        <v>0</v>
      </c>
    </row>
    <row r="659" spans="1:13">
      <c r="A659" s="643" t="str">
        <f t="shared" si="154"/>
        <v>A0269</v>
      </c>
      <c r="B659" s="644" t="str">
        <f t="shared" si="154"/>
        <v>東京電力エナジーパートナー(株)</v>
      </c>
      <c r="C659" s="684" t="s">
        <v>471</v>
      </c>
      <c r="D659" s="683">
        <v>0</v>
      </c>
      <c r="E659" s="683">
        <v>0</v>
      </c>
      <c r="F659" s="1406"/>
      <c r="G659" s="1405"/>
      <c r="H659" s="303" t="str">
        <f t="shared" si="144"/>
        <v>A0269_東京電力エナジーパートナー(株)</v>
      </c>
      <c r="I659" s="303" t="str">
        <f t="shared" si="145"/>
        <v>A0269_東京電力エナジーパートナー(株)_メニューH</v>
      </c>
      <c r="M659" s="303">
        <f t="shared" si="146"/>
        <v>0</v>
      </c>
    </row>
    <row r="660" spans="1:13">
      <c r="A660" s="643" t="str">
        <f t="shared" si="154"/>
        <v>A0269</v>
      </c>
      <c r="B660" s="644" t="str">
        <f t="shared" si="154"/>
        <v>東京電力エナジーパートナー(株)</v>
      </c>
      <c r="C660" s="684" t="s">
        <v>4404</v>
      </c>
      <c r="D660" s="683">
        <v>0</v>
      </c>
      <c r="E660" s="683">
        <v>0</v>
      </c>
      <c r="F660" s="1406"/>
      <c r="G660" s="1405"/>
      <c r="H660" s="303" t="str">
        <f t="shared" si="144"/>
        <v>A0269_東京電力エナジーパートナー(株)</v>
      </c>
      <c r="I660" s="303" t="str">
        <f t="shared" si="145"/>
        <v>A0269_東京電力エナジーパートナー(株)_メニューI</v>
      </c>
      <c r="M660" s="303">
        <f t="shared" si="146"/>
        <v>0</v>
      </c>
    </row>
    <row r="661" spans="1:13">
      <c r="A661" s="643" t="str">
        <f t="shared" si="154"/>
        <v>A0269</v>
      </c>
      <c r="B661" s="644" t="str">
        <f t="shared" si="154"/>
        <v>東京電力エナジーパートナー(株)</v>
      </c>
      <c r="C661" s="648" t="s">
        <v>1706</v>
      </c>
      <c r="D661" s="683">
        <v>0</v>
      </c>
      <c r="E661" s="683">
        <v>0</v>
      </c>
      <c r="F661" s="1406"/>
      <c r="G661" s="1405"/>
      <c r="H661" s="303" t="str">
        <f t="shared" si="144"/>
        <v>A0269_東京電力エナジーパートナー(株)</v>
      </c>
      <c r="I661" s="303" t="str">
        <f t="shared" si="145"/>
        <v>A0269_東京電力エナジーパートナー(株)_メニューJ</v>
      </c>
      <c r="M661" s="303">
        <f t="shared" si="146"/>
        <v>0</v>
      </c>
    </row>
    <row r="662" spans="1:13">
      <c r="A662" s="643" t="str">
        <f t="shared" si="154"/>
        <v>A0269</v>
      </c>
      <c r="B662" s="644" t="str">
        <f t="shared" si="154"/>
        <v>東京電力エナジーパートナー(株)</v>
      </c>
      <c r="C662" s="775" t="s">
        <v>4489</v>
      </c>
      <c r="D662" s="683">
        <v>0</v>
      </c>
      <c r="E662" s="683">
        <v>0</v>
      </c>
      <c r="F662" s="1406"/>
      <c r="G662" s="1405"/>
      <c r="H662" s="303" t="str">
        <f t="shared" si="144"/>
        <v>A0269_東京電力エナジーパートナー(株)</v>
      </c>
      <c r="I662" s="303" t="str">
        <f t="shared" si="145"/>
        <v>A0269_東京電力エナジーパートナー(株)_メニューK</v>
      </c>
      <c r="M662" s="303">
        <f t="shared" si="146"/>
        <v>0</v>
      </c>
    </row>
    <row r="663" spans="1:13">
      <c r="A663" s="643" t="str">
        <f t="shared" si="154"/>
        <v>A0269</v>
      </c>
      <c r="B663" s="644" t="str">
        <f t="shared" si="154"/>
        <v>東京電力エナジーパートナー(株)</v>
      </c>
      <c r="C663" s="775" t="s">
        <v>4955</v>
      </c>
      <c r="D663" s="683">
        <v>0</v>
      </c>
      <c r="E663" s="683">
        <v>0</v>
      </c>
      <c r="F663" s="1406"/>
      <c r="G663" s="1405"/>
      <c r="H663" s="303" t="str">
        <f t="shared" si="144"/>
        <v>A0269_東京電力エナジーパートナー(株)</v>
      </c>
      <c r="I663" s="303" t="str">
        <f t="shared" si="145"/>
        <v>A0269_東京電力エナジーパートナー(株)_メニューL</v>
      </c>
      <c r="M663" s="303">
        <f t="shared" si="146"/>
        <v>0</v>
      </c>
    </row>
    <row r="664" spans="1:13">
      <c r="A664" s="643" t="str">
        <f t="shared" si="154"/>
        <v>A0269</v>
      </c>
      <c r="B664" s="644" t="str">
        <f t="shared" si="154"/>
        <v>東京電力エナジーパートナー(株)</v>
      </c>
      <c r="C664" s="721" t="s">
        <v>4956</v>
      </c>
      <c r="D664" s="683">
        <v>0</v>
      </c>
      <c r="E664" s="683">
        <v>0</v>
      </c>
      <c r="F664" s="1406"/>
      <c r="G664" s="1405"/>
      <c r="H664" s="303" t="str">
        <f t="shared" si="144"/>
        <v>A0269_東京電力エナジーパートナー(株)</v>
      </c>
      <c r="I664" s="303" t="str">
        <f t="shared" si="145"/>
        <v>A0269_東京電力エナジーパートナー(株)_メニューM</v>
      </c>
      <c r="M664" s="303">
        <f t="shared" si="146"/>
        <v>0</v>
      </c>
    </row>
    <row r="665" spans="1:13">
      <c r="A665" s="643" t="str">
        <f t="shared" si="154"/>
        <v>A0269</v>
      </c>
      <c r="B665" s="644" t="str">
        <f t="shared" si="154"/>
        <v>東京電力エナジーパートナー(株)</v>
      </c>
      <c r="C665" s="721" t="s">
        <v>4957</v>
      </c>
      <c r="D665" s="683">
        <v>4.3100000000000001E-4</v>
      </c>
      <c r="E665" s="683">
        <v>4.3100000000000001E-4</v>
      </c>
      <c r="F665" s="1406"/>
      <c r="G665" s="1405"/>
      <c r="H665" s="303" t="str">
        <f t="shared" si="144"/>
        <v>A0269_東京電力エナジーパートナー(株)</v>
      </c>
      <c r="I665" s="303" t="str">
        <f t="shared" si="145"/>
        <v>A0269_東京電力エナジーパートナー(株)_メニューN(残差)</v>
      </c>
      <c r="M665" s="303">
        <f t="shared" si="146"/>
        <v>0</v>
      </c>
    </row>
    <row r="666" spans="1:13">
      <c r="A666" s="643" t="str">
        <f t="shared" si="154"/>
        <v>A0269</v>
      </c>
      <c r="B666" s="644" t="str">
        <f t="shared" si="154"/>
        <v>東京電力エナジーパートナー(株)</v>
      </c>
      <c r="C666" s="648" t="s">
        <v>647</v>
      </c>
      <c r="D666" s="652">
        <v>4.08E-4</v>
      </c>
      <c r="E666" s="653">
        <v>4.08E-4</v>
      </c>
      <c r="F666" s="1406"/>
      <c r="G666" s="1405"/>
      <c r="H666" s="303" t="str">
        <f t="shared" si="144"/>
        <v>A0269_東京電力エナジーパートナー(株)</v>
      </c>
      <c r="I666" s="303" t="str">
        <f t="shared" si="145"/>
        <v>A0269_東京電力エナジーパートナー(株)_(参考値)事業者全体</v>
      </c>
      <c r="M666" s="303">
        <f t="shared" si="146"/>
        <v>0</v>
      </c>
    </row>
    <row r="667" spans="1:13">
      <c r="A667" s="643" t="s">
        <v>1915</v>
      </c>
      <c r="B667" s="644" t="s">
        <v>1916</v>
      </c>
      <c r="C667" s="645" t="s">
        <v>215</v>
      </c>
      <c r="D667" s="646">
        <v>0</v>
      </c>
      <c r="E667" s="647">
        <v>0</v>
      </c>
      <c r="F667" s="1404">
        <v>99.04406730874878</v>
      </c>
      <c r="G667" s="1405" t="s">
        <v>4378</v>
      </c>
      <c r="H667" s="303" t="str">
        <f t="shared" si="144"/>
        <v>A0270_中部電力ミライズ(株)</v>
      </c>
      <c r="I667" s="303" t="str">
        <f t="shared" si="145"/>
        <v>A0270_中部電力ミライズ(株)_メニューA</v>
      </c>
      <c r="M667" s="303">
        <f t="shared" si="146"/>
        <v>0</v>
      </c>
    </row>
    <row r="668" spans="1:13">
      <c r="A668" s="643" t="str">
        <f t="shared" ref="A668:B669" si="155">A667</f>
        <v>A0270</v>
      </c>
      <c r="B668" s="644" t="str">
        <f t="shared" si="155"/>
        <v>中部電力ミライズ(株)</v>
      </c>
      <c r="C668" s="685" t="s">
        <v>4303</v>
      </c>
      <c r="D668" s="649">
        <v>4.2099999999999999E-4</v>
      </c>
      <c r="E668" s="650">
        <v>4.2099999999999999E-4</v>
      </c>
      <c r="F668" s="1404"/>
      <c r="G668" s="1405"/>
      <c r="H668" s="303" t="str">
        <f t="shared" si="144"/>
        <v>A0270_中部電力ミライズ(株)</v>
      </c>
      <c r="I668" s="303" t="str">
        <f t="shared" si="145"/>
        <v>A0270_中部電力ミライズ(株)_メニューB(残差)</v>
      </c>
      <c r="M668" s="303">
        <f t="shared" si="146"/>
        <v>0</v>
      </c>
    </row>
    <row r="669" spans="1:13">
      <c r="A669" s="643" t="str">
        <f t="shared" si="155"/>
        <v>A0270</v>
      </c>
      <c r="B669" s="644" t="str">
        <f t="shared" si="155"/>
        <v>中部電力ミライズ(株)</v>
      </c>
      <c r="C669" s="651" t="s">
        <v>647</v>
      </c>
      <c r="D669" s="652">
        <v>3.9300000000000001E-4</v>
      </c>
      <c r="E669" s="653">
        <v>3.9300000000000001E-4</v>
      </c>
      <c r="F669" s="1404"/>
      <c r="G669" s="1405"/>
      <c r="H669" s="303" t="str">
        <f t="shared" si="144"/>
        <v>A0270_中部電力ミライズ(株)</v>
      </c>
      <c r="I669" s="303" t="str">
        <f t="shared" si="145"/>
        <v>A0270_中部電力ミライズ(株)_(参考値)事業者全体</v>
      </c>
      <c r="M669" s="303">
        <f t="shared" si="146"/>
        <v>0</v>
      </c>
    </row>
    <row r="670" spans="1:13">
      <c r="A670" s="643" t="s">
        <v>1917</v>
      </c>
      <c r="B670" s="644" t="s">
        <v>1918</v>
      </c>
      <c r="C670" s="635" t="s">
        <v>215</v>
      </c>
      <c r="D670" s="646">
        <v>0</v>
      </c>
      <c r="E670" s="647">
        <v>0</v>
      </c>
      <c r="F670" s="1404">
        <v>98.495472472611283</v>
      </c>
      <c r="G670" s="1405" t="s">
        <v>4378</v>
      </c>
      <c r="H670" s="303" t="str">
        <f t="shared" si="144"/>
        <v>A0271_北陸電力(株)</v>
      </c>
      <c r="I670" s="303" t="str">
        <f t="shared" si="145"/>
        <v>A0271_北陸電力(株)_メニューA</v>
      </c>
      <c r="M670" s="303">
        <f t="shared" si="146"/>
        <v>0</v>
      </c>
    </row>
    <row r="671" spans="1:13">
      <c r="A671" s="643" t="str">
        <f t="shared" ref="A671:B672" si="156">A670</f>
        <v>A0271</v>
      </c>
      <c r="B671" s="644" t="str">
        <f t="shared" si="156"/>
        <v>北陸電力(株)</v>
      </c>
      <c r="C671" s="660" t="s">
        <v>4385</v>
      </c>
      <c r="D671" s="649">
        <v>4.9600000000000002E-4</v>
      </c>
      <c r="E671" s="650">
        <v>4.9600000000000002E-4</v>
      </c>
      <c r="F671" s="1404"/>
      <c r="G671" s="1405"/>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43" t="str">
        <f t="shared" si="156"/>
        <v>A0271</v>
      </c>
      <c r="B672" s="644" t="str">
        <f t="shared" si="156"/>
        <v>北陸電力(株)</v>
      </c>
      <c r="C672" s="651" t="s">
        <v>647</v>
      </c>
      <c r="D672" s="652">
        <v>4.8099999999999998E-4</v>
      </c>
      <c r="E672" s="653">
        <v>4.8099999999999998E-4</v>
      </c>
      <c r="F672" s="1404"/>
      <c r="G672" s="1405"/>
      <c r="H672" s="303" t="str">
        <f t="shared" si="157"/>
        <v>A0271_北陸電力(株)</v>
      </c>
      <c r="I672" s="303" t="str">
        <f t="shared" si="158"/>
        <v>A0271_北陸電力(株)_(参考値)事業者全体</v>
      </c>
      <c r="M672" s="303">
        <f t="shared" si="159"/>
        <v>0</v>
      </c>
    </row>
    <row r="673" spans="1:13">
      <c r="A673" s="643" t="s">
        <v>1919</v>
      </c>
      <c r="B673" s="644" t="s">
        <v>4958</v>
      </c>
      <c r="C673" s="635" t="s">
        <v>215</v>
      </c>
      <c r="D673" s="683">
        <v>0</v>
      </c>
      <c r="E673" s="683">
        <v>0</v>
      </c>
      <c r="F673" s="1404">
        <v>100</v>
      </c>
      <c r="G673" s="1405"/>
      <c r="H673" s="303" t="str">
        <f t="shared" si="157"/>
        <v xml:space="preserve">A0272_関西電力(株) </v>
      </c>
      <c r="I673" s="303" t="str">
        <f t="shared" si="158"/>
        <v>A0272_関西電力(株) _メニューA</v>
      </c>
      <c r="M673" s="303">
        <f t="shared" si="159"/>
        <v>0</v>
      </c>
    </row>
    <row r="674" spans="1:13">
      <c r="A674" s="643" t="str">
        <f t="shared" ref="A674:B683" si="160">A673</f>
        <v>A0272</v>
      </c>
      <c r="B674" s="644" t="str">
        <f t="shared" si="160"/>
        <v xml:space="preserve">関西電力(株) </v>
      </c>
      <c r="C674" s="660" t="s">
        <v>293</v>
      </c>
      <c r="D674" s="650">
        <v>0</v>
      </c>
      <c r="E674" s="650">
        <v>0</v>
      </c>
      <c r="F674" s="1404"/>
      <c r="G674" s="1405"/>
      <c r="H674" s="303" t="str">
        <f t="shared" si="157"/>
        <v xml:space="preserve">A0272_関西電力(株) </v>
      </c>
      <c r="I674" s="303" t="str">
        <f t="shared" si="158"/>
        <v>A0272_関西電力(株) _メニューB</v>
      </c>
      <c r="M674" s="303">
        <f t="shared" si="159"/>
        <v>0</v>
      </c>
    </row>
    <row r="675" spans="1:13">
      <c r="A675" s="643" t="str">
        <f t="shared" si="160"/>
        <v>A0272</v>
      </c>
      <c r="B675" s="644" t="str">
        <f t="shared" si="160"/>
        <v xml:space="preserve">関西電力(株) </v>
      </c>
      <c r="C675" s="684" t="s">
        <v>466</v>
      </c>
      <c r="D675" s="650">
        <v>0</v>
      </c>
      <c r="E675" s="650">
        <v>0</v>
      </c>
      <c r="F675" s="1404"/>
      <c r="G675" s="1405"/>
      <c r="H675" s="303" t="str">
        <f t="shared" si="157"/>
        <v xml:space="preserve">A0272_関西電力(株) </v>
      </c>
      <c r="I675" s="303" t="str">
        <f t="shared" si="158"/>
        <v>A0272_関西電力(株) _メニューC</v>
      </c>
      <c r="M675" s="303">
        <f t="shared" si="159"/>
        <v>0</v>
      </c>
    </row>
    <row r="676" spans="1:13">
      <c r="A676" s="643" t="str">
        <f t="shared" si="160"/>
        <v>A0272</v>
      </c>
      <c r="B676" s="644" t="str">
        <f t="shared" si="160"/>
        <v xml:space="preserve">関西電力(株) </v>
      </c>
      <c r="C676" s="684" t="s">
        <v>467</v>
      </c>
      <c r="D676" s="650">
        <v>0</v>
      </c>
      <c r="E676" s="650">
        <v>0</v>
      </c>
      <c r="F676" s="1404"/>
      <c r="G676" s="1405"/>
      <c r="H676" s="303" t="str">
        <f t="shared" si="157"/>
        <v xml:space="preserve">A0272_関西電力(株) </v>
      </c>
      <c r="I676" s="303" t="str">
        <f t="shared" si="158"/>
        <v>A0272_関西電力(株) _メニューD</v>
      </c>
      <c r="M676" s="303">
        <f t="shared" si="159"/>
        <v>0</v>
      </c>
    </row>
    <row r="677" spans="1:13">
      <c r="A677" s="643" t="str">
        <f t="shared" si="160"/>
        <v>A0272</v>
      </c>
      <c r="B677" s="644" t="str">
        <f t="shared" si="160"/>
        <v xml:space="preserve">関西電力(株) </v>
      </c>
      <c r="C677" s="684" t="s">
        <v>468</v>
      </c>
      <c r="D677" s="650">
        <v>0</v>
      </c>
      <c r="E677" s="650">
        <v>0</v>
      </c>
      <c r="F677" s="1404"/>
      <c r="G677" s="1405"/>
      <c r="H677" s="303" t="str">
        <f t="shared" si="157"/>
        <v xml:space="preserve">A0272_関西電力(株) </v>
      </c>
      <c r="I677" s="303" t="str">
        <f t="shared" si="158"/>
        <v>A0272_関西電力(株) _メニューE</v>
      </c>
      <c r="M677" s="303">
        <f t="shared" si="159"/>
        <v>0</v>
      </c>
    </row>
    <row r="678" spans="1:13">
      <c r="A678" s="643" t="str">
        <f t="shared" si="160"/>
        <v>A0272</v>
      </c>
      <c r="B678" s="644" t="str">
        <f t="shared" si="160"/>
        <v xml:space="preserve">関西電力(株) </v>
      </c>
      <c r="C678" s="684" t="s">
        <v>469</v>
      </c>
      <c r="D678" s="650">
        <v>0</v>
      </c>
      <c r="E678" s="650">
        <v>0</v>
      </c>
      <c r="F678" s="1404"/>
      <c r="G678" s="1405"/>
      <c r="H678" s="303" t="str">
        <f t="shared" si="157"/>
        <v xml:space="preserve">A0272_関西電力(株) </v>
      </c>
      <c r="I678" s="303" t="str">
        <f t="shared" si="158"/>
        <v>A0272_関西電力(株) _メニューF</v>
      </c>
      <c r="M678" s="303">
        <f t="shared" si="159"/>
        <v>0</v>
      </c>
    </row>
    <row r="679" spans="1:13">
      <c r="A679" s="643" t="str">
        <f t="shared" si="160"/>
        <v>A0272</v>
      </c>
      <c r="B679" s="644" t="str">
        <f t="shared" si="160"/>
        <v xml:space="preserve">関西電力(株) </v>
      </c>
      <c r="C679" s="648" t="s">
        <v>470</v>
      </c>
      <c r="D679" s="650">
        <v>0</v>
      </c>
      <c r="E679" s="650">
        <v>0</v>
      </c>
      <c r="F679" s="1404"/>
      <c r="G679" s="1405"/>
      <c r="H679" s="303" t="str">
        <f t="shared" si="157"/>
        <v xml:space="preserve">A0272_関西電力(株) </v>
      </c>
      <c r="I679" s="303" t="str">
        <f t="shared" si="158"/>
        <v>A0272_関西電力(株) _メニューG</v>
      </c>
      <c r="M679" s="303">
        <f t="shared" si="159"/>
        <v>0</v>
      </c>
    </row>
    <row r="680" spans="1:13">
      <c r="A680" s="643" t="str">
        <f t="shared" si="160"/>
        <v>A0272</v>
      </c>
      <c r="B680" s="644" t="str">
        <f t="shared" si="160"/>
        <v xml:space="preserve">関西電力(株) </v>
      </c>
      <c r="C680" s="660" t="s">
        <v>471</v>
      </c>
      <c r="D680" s="650">
        <v>0</v>
      </c>
      <c r="E680" s="650">
        <v>0</v>
      </c>
      <c r="F680" s="1404"/>
      <c r="G680" s="1405"/>
      <c r="H680" s="303" t="str">
        <f t="shared" si="157"/>
        <v xml:space="preserve">A0272_関西電力(株) </v>
      </c>
      <c r="I680" s="303" t="str">
        <f t="shared" si="158"/>
        <v>A0272_関西電力(株) _メニューH</v>
      </c>
      <c r="M680" s="303">
        <f t="shared" si="159"/>
        <v>0</v>
      </c>
    </row>
    <row r="681" spans="1:13">
      <c r="A681" s="643" t="str">
        <f t="shared" si="160"/>
        <v>A0272</v>
      </c>
      <c r="B681" s="644" t="str">
        <f t="shared" si="160"/>
        <v xml:space="preserve">関西電力(株) </v>
      </c>
      <c r="C681" s="660" t="s">
        <v>4404</v>
      </c>
      <c r="D681" s="650">
        <v>0</v>
      </c>
      <c r="E681" s="650">
        <v>0</v>
      </c>
      <c r="F681" s="1404"/>
      <c r="G681" s="1405"/>
      <c r="H681" s="303" t="str">
        <f t="shared" si="157"/>
        <v xml:space="preserve">A0272_関西電力(株) </v>
      </c>
      <c r="I681" s="303" t="str">
        <f t="shared" si="158"/>
        <v>A0272_関西電力(株) _メニューI</v>
      </c>
      <c r="M681" s="303">
        <f t="shared" si="159"/>
        <v>0</v>
      </c>
    </row>
    <row r="682" spans="1:13">
      <c r="A682" s="643" t="str">
        <f t="shared" si="160"/>
        <v>A0272</v>
      </c>
      <c r="B682" s="644" t="str">
        <f t="shared" si="160"/>
        <v xml:space="preserve">関西電力(株) </v>
      </c>
      <c r="C682" s="684" t="s">
        <v>1724</v>
      </c>
      <c r="D682" s="650">
        <v>4.1899999999999999E-4</v>
      </c>
      <c r="E682" s="650">
        <v>4.1899999999999999E-4</v>
      </c>
      <c r="F682" s="1404"/>
      <c r="G682" s="1405"/>
      <c r="H682" s="303" t="str">
        <f t="shared" si="157"/>
        <v xml:space="preserve">A0272_関西電力(株) </v>
      </c>
      <c r="I682" s="303" t="str">
        <f t="shared" si="158"/>
        <v>A0272_関西電力(株) _メニューJ(残差)</v>
      </c>
      <c r="M682" s="303">
        <f t="shared" si="159"/>
        <v>0</v>
      </c>
    </row>
    <row r="683" spans="1:13">
      <c r="A683" s="643" t="str">
        <f t="shared" si="160"/>
        <v>A0272</v>
      </c>
      <c r="B683" s="644" t="str">
        <f t="shared" si="160"/>
        <v xml:space="preserve">関西電力(株) </v>
      </c>
      <c r="C683" s="648" t="s">
        <v>647</v>
      </c>
      <c r="D683" s="652">
        <v>4.0099999999999999E-4</v>
      </c>
      <c r="E683" s="653">
        <v>4.0099999999999999E-4</v>
      </c>
      <c r="F683" s="1404"/>
      <c r="G683" s="1405"/>
      <c r="H683" s="303" t="str">
        <f t="shared" si="157"/>
        <v xml:space="preserve">A0272_関西電力(株) </v>
      </c>
      <c r="I683" s="303" t="str">
        <f t="shared" si="158"/>
        <v>A0272_関西電力(株) _(参考値)事業者全体</v>
      </c>
      <c r="M683" s="303">
        <f t="shared" si="159"/>
        <v>0</v>
      </c>
    </row>
    <row r="684" spans="1:13">
      <c r="A684" s="643" t="s">
        <v>1920</v>
      </c>
      <c r="B684" s="644" t="s">
        <v>1921</v>
      </c>
      <c r="C684" s="635" t="s">
        <v>215</v>
      </c>
      <c r="D684" s="646">
        <v>0</v>
      </c>
      <c r="E684" s="647">
        <v>0</v>
      </c>
      <c r="F684" s="1404">
        <v>98.00616845588695</v>
      </c>
      <c r="G684" s="1405" t="s">
        <v>4388</v>
      </c>
      <c r="H684" s="303" t="str">
        <f t="shared" si="157"/>
        <v>A0273_中国電力(株)</v>
      </c>
      <c r="I684" s="303" t="str">
        <f t="shared" si="158"/>
        <v>A0273_中国電力(株)_メニューA</v>
      </c>
      <c r="M684" s="303">
        <f t="shared" si="159"/>
        <v>0</v>
      </c>
    </row>
    <row r="685" spans="1:13">
      <c r="A685" s="643" t="str">
        <f t="shared" ref="A685:B692" si="161">A684</f>
        <v>A0273</v>
      </c>
      <c r="B685" s="644" t="str">
        <f t="shared" si="161"/>
        <v>中国電力(株)</v>
      </c>
      <c r="C685" s="660" t="s">
        <v>293</v>
      </c>
      <c r="D685" s="649">
        <v>0</v>
      </c>
      <c r="E685" s="650">
        <v>0</v>
      </c>
      <c r="F685" s="1404"/>
      <c r="G685" s="1405"/>
      <c r="H685" s="303" t="str">
        <f t="shared" si="157"/>
        <v>A0273_中国電力(株)</v>
      </c>
      <c r="I685" s="303" t="str">
        <f t="shared" si="158"/>
        <v>A0273_中国電力(株)_メニューB</v>
      </c>
      <c r="M685" s="303">
        <f t="shared" si="159"/>
        <v>0</v>
      </c>
    </row>
    <row r="686" spans="1:13">
      <c r="A686" s="643" t="str">
        <f t="shared" si="161"/>
        <v>A0273</v>
      </c>
      <c r="B686" s="644" t="str">
        <f t="shared" si="161"/>
        <v>中国電力(株)</v>
      </c>
      <c r="C686" s="684" t="s">
        <v>466</v>
      </c>
      <c r="D686" s="649">
        <v>0</v>
      </c>
      <c r="E686" s="650">
        <v>0</v>
      </c>
      <c r="F686" s="1404"/>
      <c r="G686" s="1405"/>
      <c r="H686" s="303" t="str">
        <f t="shared" si="157"/>
        <v>A0273_中国電力(株)</v>
      </c>
      <c r="I686" s="303" t="str">
        <f t="shared" si="158"/>
        <v>A0273_中国電力(株)_メニューC</v>
      </c>
      <c r="M686" s="303">
        <f t="shared" si="159"/>
        <v>0</v>
      </c>
    </row>
    <row r="687" spans="1:13">
      <c r="A687" s="643" t="str">
        <f t="shared" si="161"/>
        <v>A0273</v>
      </c>
      <c r="B687" s="644" t="str">
        <f t="shared" si="161"/>
        <v>中国電力(株)</v>
      </c>
      <c r="C687" s="648" t="s">
        <v>467</v>
      </c>
      <c r="D687" s="649">
        <v>0</v>
      </c>
      <c r="E687" s="650">
        <v>0</v>
      </c>
      <c r="F687" s="1404"/>
      <c r="G687" s="1405"/>
      <c r="H687" s="303" t="str">
        <f t="shared" si="157"/>
        <v>A0273_中国電力(株)</v>
      </c>
      <c r="I687" s="303" t="str">
        <f t="shared" si="158"/>
        <v>A0273_中国電力(株)_メニューD</v>
      </c>
      <c r="M687" s="303">
        <f t="shared" si="159"/>
        <v>0</v>
      </c>
    </row>
    <row r="688" spans="1:13">
      <c r="A688" s="643" t="str">
        <f t="shared" si="161"/>
        <v>A0273</v>
      </c>
      <c r="B688" s="644" t="str">
        <f t="shared" si="161"/>
        <v>中国電力(株)</v>
      </c>
      <c r="C688" s="660" t="s">
        <v>468</v>
      </c>
      <c r="D688" s="649">
        <v>0</v>
      </c>
      <c r="E688" s="650">
        <v>0</v>
      </c>
      <c r="F688" s="1404"/>
      <c r="G688" s="1405"/>
      <c r="H688" s="303" t="str">
        <f t="shared" si="157"/>
        <v>A0273_中国電力(株)</v>
      </c>
      <c r="I688" s="303" t="str">
        <f t="shared" si="158"/>
        <v>A0273_中国電力(株)_メニューE</v>
      </c>
      <c r="M688" s="303">
        <f t="shared" si="159"/>
        <v>0</v>
      </c>
    </row>
    <row r="689" spans="1:13">
      <c r="A689" s="643" t="str">
        <f t="shared" si="161"/>
        <v>A0273</v>
      </c>
      <c r="B689" s="644" t="str">
        <f t="shared" si="161"/>
        <v>中国電力(株)</v>
      </c>
      <c r="C689" s="684" t="s">
        <v>469</v>
      </c>
      <c r="D689" s="649">
        <v>0</v>
      </c>
      <c r="E689" s="650">
        <v>0</v>
      </c>
      <c r="F689" s="1404"/>
      <c r="G689" s="1405"/>
      <c r="H689" s="303" t="str">
        <f t="shared" si="157"/>
        <v>A0273_中国電力(株)</v>
      </c>
      <c r="I689" s="303" t="str">
        <f t="shared" si="158"/>
        <v>A0273_中国電力(株)_メニューF</v>
      </c>
      <c r="M689" s="303">
        <f t="shared" si="159"/>
        <v>0</v>
      </c>
    </row>
    <row r="690" spans="1:13">
      <c r="A690" s="643" t="str">
        <f t="shared" si="161"/>
        <v>A0273</v>
      </c>
      <c r="B690" s="644" t="str">
        <f t="shared" si="161"/>
        <v>中国電力(株)</v>
      </c>
      <c r="C690" s="684" t="s">
        <v>470</v>
      </c>
      <c r="D690" s="649">
        <v>3.86E-4</v>
      </c>
      <c r="E690" s="650">
        <v>3.86E-4</v>
      </c>
      <c r="F690" s="1404"/>
      <c r="G690" s="1405"/>
      <c r="H690" s="303" t="str">
        <f t="shared" si="157"/>
        <v>A0273_中国電力(株)</v>
      </c>
      <c r="I690" s="303" t="str">
        <f t="shared" si="158"/>
        <v>A0273_中国電力(株)_メニューG</v>
      </c>
      <c r="M690" s="303">
        <f t="shared" si="159"/>
        <v>0</v>
      </c>
    </row>
    <row r="691" spans="1:13">
      <c r="A691" s="643" t="str">
        <f t="shared" si="161"/>
        <v>A0273</v>
      </c>
      <c r="B691" s="644" t="str">
        <f t="shared" si="161"/>
        <v>中国電力(株)</v>
      </c>
      <c r="C691" s="684" t="s">
        <v>1723</v>
      </c>
      <c r="D691" s="717">
        <v>5.1999999999999995E-4</v>
      </c>
      <c r="E691" s="662">
        <v>5.1999999999999995E-4</v>
      </c>
      <c r="F691" s="1404"/>
      <c r="G691" s="1405"/>
      <c r="H691" s="303" t="str">
        <f t="shared" si="157"/>
        <v>A0273_中国電力(株)</v>
      </c>
      <c r="I691" s="303" t="str">
        <f t="shared" si="158"/>
        <v>A0273_中国電力(株)_メニューH(残差)</v>
      </c>
      <c r="M691" s="303">
        <f t="shared" si="159"/>
        <v>0</v>
      </c>
    </row>
    <row r="692" spans="1:13">
      <c r="A692" s="643" t="str">
        <f t="shared" si="161"/>
        <v>A0273</v>
      </c>
      <c r="B692" s="644" t="str">
        <f t="shared" si="161"/>
        <v>中国電力(株)</v>
      </c>
      <c r="C692" s="648" t="s">
        <v>647</v>
      </c>
      <c r="D692" s="652">
        <v>5.1099999999999995E-4</v>
      </c>
      <c r="E692" s="653">
        <v>5.1099999999999995E-4</v>
      </c>
      <c r="F692" s="1404"/>
      <c r="G692" s="1405"/>
      <c r="H692" s="303" t="str">
        <f t="shared" si="157"/>
        <v>A0273_中国電力(株)</v>
      </c>
      <c r="I692" s="303" t="str">
        <f t="shared" si="158"/>
        <v>A0273_中国電力(株)_(参考値)事業者全体</v>
      </c>
      <c r="M692" s="303">
        <f t="shared" si="159"/>
        <v>0</v>
      </c>
    </row>
    <row r="693" spans="1:13">
      <c r="A693" s="643" t="s">
        <v>364</v>
      </c>
      <c r="B693" s="644" t="s">
        <v>1922</v>
      </c>
      <c r="C693" s="635" t="s">
        <v>215</v>
      </c>
      <c r="D693" s="646">
        <v>0</v>
      </c>
      <c r="E693" s="647">
        <v>0</v>
      </c>
      <c r="F693" s="1404">
        <v>100</v>
      </c>
      <c r="G693" s="1405"/>
      <c r="H693" s="303" t="str">
        <f t="shared" si="157"/>
        <v>A0274_四国電力(株)</v>
      </c>
      <c r="I693" s="303" t="str">
        <f t="shared" si="158"/>
        <v>A0274_四国電力(株)_メニューA</v>
      </c>
      <c r="M693" s="303">
        <f t="shared" si="159"/>
        <v>0</v>
      </c>
    </row>
    <row r="694" spans="1:13">
      <c r="A694" s="643" t="str">
        <f t="shared" ref="A694:B696" si="162">A693</f>
        <v>A0274</v>
      </c>
      <c r="B694" s="644" t="str">
        <f t="shared" si="162"/>
        <v>四国電力(株)</v>
      </c>
      <c r="C694" s="660" t="s">
        <v>293</v>
      </c>
      <c r="D694" s="649">
        <v>0</v>
      </c>
      <c r="E694" s="650">
        <v>0</v>
      </c>
      <c r="F694" s="1404"/>
      <c r="G694" s="1405"/>
      <c r="H694" s="303" t="str">
        <f t="shared" si="157"/>
        <v>A0274_四国電力(株)</v>
      </c>
      <c r="I694" s="303" t="str">
        <f t="shared" si="158"/>
        <v>A0274_四国電力(株)_メニューB</v>
      </c>
      <c r="M694" s="303">
        <f t="shared" si="159"/>
        <v>0</v>
      </c>
    </row>
    <row r="695" spans="1:13">
      <c r="A695" s="643" t="str">
        <f t="shared" si="162"/>
        <v>A0274</v>
      </c>
      <c r="B695" s="644" t="str">
        <f t="shared" si="162"/>
        <v>四国電力(株)</v>
      </c>
      <c r="C695" s="684" t="s">
        <v>4418</v>
      </c>
      <c r="D695" s="649">
        <v>4.64E-4</v>
      </c>
      <c r="E695" s="650">
        <v>4.64E-4</v>
      </c>
      <c r="F695" s="1404"/>
      <c r="G695" s="1405"/>
      <c r="H695" s="303" t="str">
        <f t="shared" si="157"/>
        <v>A0274_四国電力(株)</v>
      </c>
      <c r="I695" s="303" t="str">
        <f t="shared" si="158"/>
        <v>A0274_四国電力(株)_メニューC(残差)</v>
      </c>
      <c r="M695" s="303">
        <f t="shared" si="159"/>
        <v>0</v>
      </c>
    </row>
    <row r="696" spans="1:13">
      <c r="A696" s="643" t="str">
        <f t="shared" si="162"/>
        <v>A0274</v>
      </c>
      <c r="B696" s="644" t="str">
        <f t="shared" si="162"/>
        <v>四国電力(株)</v>
      </c>
      <c r="C696" s="648" t="s">
        <v>647</v>
      </c>
      <c r="D696" s="652">
        <v>4.5399999999999998E-4</v>
      </c>
      <c r="E696" s="653">
        <v>4.5399999999999998E-4</v>
      </c>
      <c r="F696" s="1404"/>
      <c r="G696" s="1405"/>
      <c r="H696" s="303" t="str">
        <f t="shared" si="157"/>
        <v>A0274_四国電力(株)</v>
      </c>
      <c r="I696" s="303" t="str">
        <f t="shared" si="158"/>
        <v>A0274_四国電力(株)_(参考値)事業者全体</v>
      </c>
      <c r="M696" s="303">
        <f t="shared" si="159"/>
        <v>0</v>
      </c>
    </row>
    <row r="697" spans="1:13">
      <c r="A697" s="643" t="s">
        <v>365</v>
      </c>
      <c r="B697" s="644" t="s">
        <v>1923</v>
      </c>
      <c r="C697" s="645" t="s">
        <v>215</v>
      </c>
      <c r="D697" s="646">
        <v>0</v>
      </c>
      <c r="E697" s="647">
        <v>0</v>
      </c>
      <c r="F697" s="1404">
        <v>100</v>
      </c>
      <c r="G697" s="1405"/>
      <c r="H697" s="303" t="str">
        <f t="shared" si="157"/>
        <v>A0275_九州電力(株)</v>
      </c>
      <c r="I697" s="303" t="str">
        <f t="shared" si="158"/>
        <v>A0275_九州電力(株)_メニューA</v>
      </c>
      <c r="M697" s="303">
        <f t="shared" si="159"/>
        <v>0</v>
      </c>
    </row>
    <row r="698" spans="1:13">
      <c r="A698" s="643" t="str">
        <f t="shared" ref="A698:B699" si="163">A697</f>
        <v>A0275</v>
      </c>
      <c r="B698" s="644" t="str">
        <f t="shared" si="163"/>
        <v>九州電力(株)</v>
      </c>
      <c r="C698" s="684" t="s">
        <v>4385</v>
      </c>
      <c r="D698" s="649">
        <v>4.17E-4</v>
      </c>
      <c r="E698" s="650">
        <v>4.17E-4</v>
      </c>
      <c r="F698" s="1404"/>
      <c r="G698" s="1405"/>
      <c r="H698" s="303" t="str">
        <f t="shared" si="157"/>
        <v>A0275_九州電力(株)</v>
      </c>
      <c r="I698" s="303" t="str">
        <f t="shared" si="158"/>
        <v>A0275_九州電力(株)_メニューB(残差)</v>
      </c>
      <c r="M698" s="303">
        <f t="shared" si="159"/>
        <v>0</v>
      </c>
    </row>
    <row r="699" spans="1:13">
      <c r="A699" s="643" t="str">
        <f t="shared" si="163"/>
        <v>A0275</v>
      </c>
      <c r="B699" s="644" t="str">
        <f t="shared" si="163"/>
        <v>九州電力(株)</v>
      </c>
      <c r="C699" s="648" t="s">
        <v>647</v>
      </c>
      <c r="D699" s="652">
        <v>4.0200000000000001E-4</v>
      </c>
      <c r="E699" s="653">
        <v>4.0200000000000001E-4</v>
      </c>
      <c r="F699" s="1404"/>
      <c r="G699" s="1405"/>
      <c r="H699" s="303" t="str">
        <f t="shared" si="157"/>
        <v>A0275_九州電力(株)</v>
      </c>
      <c r="I699" s="303" t="str">
        <f t="shared" si="158"/>
        <v>A0275_九州電力(株)_(参考値)事業者全体</v>
      </c>
      <c r="M699" s="303">
        <f t="shared" si="159"/>
        <v>0</v>
      </c>
    </row>
    <row r="700" spans="1:13">
      <c r="A700" s="643" t="s">
        <v>366</v>
      </c>
      <c r="B700" s="644" t="s">
        <v>1924</v>
      </c>
      <c r="C700" s="673" t="s">
        <v>215</v>
      </c>
      <c r="D700" s="647">
        <v>0</v>
      </c>
      <c r="E700" s="647">
        <v>0</v>
      </c>
      <c r="F700" s="1404">
        <v>99.036613997503977</v>
      </c>
      <c r="G700" s="1405" t="s">
        <v>4959</v>
      </c>
      <c r="H700" s="303" t="str">
        <f t="shared" si="157"/>
        <v>A0276_沖縄電力(株)</v>
      </c>
      <c r="I700" s="303" t="str">
        <f t="shared" si="158"/>
        <v>A0276_沖縄電力(株)_メニューA</v>
      </c>
      <c r="M700" s="303">
        <f t="shared" si="159"/>
        <v>0</v>
      </c>
    </row>
    <row r="701" spans="1:13">
      <c r="A701" s="643" t="str">
        <f t="shared" ref="A701:B702" si="164">A700</f>
        <v>A0276</v>
      </c>
      <c r="B701" s="644" t="str">
        <f t="shared" si="164"/>
        <v>沖縄電力(株)</v>
      </c>
      <c r="C701" s="676" t="s">
        <v>4385</v>
      </c>
      <c r="D701" s="650">
        <v>6.4400000000000004E-4</v>
      </c>
      <c r="E701" s="650">
        <v>6.4400000000000004E-4</v>
      </c>
      <c r="F701" s="1404"/>
      <c r="G701" s="1405"/>
      <c r="H701" s="303" t="str">
        <f t="shared" si="157"/>
        <v>A0276_沖縄電力(株)</v>
      </c>
      <c r="I701" s="303" t="str">
        <f t="shared" si="158"/>
        <v>A0276_沖縄電力(株)_メニューB(残差)</v>
      </c>
      <c r="M701" s="303">
        <f t="shared" si="159"/>
        <v>0</v>
      </c>
    </row>
    <row r="702" spans="1:13">
      <c r="A702" s="643" t="str">
        <f t="shared" si="164"/>
        <v>A0276</v>
      </c>
      <c r="B702" s="644" t="str">
        <f t="shared" si="164"/>
        <v>沖縄電力(株)</v>
      </c>
      <c r="C702" s="719" t="s">
        <v>647</v>
      </c>
      <c r="D702" s="658">
        <v>6.38E-4</v>
      </c>
      <c r="E702" s="653">
        <v>6.38E-4</v>
      </c>
      <c r="F702" s="1404"/>
      <c r="G702" s="1405"/>
      <c r="H702" s="303" t="str">
        <f t="shared" si="157"/>
        <v>A0276_沖縄電力(株)</v>
      </c>
      <c r="I702" s="303" t="str">
        <f t="shared" si="158"/>
        <v>A0276_沖縄電力(株)_(参考値)事業者全体</v>
      </c>
      <c r="M702" s="303">
        <f t="shared" si="159"/>
        <v>0</v>
      </c>
    </row>
    <row r="703" spans="1:13">
      <c r="A703" s="633" t="s">
        <v>367</v>
      </c>
      <c r="B703" s="634" t="s">
        <v>1925</v>
      </c>
      <c r="C703" s="722"/>
      <c r="D703" s="832">
        <v>4.3399999999999998E-4</v>
      </c>
      <c r="E703" s="637">
        <v>4.3399999999999998E-4</v>
      </c>
      <c r="F703" s="638">
        <v>100</v>
      </c>
      <c r="G703" s="639"/>
      <c r="H703" s="303" t="str">
        <f t="shared" si="157"/>
        <v>A0277_北日本石油(株)</v>
      </c>
      <c r="I703" s="303" t="str">
        <f t="shared" si="158"/>
        <v>A0277_北日本石油(株)_</v>
      </c>
      <c r="M703" s="303">
        <f t="shared" si="159"/>
        <v>0</v>
      </c>
    </row>
    <row r="704" spans="1:13">
      <c r="A704" s="633" t="s">
        <v>368</v>
      </c>
      <c r="B704" s="634" t="s">
        <v>1926</v>
      </c>
      <c r="C704" s="640"/>
      <c r="D704" s="641">
        <v>3.9800000000000002E-4</v>
      </c>
      <c r="E704" s="642">
        <v>3.9800000000000002E-4</v>
      </c>
      <c r="F704" s="638" t="s">
        <v>4349</v>
      </c>
      <c r="G704" s="639"/>
      <c r="H704" s="303" t="str">
        <f t="shared" si="157"/>
        <v>A0278_千葉電力(株)</v>
      </c>
      <c r="I704" s="303" t="str">
        <f t="shared" si="158"/>
        <v>A0278_千葉電力(株)_</v>
      </c>
      <c r="M704" s="303">
        <f t="shared" si="159"/>
        <v>0</v>
      </c>
    </row>
    <row r="705" spans="1:13">
      <c r="A705" s="633" t="s">
        <v>369</v>
      </c>
      <c r="B705" s="634" t="s">
        <v>1927</v>
      </c>
      <c r="C705" s="640"/>
      <c r="D705" s="641">
        <v>4.8200000000000001E-4</v>
      </c>
      <c r="E705" s="642">
        <v>4.8200000000000001E-4</v>
      </c>
      <c r="F705" s="638">
        <v>100</v>
      </c>
      <c r="G705" s="639"/>
      <c r="H705" s="303" t="str">
        <f t="shared" si="157"/>
        <v>A0280_やめエネルギー(株)</v>
      </c>
      <c r="I705" s="303" t="str">
        <f t="shared" si="158"/>
        <v>A0280_やめエネルギー(株)_</v>
      </c>
      <c r="M705" s="303">
        <f t="shared" si="159"/>
        <v>0</v>
      </c>
    </row>
    <row r="706" spans="1:13">
      <c r="A706" s="633" t="s">
        <v>370</v>
      </c>
      <c r="B706" s="634" t="s">
        <v>1928</v>
      </c>
      <c r="C706" s="640"/>
      <c r="D706" s="641">
        <v>4.5800000000000002E-4</v>
      </c>
      <c r="E706" s="642">
        <v>4.5800000000000002E-4</v>
      </c>
      <c r="F706" s="638">
        <v>100</v>
      </c>
      <c r="G706" s="639"/>
      <c r="H706" s="303" t="str">
        <f t="shared" si="157"/>
        <v>A0281_(株)アースインフィニティ</v>
      </c>
      <c r="I706" s="303" t="str">
        <f t="shared" si="158"/>
        <v>A0281_(株)アースインフィニティ_</v>
      </c>
      <c r="M706" s="303">
        <f t="shared" si="159"/>
        <v>0</v>
      </c>
    </row>
    <row r="707" spans="1:13">
      <c r="A707" s="633" t="s">
        <v>371</v>
      </c>
      <c r="B707" s="634" t="s">
        <v>1929</v>
      </c>
      <c r="C707" s="640"/>
      <c r="D707" s="641">
        <v>3.4099999999999999E-4</v>
      </c>
      <c r="E707" s="642">
        <v>3.4099999999999999E-4</v>
      </c>
      <c r="F707" s="638">
        <v>100</v>
      </c>
      <c r="G707" s="639"/>
      <c r="H707" s="303" t="str">
        <f t="shared" si="157"/>
        <v>A0283_足利ガス(株)</v>
      </c>
      <c r="I707" s="303" t="str">
        <f t="shared" si="158"/>
        <v>A0283_足利ガス(株)_</v>
      </c>
      <c r="M707" s="303">
        <f t="shared" si="159"/>
        <v>0</v>
      </c>
    </row>
    <row r="708" spans="1:13">
      <c r="A708" s="633" t="s">
        <v>372</v>
      </c>
      <c r="B708" s="875" t="s">
        <v>4960</v>
      </c>
      <c r="C708" s="824"/>
      <c r="D708" s="641">
        <v>3.4400000000000001E-4</v>
      </c>
      <c r="E708" s="642">
        <v>3.4400000000000001E-4</v>
      </c>
      <c r="F708" s="638">
        <v>100</v>
      </c>
      <c r="G708" s="639"/>
      <c r="H708" s="303" t="str">
        <f t="shared" si="157"/>
        <v>A0284_(株)Misumi</v>
      </c>
      <c r="I708" s="303" t="str">
        <f t="shared" si="158"/>
        <v>A0284_(株)Misumi_</v>
      </c>
      <c r="M708" s="303">
        <f t="shared" si="159"/>
        <v>0</v>
      </c>
    </row>
    <row r="709" spans="1:13">
      <c r="A709" s="633" t="s">
        <v>373</v>
      </c>
      <c r="B709" s="875" t="s">
        <v>1930</v>
      </c>
      <c r="C709" s="824"/>
      <c r="D709" s="641">
        <v>4.2700000000000002E-4</v>
      </c>
      <c r="E709" s="642">
        <v>4.2700000000000002E-4</v>
      </c>
      <c r="F709" s="638">
        <v>100</v>
      </c>
      <c r="G709" s="639"/>
      <c r="H709" s="303" t="str">
        <f t="shared" si="157"/>
        <v>A0285_米子瓦斯(株)</v>
      </c>
      <c r="I709" s="303" t="str">
        <f t="shared" si="158"/>
        <v>A0285_米子瓦斯(株)_</v>
      </c>
      <c r="M709" s="303">
        <f t="shared" si="159"/>
        <v>0</v>
      </c>
    </row>
    <row r="710" spans="1:13">
      <c r="A710" s="633" t="s">
        <v>374</v>
      </c>
      <c r="B710" s="845" t="s">
        <v>1931</v>
      </c>
      <c r="C710" s="705"/>
      <c r="D710" s="771">
        <v>9.9200000000000004E-4</v>
      </c>
      <c r="E710" s="808">
        <v>9.9200000000000004E-4</v>
      </c>
      <c r="F710" s="847">
        <v>100</v>
      </c>
      <c r="G710" s="848"/>
      <c r="H710" s="303" t="str">
        <f t="shared" si="157"/>
        <v>A0286_(株)エルピオ</v>
      </c>
      <c r="I710" s="303" t="str">
        <f t="shared" si="158"/>
        <v>A0286_(株)エルピオ_</v>
      </c>
      <c r="M710" s="303">
        <f t="shared" si="159"/>
        <v>0</v>
      </c>
    </row>
    <row r="711" spans="1:13">
      <c r="A711" s="876" t="s">
        <v>375</v>
      </c>
      <c r="B711" s="877" t="s">
        <v>1932</v>
      </c>
      <c r="C711" s="824"/>
      <c r="D711" s="878">
        <v>4.1599999999999997E-4</v>
      </c>
      <c r="E711" s="779">
        <v>4.1599999999999997E-4</v>
      </c>
      <c r="F711" s="795">
        <v>100</v>
      </c>
      <c r="G711" s="796"/>
      <c r="H711" s="303" t="str">
        <f t="shared" si="157"/>
        <v>A0287_浜田ガス(株)</v>
      </c>
      <c r="I711" s="303" t="str">
        <f t="shared" si="158"/>
        <v>A0287_浜田ガス(株)_</v>
      </c>
      <c r="M711" s="303">
        <f t="shared" si="159"/>
        <v>0</v>
      </c>
    </row>
    <row r="712" spans="1:13">
      <c r="A712" s="643" t="s">
        <v>376</v>
      </c>
      <c r="B712" s="737" t="s">
        <v>1933</v>
      </c>
      <c r="C712" s="734" t="s">
        <v>215</v>
      </c>
      <c r="D712" s="738">
        <v>0</v>
      </c>
      <c r="E712" s="683">
        <v>0</v>
      </c>
      <c r="F712" s="1414">
        <v>97.814818579123894</v>
      </c>
      <c r="G712" s="1415" t="s">
        <v>4961</v>
      </c>
      <c r="H712" s="303" t="str">
        <f t="shared" si="157"/>
        <v>A0288_(株)アメニティ電力</v>
      </c>
      <c r="I712" s="303" t="str">
        <f t="shared" si="158"/>
        <v>A0288_(株)アメニティ電力_メニューA</v>
      </c>
      <c r="M712" s="303">
        <f t="shared" si="159"/>
        <v>0</v>
      </c>
    </row>
    <row r="713" spans="1:13">
      <c r="A713" s="643" t="str">
        <f t="shared" ref="A713:B714" si="165">A712</f>
        <v>A0288</v>
      </c>
      <c r="B713" s="739" t="str">
        <f t="shared" si="165"/>
        <v>(株)アメニティ電力</v>
      </c>
      <c r="C713" s="735" t="s">
        <v>4385</v>
      </c>
      <c r="D713" s="694">
        <v>5.8500000000000002E-4</v>
      </c>
      <c r="E713" s="650">
        <v>5.8500000000000002E-4</v>
      </c>
      <c r="F713" s="1404"/>
      <c r="G713" s="1405"/>
      <c r="H713" s="303" t="str">
        <f t="shared" si="157"/>
        <v>A0288_(株)アメニティ電力</v>
      </c>
      <c r="I713" s="303" t="str">
        <f t="shared" si="158"/>
        <v>A0288_(株)アメニティ電力_メニューB(残差)</v>
      </c>
      <c r="M713" s="303">
        <f t="shared" si="159"/>
        <v>0</v>
      </c>
    </row>
    <row r="714" spans="1:13">
      <c r="A714" s="643" t="str">
        <f t="shared" si="165"/>
        <v>A0288</v>
      </c>
      <c r="B714" s="739" t="str">
        <f t="shared" si="165"/>
        <v>(株)アメニティ電力</v>
      </c>
      <c r="C714" s="736" t="s">
        <v>647</v>
      </c>
      <c r="D714" s="658">
        <v>5.5000000000000003E-4</v>
      </c>
      <c r="E714" s="642">
        <v>5.5000000000000003E-4</v>
      </c>
      <c r="F714" s="1404"/>
      <c r="G714" s="1405"/>
      <c r="H714" s="303" t="str">
        <f t="shared" si="157"/>
        <v>A0288_(株)アメニティ電力</v>
      </c>
      <c r="I714" s="303" t="str">
        <f t="shared" si="158"/>
        <v>A0288_(株)アメニティ電力_(参考値)事業者全体</v>
      </c>
      <c r="M714" s="303">
        <f t="shared" si="159"/>
        <v>0</v>
      </c>
    </row>
    <row r="715" spans="1:13">
      <c r="A715" s="633" t="s">
        <v>377</v>
      </c>
      <c r="B715" s="634" t="s">
        <v>1934</v>
      </c>
      <c r="C715" s="722"/>
      <c r="D715" s="641">
        <v>6.6299999999999996E-4</v>
      </c>
      <c r="E715" s="642">
        <v>6.6299999999999996E-4</v>
      </c>
      <c r="F715" s="638">
        <v>100</v>
      </c>
      <c r="G715" s="639"/>
      <c r="H715" s="303" t="str">
        <f t="shared" si="157"/>
        <v>A0292_岡田建設(株)</v>
      </c>
      <c r="I715" s="303" t="str">
        <f t="shared" si="158"/>
        <v>A0292_岡田建設(株)_</v>
      </c>
      <c r="M715" s="303">
        <f t="shared" si="159"/>
        <v>0</v>
      </c>
    </row>
    <row r="716" spans="1:13">
      <c r="A716" s="633" t="s">
        <v>378</v>
      </c>
      <c r="B716" s="634" t="s">
        <v>1935</v>
      </c>
      <c r="C716" s="635"/>
      <c r="D716" s="641">
        <v>4.1599999999999997E-4</v>
      </c>
      <c r="E716" s="642">
        <v>4.1599999999999997E-4</v>
      </c>
      <c r="F716" s="638">
        <v>100</v>
      </c>
      <c r="G716" s="639"/>
      <c r="H716" s="303" t="str">
        <f t="shared" si="157"/>
        <v>A0293_出雲ガス(株)</v>
      </c>
      <c r="I716" s="303" t="str">
        <f t="shared" si="158"/>
        <v>A0293_出雲ガス(株)_</v>
      </c>
      <c r="M716" s="303">
        <f t="shared" si="159"/>
        <v>0</v>
      </c>
    </row>
    <row r="717" spans="1:13">
      <c r="A717" s="643" t="s">
        <v>379</v>
      </c>
      <c r="B717" s="644" t="s">
        <v>1936</v>
      </c>
      <c r="C717" s="673" t="s">
        <v>215</v>
      </c>
      <c r="D717" s="646">
        <v>0</v>
      </c>
      <c r="E717" s="647">
        <v>0</v>
      </c>
      <c r="F717" s="1404">
        <v>100</v>
      </c>
      <c r="G717" s="1405"/>
      <c r="H717" s="303" t="str">
        <f t="shared" si="157"/>
        <v>A0295_一般社団法人グリーンコープでんき</v>
      </c>
      <c r="I717" s="303" t="str">
        <f t="shared" si="158"/>
        <v>A0295_一般社団法人グリーンコープでんき_メニューA</v>
      </c>
      <c r="M717" s="303">
        <f t="shared" si="159"/>
        <v>0</v>
      </c>
    </row>
    <row r="718" spans="1:13">
      <c r="A718" s="643" t="str">
        <f t="shared" ref="A718:B719" si="166">A717</f>
        <v>A0295</v>
      </c>
      <c r="B718" s="644" t="str">
        <f t="shared" si="166"/>
        <v>一般社団法人グリーンコープでんき</v>
      </c>
      <c r="C718" s="879" t="s">
        <v>4303</v>
      </c>
      <c r="D718" s="649">
        <v>4.5300000000000001E-4</v>
      </c>
      <c r="E718" s="650">
        <v>4.5300000000000001E-4</v>
      </c>
      <c r="F718" s="1404"/>
      <c r="G718" s="1405"/>
      <c r="H718" s="303" t="str">
        <f t="shared" si="157"/>
        <v>A0295_一般社団法人グリーンコープでんき</v>
      </c>
      <c r="I718" s="303" t="str">
        <f t="shared" si="158"/>
        <v>A0295_一般社団法人グリーンコープでんき_メニューB(残差)</v>
      </c>
      <c r="M718" s="303">
        <f t="shared" si="159"/>
        <v>0</v>
      </c>
    </row>
    <row r="719" spans="1:13">
      <c r="A719" s="643" t="str">
        <f t="shared" si="166"/>
        <v>A0295</v>
      </c>
      <c r="B719" s="644" t="str">
        <f t="shared" si="166"/>
        <v>一般社団法人グリーンコープでんき</v>
      </c>
      <c r="C719" s="719" t="s">
        <v>647</v>
      </c>
      <c r="D719" s="658">
        <v>3.9500000000000001E-4</v>
      </c>
      <c r="E719" s="653">
        <v>3.9500000000000001E-4</v>
      </c>
      <c r="F719" s="1404"/>
      <c r="G719" s="1405"/>
      <c r="H719" s="303" t="str">
        <f t="shared" si="157"/>
        <v>A0295_一般社団法人グリーンコープでんき</v>
      </c>
      <c r="I719" s="303" t="str">
        <f t="shared" si="158"/>
        <v>A0295_一般社団法人グリーンコープでんき_(参考値)事業者全体</v>
      </c>
      <c r="M719" s="303">
        <f t="shared" si="159"/>
        <v>0</v>
      </c>
    </row>
    <row r="720" spans="1:13">
      <c r="A720" s="633" t="s">
        <v>380</v>
      </c>
      <c r="B720" s="634" t="s">
        <v>1937</v>
      </c>
      <c r="C720" s="722"/>
      <c r="D720" s="641">
        <v>4.1300000000000001E-4</v>
      </c>
      <c r="E720" s="642">
        <v>4.1300000000000001E-4</v>
      </c>
      <c r="F720" s="638" t="s">
        <v>4349</v>
      </c>
      <c r="G720" s="639"/>
      <c r="H720" s="303" t="str">
        <f t="shared" si="157"/>
        <v>A0296_公益財団法人東京都環境公社</v>
      </c>
      <c r="I720" s="303" t="str">
        <f t="shared" si="158"/>
        <v>A0296_公益財団法人東京都環境公社_</v>
      </c>
      <c r="M720" s="303">
        <f t="shared" si="159"/>
        <v>0</v>
      </c>
    </row>
    <row r="721" spans="1:13">
      <c r="A721" s="633" t="s">
        <v>381</v>
      </c>
      <c r="B721" s="634" t="s">
        <v>1938</v>
      </c>
      <c r="C721" s="640"/>
      <c r="D721" s="641">
        <v>2.9999999999999997E-4</v>
      </c>
      <c r="E721" s="779">
        <v>2.9999999999999997E-4</v>
      </c>
      <c r="F721" s="638">
        <v>100</v>
      </c>
      <c r="G721" s="880"/>
      <c r="H721" s="303" t="str">
        <f t="shared" si="157"/>
        <v>A0298_イオンディライト(株)</v>
      </c>
      <c r="I721" s="303" t="str">
        <f t="shared" si="158"/>
        <v>A0298_イオンディライト(株)_</v>
      </c>
      <c r="M721" s="303">
        <f t="shared" si="159"/>
        <v>0</v>
      </c>
    </row>
    <row r="722" spans="1:13">
      <c r="A722" s="643" t="s">
        <v>382</v>
      </c>
      <c r="B722" s="644" t="s">
        <v>1939</v>
      </c>
      <c r="C722" s="635" t="s">
        <v>215</v>
      </c>
      <c r="D722" s="646">
        <v>0</v>
      </c>
      <c r="E722" s="647">
        <v>0</v>
      </c>
      <c r="F722" s="1404">
        <v>100</v>
      </c>
      <c r="G722" s="1405"/>
      <c r="H722" s="303" t="str">
        <f t="shared" si="157"/>
        <v>A0300_(株)ファミリーネット・ジャパン</v>
      </c>
      <c r="I722" s="303" t="str">
        <f t="shared" si="158"/>
        <v>A0300_(株)ファミリーネット・ジャパン_メニューA</v>
      </c>
      <c r="M722" s="303">
        <f t="shared" si="159"/>
        <v>0</v>
      </c>
    </row>
    <row r="723" spans="1:13">
      <c r="A723" s="643" t="str">
        <f t="shared" ref="A723:B727" si="167">A722</f>
        <v>A0300</v>
      </c>
      <c r="B723" s="644" t="str">
        <f t="shared" si="167"/>
        <v>(株)ファミリーネット・ジャパン</v>
      </c>
      <c r="C723" s="684" t="s">
        <v>293</v>
      </c>
      <c r="D723" s="649">
        <v>0</v>
      </c>
      <c r="E723" s="650">
        <v>0</v>
      </c>
      <c r="F723" s="1404"/>
      <c r="G723" s="1405"/>
      <c r="H723" s="303" t="str">
        <f t="shared" si="157"/>
        <v>A0300_(株)ファミリーネット・ジャパン</v>
      </c>
      <c r="I723" s="303" t="str">
        <f t="shared" si="158"/>
        <v>A0300_(株)ファミリーネット・ジャパン_メニューB</v>
      </c>
      <c r="M723" s="303">
        <f t="shared" si="159"/>
        <v>0</v>
      </c>
    </row>
    <row r="724" spans="1:13">
      <c r="A724" s="643" t="str">
        <f t="shared" si="167"/>
        <v>A0300</v>
      </c>
      <c r="B724" s="644" t="str">
        <f t="shared" si="167"/>
        <v>(株)ファミリーネット・ジャパン</v>
      </c>
      <c r="C724" s="648" t="s">
        <v>466</v>
      </c>
      <c r="D724" s="649">
        <v>0</v>
      </c>
      <c r="E724" s="650">
        <v>0</v>
      </c>
      <c r="F724" s="1404"/>
      <c r="G724" s="1405"/>
      <c r="H724" s="303" t="str">
        <f t="shared" si="157"/>
        <v>A0300_(株)ファミリーネット・ジャパン</v>
      </c>
      <c r="I724" s="303" t="str">
        <f t="shared" si="158"/>
        <v>A0300_(株)ファミリーネット・ジャパン_メニューC</v>
      </c>
      <c r="M724" s="303">
        <f t="shared" si="159"/>
        <v>0</v>
      </c>
    </row>
    <row r="725" spans="1:13">
      <c r="A725" s="643" t="str">
        <f t="shared" si="167"/>
        <v>A0300</v>
      </c>
      <c r="B725" s="644" t="str">
        <f t="shared" si="167"/>
        <v>(株)ファミリーネット・ジャパン</v>
      </c>
      <c r="C725" s="684" t="s">
        <v>4368</v>
      </c>
      <c r="D725" s="649">
        <v>0</v>
      </c>
      <c r="E725" s="650">
        <v>0</v>
      </c>
      <c r="F725" s="1404"/>
      <c r="G725" s="1405"/>
      <c r="H725" s="303" t="str">
        <f t="shared" si="157"/>
        <v>A0300_(株)ファミリーネット・ジャパン</v>
      </c>
      <c r="I725" s="303" t="str">
        <f t="shared" si="158"/>
        <v>A0300_(株)ファミリーネット・ジャパン_メニューD</v>
      </c>
      <c r="M725" s="303">
        <f t="shared" si="159"/>
        <v>0</v>
      </c>
    </row>
    <row r="726" spans="1:13">
      <c r="A726" s="643" t="str">
        <f t="shared" si="167"/>
        <v>A0300</v>
      </c>
      <c r="B726" s="644" t="str">
        <f t="shared" si="167"/>
        <v>(株)ファミリーネット・ジャパン</v>
      </c>
      <c r="C726" s="685" t="s">
        <v>4501</v>
      </c>
      <c r="D726" s="649">
        <v>5.2999999999999998E-4</v>
      </c>
      <c r="E726" s="650">
        <v>5.2999999999999998E-4</v>
      </c>
      <c r="F726" s="1404"/>
      <c r="G726" s="1405"/>
      <c r="H726" s="303" t="str">
        <f t="shared" si="157"/>
        <v>A0300_(株)ファミリーネット・ジャパン</v>
      </c>
      <c r="I726" s="303" t="str">
        <f t="shared" si="158"/>
        <v>A0300_(株)ファミリーネット・ジャパン_メニューE(残差)</v>
      </c>
      <c r="M726" s="303">
        <f t="shared" si="159"/>
        <v>0</v>
      </c>
    </row>
    <row r="727" spans="1:13">
      <c r="A727" s="643" t="str">
        <f t="shared" si="167"/>
        <v>A0300</v>
      </c>
      <c r="B727" s="644" t="str">
        <f t="shared" si="167"/>
        <v>(株)ファミリーネット・ジャパン</v>
      </c>
      <c r="C727" s="651" t="s">
        <v>647</v>
      </c>
      <c r="D727" s="652">
        <v>4.7399999999999997E-4</v>
      </c>
      <c r="E727" s="653">
        <v>4.7399999999999997E-4</v>
      </c>
      <c r="F727" s="1404"/>
      <c r="G727" s="1405"/>
      <c r="H727" s="303" t="str">
        <f t="shared" si="157"/>
        <v>A0300_(株)ファミリーネット・ジャパン</v>
      </c>
      <c r="I727" s="303" t="str">
        <f t="shared" si="158"/>
        <v>A0300_(株)ファミリーネット・ジャパン_(参考値)事業者全体</v>
      </c>
      <c r="M727" s="303">
        <f t="shared" si="159"/>
        <v>0</v>
      </c>
    </row>
    <row r="728" spans="1:13">
      <c r="A728" s="633" t="s">
        <v>383</v>
      </c>
      <c r="B728" s="634" t="s">
        <v>4962</v>
      </c>
      <c r="C728" s="640"/>
      <c r="D728" s="641">
        <v>6.2299999999999996E-4</v>
      </c>
      <c r="E728" s="642">
        <v>6.2299999999999996E-4</v>
      </c>
      <c r="F728" s="638">
        <v>100</v>
      </c>
      <c r="G728" s="639"/>
      <c r="H728" s="303" t="str">
        <f t="shared" si="157"/>
        <v>A0303_MKステーションズ(株)</v>
      </c>
      <c r="I728" s="303" t="str">
        <f t="shared" si="158"/>
        <v>A0303_MKステーションズ(株)_</v>
      </c>
      <c r="M728" s="303">
        <f t="shared" si="159"/>
        <v>0</v>
      </c>
    </row>
    <row r="729" spans="1:13">
      <c r="A729" s="633" t="s">
        <v>384</v>
      </c>
      <c r="B729" s="634" t="s">
        <v>1940</v>
      </c>
      <c r="C729" s="640"/>
      <c r="D729" s="641">
        <v>5.8799999999999998E-4</v>
      </c>
      <c r="E729" s="642">
        <v>5.8799999999999998E-4</v>
      </c>
      <c r="F729" s="638">
        <v>100</v>
      </c>
      <c r="G729" s="639"/>
      <c r="H729" s="303" t="str">
        <f t="shared" si="157"/>
        <v>A0305_フラワーペイメント(株)</v>
      </c>
      <c r="I729" s="303" t="str">
        <f t="shared" si="158"/>
        <v>A0305_フラワーペイメント(株)_</v>
      </c>
      <c r="M729" s="303">
        <f t="shared" si="159"/>
        <v>0</v>
      </c>
    </row>
    <row r="730" spans="1:13">
      <c r="A730" s="633" t="s">
        <v>385</v>
      </c>
      <c r="B730" s="634" t="s">
        <v>4963</v>
      </c>
      <c r="C730" s="640"/>
      <c r="D730" s="641">
        <v>4.2900000000000002E-4</v>
      </c>
      <c r="E730" s="642">
        <v>4.2900000000000002E-4</v>
      </c>
      <c r="F730" s="638" t="s">
        <v>4349</v>
      </c>
      <c r="G730" s="639"/>
      <c r="H730" s="303" t="str">
        <f t="shared" si="157"/>
        <v>A0306_(株)JTBコミュニケーションデザイン</v>
      </c>
      <c r="I730" s="303" t="str">
        <f t="shared" si="158"/>
        <v>A0306_(株)JTBコミュニケーションデザイン_</v>
      </c>
      <c r="M730" s="303">
        <f t="shared" si="159"/>
        <v>0</v>
      </c>
    </row>
    <row r="731" spans="1:13">
      <c r="A731" s="643" t="s">
        <v>1941</v>
      </c>
      <c r="B731" s="644" t="s">
        <v>1942</v>
      </c>
      <c r="C731" s="635" t="s">
        <v>215</v>
      </c>
      <c r="D731" s="646">
        <v>0</v>
      </c>
      <c r="E731" s="647">
        <v>0</v>
      </c>
      <c r="F731" s="1404">
        <v>67.944076894270381</v>
      </c>
      <c r="G731" s="1405" t="s">
        <v>4378</v>
      </c>
      <c r="H731" s="303" t="str">
        <f t="shared" si="157"/>
        <v>A0308_積水化学工業(株)</v>
      </c>
      <c r="I731" s="303" t="str">
        <f t="shared" si="158"/>
        <v>A0308_積水化学工業(株)_メニューA</v>
      </c>
      <c r="M731" s="303">
        <f t="shared" si="159"/>
        <v>0</v>
      </c>
    </row>
    <row r="732" spans="1:13">
      <c r="A732" s="643" t="str">
        <f t="shared" ref="A732:B733" si="168">A731</f>
        <v>A0308</v>
      </c>
      <c r="B732" s="644" t="str">
        <f t="shared" si="168"/>
        <v>積水化学工業(株)</v>
      </c>
      <c r="C732" s="660" t="s">
        <v>4385</v>
      </c>
      <c r="D732" s="649">
        <v>0</v>
      </c>
      <c r="E732" s="650">
        <v>0</v>
      </c>
      <c r="F732" s="1404"/>
      <c r="G732" s="1405"/>
      <c r="H732" s="303" t="str">
        <f t="shared" si="157"/>
        <v>A0308_積水化学工業(株)</v>
      </c>
      <c r="I732" s="303" t="str">
        <f t="shared" si="158"/>
        <v>A0308_積水化学工業(株)_メニューB(残差)</v>
      </c>
      <c r="M732" s="303">
        <f t="shared" si="159"/>
        <v>0</v>
      </c>
    </row>
    <row r="733" spans="1:13">
      <c r="A733" s="643" t="str">
        <f t="shared" si="168"/>
        <v>A0308</v>
      </c>
      <c r="B733" s="644" t="str">
        <f t="shared" si="168"/>
        <v>積水化学工業(株)</v>
      </c>
      <c r="C733" s="651" t="s">
        <v>647</v>
      </c>
      <c r="D733" s="652">
        <v>0</v>
      </c>
      <c r="E733" s="653">
        <v>0</v>
      </c>
      <c r="F733" s="1404"/>
      <c r="G733" s="1405"/>
      <c r="H733" s="303" t="str">
        <f t="shared" si="157"/>
        <v>A0308_積水化学工業(株)</v>
      </c>
      <c r="I733" s="303" t="str">
        <f t="shared" si="158"/>
        <v>A0308_積水化学工業(株)_(参考値)事業者全体</v>
      </c>
      <c r="M733" s="303">
        <f t="shared" si="159"/>
        <v>0</v>
      </c>
    </row>
    <row r="734" spans="1:13">
      <c r="A734" s="643" t="s">
        <v>386</v>
      </c>
      <c r="B734" s="644" t="s">
        <v>1943</v>
      </c>
      <c r="C734" s="635" t="s">
        <v>215</v>
      </c>
      <c r="D734" s="646">
        <v>0</v>
      </c>
      <c r="E734" s="647">
        <v>0</v>
      </c>
      <c r="F734" s="1404">
        <v>93.604959676360096</v>
      </c>
      <c r="G734" s="1405" t="s">
        <v>4634</v>
      </c>
      <c r="H734" s="303" t="str">
        <f t="shared" si="157"/>
        <v>A0310_全農エネルギー(株)</v>
      </c>
      <c r="I734" s="303" t="str">
        <f t="shared" si="158"/>
        <v>A0310_全農エネルギー(株)_メニューA</v>
      </c>
      <c r="M734" s="303">
        <f t="shared" si="159"/>
        <v>0</v>
      </c>
    </row>
    <row r="735" spans="1:13">
      <c r="A735" s="643" t="str">
        <f t="shared" ref="A735:B736" si="169">A734</f>
        <v>A0310</v>
      </c>
      <c r="B735" s="644" t="str">
        <f t="shared" si="169"/>
        <v>全農エネルギー(株)</v>
      </c>
      <c r="C735" s="660" t="s">
        <v>4385</v>
      </c>
      <c r="D735" s="649">
        <v>5.8399999999999999E-4</v>
      </c>
      <c r="E735" s="650">
        <v>5.8399999999999999E-4</v>
      </c>
      <c r="F735" s="1404"/>
      <c r="G735" s="1405"/>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43" t="str">
        <f t="shared" si="169"/>
        <v>A0310</v>
      </c>
      <c r="B736" s="644" t="str">
        <f t="shared" si="169"/>
        <v>全農エネルギー(株)</v>
      </c>
      <c r="C736" s="651" t="s">
        <v>647</v>
      </c>
      <c r="D736" s="661">
        <v>5.8299999999999997E-4</v>
      </c>
      <c r="E736" s="653">
        <v>5.8299999999999997E-4</v>
      </c>
      <c r="F736" s="1404"/>
      <c r="G736" s="1405"/>
      <c r="H736" s="303" t="str">
        <f t="shared" si="170"/>
        <v>A0310_全農エネルギー(株)</v>
      </c>
      <c r="I736" s="303" t="str">
        <f t="shared" si="171"/>
        <v>A0310_全農エネルギー(株)_(参考値)事業者全体</v>
      </c>
      <c r="M736" s="303">
        <f t="shared" si="172"/>
        <v>0</v>
      </c>
    </row>
    <row r="737" spans="1:13">
      <c r="A737" s="643" t="s">
        <v>387</v>
      </c>
      <c r="B737" s="644" t="s">
        <v>1944</v>
      </c>
      <c r="C737" s="635" t="s">
        <v>215</v>
      </c>
      <c r="D737" s="881">
        <v>0</v>
      </c>
      <c r="E737" s="882">
        <v>0</v>
      </c>
      <c r="F737" s="1404">
        <v>2.5115407246733557</v>
      </c>
      <c r="G737" s="1405" t="s">
        <v>4869</v>
      </c>
      <c r="H737" s="303" t="str">
        <f t="shared" si="170"/>
        <v>A0311_(株)ハルエネ</v>
      </c>
      <c r="I737" s="303" t="str">
        <f t="shared" si="171"/>
        <v>A0311_(株)ハルエネ_メニューA</v>
      </c>
      <c r="M737" s="303">
        <f t="shared" si="172"/>
        <v>0</v>
      </c>
    </row>
    <row r="738" spans="1:13">
      <c r="A738" s="643" t="str">
        <f t="shared" ref="A738:B739" si="173">A737</f>
        <v>A0311</v>
      </c>
      <c r="B738" s="644" t="str">
        <f t="shared" si="173"/>
        <v>(株)ハルエネ</v>
      </c>
      <c r="C738" s="684" t="s">
        <v>4385</v>
      </c>
      <c r="D738" s="694">
        <v>3.1799999999999998E-4</v>
      </c>
      <c r="E738" s="695">
        <v>3.1799999999999998E-4</v>
      </c>
      <c r="F738" s="1404"/>
      <c r="G738" s="1405"/>
      <c r="H738" s="303" t="str">
        <f t="shared" si="170"/>
        <v>A0311_(株)ハルエネ</v>
      </c>
      <c r="I738" s="303" t="str">
        <f t="shared" si="171"/>
        <v>A0311_(株)ハルエネ_メニューB(残差)</v>
      </c>
      <c r="M738" s="303">
        <f t="shared" si="172"/>
        <v>0</v>
      </c>
    </row>
    <row r="739" spans="1:13">
      <c r="A739" s="643" t="str">
        <f t="shared" si="173"/>
        <v>A0311</v>
      </c>
      <c r="B739" s="644" t="str">
        <f t="shared" si="173"/>
        <v>(株)ハルエネ</v>
      </c>
      <c r="C739" s="648" t="s">
        <v>647</v>
      </c>
      <c r="D739" s="883">
        <v>3.1800000000000003E-4</v>
      </c>
      <c r="E739" s="701">
        <v>3.1800000000000003E-4</v>
      </c>
      <c r="F739" s="1404"/>
      <c r="G739" s="1405"/>
      <c r="H739" s="303" t="str">
        <f t="shared" si="170"/>
        <v>A0311_(株)ハルエネ</v>
      </c>
      <c r="I739" s="303" t="str">
        <f t="shared" si="171"/>
        <v>A0311_(株)ハルエネ_(参考値)事業者全体</v>
      </c>
      <c r="M739" s="303">
        <f t="shared" si="172"/>
        <v>0</v>
      </c>
    </row>
    <row r="740" spans="1:13" ht="39.6">
      <c r="A740" s="633" t="s">
        <v>388</v>
      </c>
      <c r="B740" s="634" t="s">
        <v>1945</v>
      </c>
      <c r="C740" s="640"/>
      <c r="D740" s="641">
        <v>3.6200000000000002E-4</v>
      </c>
      <c r="E740" s="642">
        <v>3.6200000000000002E-4</v>
      </c>
      <c r="F740" s="638">
        <v>99.45054945054946</v>
      </c>
      <c r="G740" s="639" t="s">
        <v>4378</v>
      </c>
      <c r="H740" s="303" t="str">
        <f t="shared" si="170"/>
        <v>A0313_(株)リケン工業</v>
      </c>
      <c r="I740" s="303" t="str">
        <f t="shared" si="171"/>
        <v>A0313_(株)リケン工業_</v>
      </c>
      <c r="M740" s="303">
        <f t="shared" si="172"/>
        <v>0</v>
      </c>
    </row>
    <row r="741" spans="1:13">
      <c r="A741" s="633" t="s">
        <v>389</v>
      </c>
      <c r="B741" s="634" t="s">
        <v>1946</v>
      </c>
      <c r="C741" s="640"/>
      <c r="D741" s="641">
        <v>4.4099999999999999E-4</v>
      </c>
      <c r="E741" s="642">
        <v>4.4099999999999999E-4</v>
      </c>
      <c r="F741" s="638">
        <v>100</v>
      </c>
      <c r="G741" s="639"/>
      <c r="H741" s="303" t="str">
        <f t="shared" si="170"/>
        <v>A0314_(株)ビビット</v>
      </c>
      <c r="I741" s="303" t="str">
        <f t="shared" si="171"/>
        <v>A0314_(株)ビビット_</v>
      </c>
      <c r="M741" s="303">
        <f t="shared" si="172"/>
        <v>0</v>
      </c>
    </row>
    <row r="742" spans="1:13">
      <c r="A742" s="633" t="s">
        <v>390</v>
      </c>
      <c r="B742" s="634" t="s">
        <v>1947</v>
      </c>
      <c r="C742" s="640"/>
      <c r="D742" s="641">
        <v>3.4099999999999999E-4</v>
      </c>
      <c r="E742" s="642">
        <v>3.4099999999999999E-4</v>
      </c>
      <c r="F742" s="638">
        <v>100</v>
      </c>
      <c r="G742" s="639"/>
      <c r="H742" s="303" t="str">
        <f t="shared" si="170"/>
        <v>A0315_(株)おおた電力</v>
      </c>
      <c r="I742" s="303" t="str">
        <f t="shared" si="171"/>
        <v>A0315_(株)おおた電力_</v>
      </c>
      <c r="M742" s="303">
        <f t="shared" si="172"/>
        <v>0</v>
      </c>
    </row>
    <row r="743" spans="1:13">
      <c r="A743" s="633" t="s">
        <v>391</v>
      </c>
      <c r="B743" s="634" t="s">
        <v>1948</v>
      </c>
      <c r="C743" s="640"/>
      <c r="D743" s="641">
        <v>5.9500000000000004E-4</v>
      </c>
      <c r="E743" s="642">
        <v>5.9500000000000004E-4</v>
      </c>
      <c r="F743" s="638">
        <v>100</v>
      </c>
      <c r="G743" s="639"/>
      <c r="H743" s="303" t="str">
        <f t="shared" si="170"/>
        <v>A0317_伊藤忠プランテック(株)</v>
      </c>
      <c r="I743" s="303" t="str">
        <f t="shared" si="171"/>
        <v>A0317_伊藤忠プランテック(株)_</v>
      </c>
      <c r="M743" s="303">
        <f t="shared" si="172"/>
        <v>0</v>
      </c>
    </row>
    <row r="744" spans="1:13">
      <c r="A744" s="633" t="s">
        <v>392</v>
      </c>
      <c r="B744" s="634" t="s">
        <v>1949</v>
      </c>
      <c r="C744" s="640"/>
      <c r="D744" s="641">
        <v>6.2E-4</v>
      </c>
      <c r="E744" s="642">
        <v>6.2E-4</v>
      </c>
      <c r="F744" s="638">
        <v>100</v>
      </c>
      <c r="G744" s="639"/>
      <c r="H744" s="303" t="str">
        <f t="shared" si="170"/>
        <v>A0318_(株)オカモト</v>
      </c>
      <c r="I744" s="303" t="str">
        <f t="shared" si="171"/>
        <v>A0318_(株)オカモト_</v>
      </c>
      <c r="M744" s="303">
        <f t="shared" si="172"/>
        <v>0</v>
      </c>
    </row>
    <row r="745" spans="1:13">
      <c r="A745" s="633" t="s">
        <v>393</v>
      </c>
      <c r="B745" s="634" t="s">
        <v>1950</v>
      </c>
      <c r="C745" s="635"/>
      <c r="D745" s="771">
        <v>4.2700000000000002E-4</v>
      </c>
      <c r="E745" s="688">
        <v>4.2700000000000002E-4</v>
      </c>
      <c r="F745" s="638">
        <v>100</v>
      </c>
      <c r="G745" s="639"/>
      <c r="H745" s="303" t="str">
        <f t="shared" si="170"/>
        <v>A0323_キタコー(株)</v>
      </c>
      <c r="I745" s="303" t="str">
        <f t="shared" si="171"/>
        <v>A0323_キタコー(株)_</v>
      </c>
      <c r="M745" s="303">
        <f t="shared" si="172"/>
        <v>0</v>
      </c>
    </row>
    <row r="746" spans="1:13">
      <c r="A746" s="643" t="s">
        <v>1951</v>
      </c>
      <c r="B746" s="644" t="s">
        <v>1952</v>
      </c>
      <c r="C746" s="645" t="s">
        <v>215</v>
      </c>
      <c r="D746" s="646">
        <v>3.86E-4</v>
      </c>
      <c r="E746" s="647">
        <v>0</v>
      </c>
      <c r="F746" s="1404">
        <v>100</v>
      </c>
      <c r="G746" s="1405"/>
      <c r="H746" s="303" t="str">
        <f t="shared" si="170"/>
        <v>A0324_生活協同組合コープしが</v>
      </c>
      <c r="I746" s="303" t="str">
        <f t="shared" si="171"/>
        <v>A0324_生活協同組合コープしが_メニューA</v>
      </c>
      <c r="M746" s="303">
        <f t="shared" si="172"/>
        <v>0</v>
      </c>
    </row>
    <row r="747" spans="1:13">
      <c r="A747" s="643" t="str">
        <f t="shared" ref="A747:B748" si="174">A746</f>
        <v>A0324</v>
      </c>
      <c r="B747" s="644" t="str">
        <f t="shared" si="174"/>
        <v>生活協同組合コープしが</v>
      </c>
      <c r="C747" s="648" t="s">
        <v>4385</v>
      </c>
      <c r="D747" s="649">
        <v>3.1500000000000001E-4</v>
      </c>
      <c r="E747" s="650">
        <v>3.1500000000000001E-4</v>
      </c>
      <c r="F747" s="1404"/>
      <c r="G747" s="1405"/>
      <c r="H747" s="303" t="str">
        <f t="shared" si="170"/>
        <v>A0324_生活協同組合コープしが</v>
      </c>
      <c r="I747" s="303" t="str">
        <f t="shared" si="171"/>
        <v>A0324_生活協同組合コープしが_メニューB(残差)</v>
      </c>
      <c r="M747" s="303">
        <f t="shared" si="172"/>
        <v>0</v>
      </c>
    </row>
    <row r="748" spans="1:13">
      <c r="A748" s="643" t="str">
        <f t="shared" si="174"/>
        <v>A0324</v>
      </c>
      <c r="B748" s="644" t="str">
        <f t="shared" si="174"/>
        <v>生活協同組合コープしが</v>
      </c>
      <c r="C748" s="651" t="s">
        <v>647</v>
      </c>
      <c r="D748" s="661">
        <v>3.1500000000000001E-4</v>
      </c>
      <c r="E748" s="653">
        <v>3.1399999999999999E-4</v>
      </c>
      <c r="F748" s="1404"/>
      <c r="G748" s="1405"/>
      <c r="H748" s="303" t="str">
        <f t="shared" si="170"/>
        <v>A0324_生活協同組合コープしが</v>
      </c>
      <c r="I748" s="303" t="str">
        <f t="shared" si="171"/>
        <v>A0324_生活協同組合コープしが_(参考値)事業者全体</v>
      </c>
      <c r="M748" s="303">
        <f t="shared" si="172"/>
        <v>0</v>
      </c>
    </row>
    <row r="749" spans="1:13">
      <c r="A749" s="643" t="s">
        <v>394</v>
      </c>
      <c r="B749" s="644" t="s">
        <v>1953</v>
      </c>
      <c r="C749" s="712" t="s">
        <v>215</v>
      </c>
      <c r="D749" s="870">
        <v>0</v>
      </c>
      <c r="E749" s="677">
        <v>0</v>
      </c>
      <c r="F749" s="1404">
        <v>100</v>
      </c>
      <c r="G749" s="1405"/>
      <c r="H749" s="303" t="str">
        <f t="shared" si="170"/>
        <v>A0330_香川電力(株)　</v>
      </c>
      <c r="I749" s="303" t="str">
        <f t="shared" si="171"/>
        <v>A0330_香川電力(株)　_メニューA</v>
      </c>
      <c r="M749" s="303">
        <f t="shared" si="172"/>
        <v>0</v>
      </c>
    </row>
    <row r="750" spans="1:13">
      <c r="A750" s="643" t="str">
        <f t="shared" ref="A750:B751" si="175">A749</f>
        <v>A0330</v>
      </c>
      <c r="B750" s="644" t="str">
        <f t="shared" si="175"/>
        <v>香川電力(株)　</v>
      </c>
      <c r="C750" s="656" t="s">
        <v>4385</v>
      </c>
      <c r="D750" s="871">
        <v>5.6099999999999998E-4</v>
      </c>
      <c r="E750" s="677">
        <v>5.6099999999999998E-4</v>
      </c>
      <c r="F750" s="1404"/>
      <c r="G750" s="1405"/>
      <c r="H750" s="303" t="str">
        <f t="shared" si="170"/>
        <v>A0330_香川電力(株)　</v>
      </c>
      <c r="I750" s="303" t="str">
        <f t="shared" si="171"/>
        <v>A0330_香川電力(株)　_メニューB(残差)</v>
      </c>
      <c r="M750" s="303">
        <f t="shared" si="172"/>
        <v>0</v>
      </c>
    </row>
    <row r="751" spans="1:13">
      <c r="A751" s="643" t="str">
        <f t="shared" si="175"/>
        <v>A0330</v>
      </c>
      <c r="B751" s="644" t="str">
        <f t="shared" si="175"/>
        <v>香川電力(株)　</v>
      </c>
      <c r="C751" s="648" t="s">
        <v>647</v>
      </c>
      <c r="D751" s="884">
        <v>5.5999999999999995E-4</v>
      </c>
      <c r="E751" s="790">
        <v>5.5999999999999995E-4</v>
      </c>
      <c r="F751" s="1404"/>
      <c r="G751" s="1405"/>
      <c r="H751" s="303" t="str">
        <f t="shared" si="170"/>
        <v>A0330_香川電力(株)　</v>
      </c>
      <c r="I751" s="303" t="str">
        <f t="shared" si="171"/>
        <v>A0330_香川電力(株)　_(参考値)事業者全体</v>
      </c>
      <c r="M751" s="303">
        <f t="shared" si="172"/>
        <v>0</v>
      </c>
    </row>
    <row r="752" spans="1:13">
      <c r="A752" s="643" t="s">
        <v>395</v>
      </c>
      <c r="B752" s="644" t="s">
        <v>4964</v>
      </c>
      <c r="C752" s="673" t="s">
        <v>215</v>
      </c>
      <c r="D752" s="780">
        <v>0</v>
      </c>
      <c r="E752" s="780">
        <v>0</v>
      </c>
      <c r="F752" s="1404">
        <v>100</v>
      </c>
      <c r="G752" s="1405"/>
      <c r="H752" s="303" t="str">
        <f t="shared" si="170"/>
        <v>A0332_(株)PinT</v>
      </c>
      <c r="I752" s="303" t="str">
        <f t="shared" si="171"/>
        <v>A0332_(株)PinT_メニューA</v>
      </c>
      <c r="M752" s="303">
        <f t="shared" si="172"/>
        <v>0</v>
      </c>
    </row>
    <row r="753" spans="1:13">
      <c r="A753" s="643" t="str">
        <f t="shared" ref="A753:B755" si="176">A752</f>
        <v>A0332</v>
      </c>
      <c r="B753" s="644" t="str">
        <f t="shared" si="176"/>
        <v>(株)PinT</v>
      </c>
      <c r="C753" s="676" t="s">
        <v>293</v>
      </c>
      <c r="D753" s="780">
        <v>0</v>
      </c>
      <c r="E753" s="780">
        <v>0</v>
      </c>
      <c r="F753" s="1404"/>
      <c r="G753" s="1405"/>
      <c r="H753" s="303" t="str">
        <f t="shared" si="170"/>
        <v>A0332_(株)PinT</v>
      </c>
      <c r="I753" s="303" t="str">
        <f t="shared" si="171"/>
        <v>A0332_(株)PinT_メニューB</v>
      </c>
      <c r="M753" s="303">
        <f t="shared" si="172"/>
        <v>0</v>
      </c>
    </row>
    <row r="754" spans="1:13">
      <c r="A754" s="643" t="str">
        <f t="shared" si="176"/>
        <v>A0332</v>
      </c>
      <c r="B754" s="644" t="str">
        <f t="shared" si="176"/>
        <v>(株)PinT</v>
      </c>
      <c r="C754" s="676" t="s">
        <v>4418</v>
      </c>
      <c r="D754" s="784">
        <v>3.6900000000000002E-4</v>
      </c>
      <c r="E754" s="784">
        <v>3.6900000000000002E-4</v>
      </c>
      <c r="F754" s="1404"/>
      <c r="G754" s="1405"/>
      <c r="H754" s="303" t="str">
        <f t="shared" si="170"/>
        <v>A0332_(株)PinT</v>
      </c>
      <c r="I754" s="303" t="str">
        <f t="shared" si="171"/>
        <v>A0332_(株)PinT_メニューC(残差)</v>
      </c>
      <c r="M754" s="303">
        <f t="shared" si="172"/>
        <v>0</v>
      </c>
    </row>
    <row r="755" spans="1:13">
      <c r="A755" s="643" t="str">
        <f t="shared" si="176"/>
        <v>A0332</v>
      </c>
      <c r="B755" s="644" t="str">
        <f t="shared" si="176"/>
        <v>(株)PinT</v>
      </c>
      <c r="C755" s="747" t="s">
        <v>647</v>
      </c>
      <c r="D755" s="757">
        <v>3.6699999999999998E-4</v>
      </c>
      <c r="E755" s="777">
        <v>3.6699999999999998E-4</v>
      </c>
      <c r="F755" s="1404"/>
      <c r="G755" s="1405"/>
      <c r="H755" s="303" t="str">
        <f t="shared" si="170"/>
        <v>A0332_(株)PinT</v>
      </c>
      <c r="I755" s="303" t="str">
        <f t="shared" si="171"/>
        <v>A0332_(株)PinT_(参考値)事業者全体</v>
      </c>
      <c r="M755" s="303">
        <f t="shared" si="172"/>
        <v>0</v>
      </c>
    </row>
    <row r="756" spans="1:13">
      <c r="A756" s="643" t="s">
        <v>396</v>
      </c>
      <c r="B756" s="644" t="s">
        <v>1954</v>
      </c>
      <c r="C756" s="673" t="s">
        <v>215</v>
      </c>
      <c r="D756" s="682">
        <v>0</v>
      </c>
      <c r="E756" s="683">
        <v>0</v>
      </c>
      <c r="F756" s="1404">
        <v>100</v>
      </c>
      <c r="G756" s="1405"/>
      <c r="H756" s="303" t="str">
        <f t="shared" si="170"/>
        <v>A0336_(株)沖縄ガスニューパワー</v>
      </c>
      <c r="I756" s="303" t="str">
        <f t="shared" si="171"/>
        <v>A0336_(株)沖縄ガスニューパワー_メニューA</v>
      </c>
      <c r="M756" s="303">
        <f t="shared" si="172"/>
        <v>0</v>
      </c>
    </row>
    <row r="757" spans="1:13">
      <c r="A757" s="643" t="str">
        <f t="shared" ref="A757:B758" si="177">A756</f>
        <v>A0336</v>
      </c>
      <c r="B757" s="644" t="str">
        <f t="shared" si="177"/>
        <v>(株)沖縄ガスニューパワー</v>
      </c>
      <c r="C757" s="676" t="s">
        <v>4385</v>
      </c>
      <c r="D757" s="649">
        <v>4.5199999999999998E-4</v>
      </c>
      <c r="E757" s="650">
        <v>4.5199999999999998E-4</v>
      </c>
      <c r="F757" s="1404"/>
      <c r="G757" s="1405"/>
      <c r="H757" s="303" t="str">
        <f t="shared" si="170"/>
        <v>A0336_(株)沖縄ガスニューパワー</v>
      </c>
      <c r="I757" s="303" t="str">
        <f t="shared" si="171"/>
        <v>A0336_(株)沖縄ガスニューパワー_メニューB(残差)</v>
      </c>
      <c r="M757" s="303">
        <f t="shared" si="172"/>
        <v>0</v>
      </c>
    </row>
    <row r="758" spans="1:13">
      <c r="A758" s="643" t="str">
        <f t="shared" si="177"/>
        <v>A0336</v>
      </c>
      <c r="B758" s="644" t="str">
        <f t="shared" si="177"/>
        <v>(株)沖縄ガスニューパワー</v>
      </c>
      <c r="C758" s="719" t="s">
        <v>647</v>
      </c>
      <c r="D758" s="658">
        <v>4.3800000000000002E-4</v>
      </c>
      <c r="E758" s="653">
        <v>4.3800000000000002E-4</v>
      </c>
      <c r="F758" s="1404"/>
      <c r="G758" s="1405"/>
      <c r="H758" s="303" t="str">
        <f t="shared" si="170"/>
        <v>A0336_(株)沖縄ガスニューパワー</v>
      </c>
      <c r="I758" s="303" t="str">
        <f t="shared" si="171"/>
        <v>A0336_(株)沖縄ガスニューパワー_(参考値)事業者全体</v>
      </c>
      <c r="M758" s="303">
        <f t="shared" si="172"/>
        <v>0</v>
      </c>
    </row>
    <row r="759" spans="1:13">
      <c r="A759" s="633" t="s">
        <v>397</v>
      </c>
      <c r="B759" s="634" t="s">
        <v>1955</v>
      </c>
      <c r="C759" s="722"/>
      <c r="D759" s="641">
        <v>3.4099999999999999E-4</v>
      </c>
      <c r="E759" s="642">
        <v>3.4099999999999999E-4</v>
      </c>
      <c r="F759" s="638">
        <v>100</v>
      </c>
      <c r="G759" s="639"/>
      <c r="H759" s="303" t="str">
        <f t="shared" si="170"/>
        <v>A0337_諏訪瓦斯(株)</v>
      </c>
      <c r="I759" s="303" t="str">
        <f t="shared" si="171"/>
        <v>A0337_諏訪瓦斯(株)_</v>
      </c>
      <c r="M759" s="303">
        <f t="shared" si="172"/>
        <v>0</v>
      </c>
    </row>
    <row r="760" spans="1:13">
      <c r="A760" s="633" t="s">
        <v>398</v>
      </c>
      <c r="B760" s="634" t="s">
        <v>1956</v>
      </c>
      <c r="C760" s="640"/>
      <c r="D760" s="641">
        <v>6.0999999999999997E-4</v>
      </c>
      <c r="E760" s="642">
        <v>6.0999999999999997E-4</v>
      </c>
      <c r="F760" s="638">
        <v>100</v>
      </c>
      <c r="G760" s="639"/>
      <c r="H760" s="303" t="str">
        <f t="shared" si="170"/>
        <v>A0338_エッセンシャルエナジー(株)</v>
      </c>
      <c r="I760" s="303" t="str">
        <f t="shared" si="171"/>
        <v>A0338_エッセンシャルエナジー(株)_</v>
      </c>
      <c r="M760" s="303">
        <f t="shared" si="172"/>
        <v>0</v>
      </c>
    </row>
    <row r="761" spans="1:13">
      <c r="A761" s="633" t="s">
        <v>399</v>
      </c>
      <c r="B761" s="634" t="s">
        <v>1957</v>
      </c>
      <c r="C761" s="640"/>
      <c r="D761" s="641">
        <v>5.53E-4</v>
      </c>
      <c r="E761" s="642">
        <v>5.53E-4</v>
      </c>
      <c r="F761" s="638">
        <v>100</v>
      </c>
      <c r="G761" s="639"/>
      <c r="H761" s="303" t="str">
        <f t="shared" si="170"/>
        <v>A0342_(株)いちき串木野電力</v>
      </c>
      <c r="I761" s="303" t="str">
        <f t="shared" si="171"/>
        <v>A0342_(株)いちき串木野電力_</v>
      </c>
      <c r="M761" s="303">
        <f t="shared" si="172"/>
        <v>0</v>
      </c>
    </row>
    <row r="762" spans="1:13">
      <c r="A762" s="633" t="s">
        <v>400</v>
      </c>
      <c r="B762" s="634" t="s">
        <v>4965</v>
      </c>
      <c r="C762" s="640"/>
      <c r="D762" s="641">
        <v>2.32E-4</v>
      </c>
      <c r="E762" s="642">
        <v>2.32E-4</v>
      </c>
      <c r="F762" s="638" t="s">
        <v>4349</v>
      </c>
      <c r="G762" s="639"/>
      <c r="H762" s="303" t="str">
        <f t="shared" si="170"/>
        <v>A0343_(株)クローバー・テクノロジーズ</v>
      </c>
      <c r="I762" s="303" t="str">
        <f t="shared" si="171"/>
        <v>A0343_(株)クローバー・テクノロジーズ_</v>
      </c>
      <c r="M762" s="303">
        <f t="shared" si="172"/>
        <v>0</v>
      </c>
    </row>
    <row r="763" spans="1:13">
      <c r="A763" s="633" t="s">
        <v>401</v>
      </c>
      <c r="B763" s="634" t="s">
        <v>4966</v>
      </c>
      <c r="C763" s="640"/>
      <c r="D763" s="641">
        <v>3.4099999999999999E-4</v>
      </c>
      <c r="E763" s="779">
        <v>3.4099999999999999E-4</v>
      </c>
      <c r="F763" s="638">
        <v>100</v>
      </c>
      <c r="G763" s="885"/>
      <c r="H763" s="303" t="str">
        <f t="shared" si="170"/>
        <v>A0344_西武ガス(株)</v>
      </c>
      <c r="I763" s="303" t="str">
        <f t="shared" si="171"/>
        <v>A0344_西武ガス(株)_</v>
      </c>
      <c r="M763" s="303">
        <f t="shared" si="172"/>
        <v>0</v>
      </c>
    </row>
    <row r="764" spans="1:13">
      <c r="A764" s="643" t="s">
        <v>402</v>
      </c>
      <c r="B764" s="644" t="s">
        <v>1958</v>
      </c>
      <c r="C764" s="645" t="s">
        <v>215</v>
      </c>
      <c r="D764" s="886">
        <v>0</v>
      </c>
      <c r="E764" s="887">
        <v>0</v>
      </c>
      <c r="F764" s="1404">
        <v>100</v>
      </c>
      <c r="G764" s="1405"/>
      <c r="H764" s="303" t="str">
        <f t="shared" si="170"/>
        <v>A0345_松本ガス(株)</v>
      </c>
      <c r="I764" s="303" t="str">
        <f t="shared" si="171"/>
        <v>A0345_松本ガス(株)_メニューA</v>
      </c>
      <c r="M764" s="303">
        <f t="shared" si="172"/>
        <v>0</v>
      </c>
    </row>
    <row r="765" spans="1:13">
      <c r="A765" s="643" t="str">
        <f t="shared" ref="A765:B766" si="178">A764</f>
        <v>A0345</v>
      </c>
      <c r="B765" s="644" t="str">
        <f t="shared" si="178"/>
        <v>松本ガス(株)</v>
      </c>
      <c r="C765" s="684" t="s">
        <v>4385</v>
      </c>
      <c r="D765" s="649">
        <v>3.3100000000000002E-4</v>
      </c>
      <c r="E765" s="650">
        <v>3.3100000000000002E-4</v>
      </c>
      <c r="F765" s="1404"/>
      <c r="G765" s="1405"/>
      <c r="H765" s="303" t="str">
        <f t="shared" si="170"/>
        <v>A0345_松本ガス(株)</v>
      </c>
      <c r="I765" s="303" t="str">
        <f t="shared" si="171"/>
        <v>A0345_松本ガス(株)_メニューB(残差)</v>
      </c>
      <c r="M765" s="303">
        <f t="shared" si="172"/>
        <v>0</v>
      </c>
    </row>
    <row r="766" spans="1:13">
      <c r="A766" s="643" t="str">
        <f t="shared" si="178"/>
        <v>A0345</v>
      </c>
      <c r="B766" s="644" t="str">
        <f t="shared" si="178"/>
        <v>松本ガス(株)</v>
      </c>
      <c r="C766" s="648" t="s">
        <v>647</v>
      </c>
      <c r="D766" s="652">
        <v>2.8200000000000002E-4</v>
      </c>
      <c r="E766" s="637">
        <v>2.8200000000000002E-4</v>
      </c>
      <c r="F766" s="1404"/>
      <c r="G766" s="1405"/>
      <c r="H766" s="303" t="str">
        <f t="shared" si="170"/>
        <v>A0345_松本ガス(株)</v>
      </c>
      <c r="I766" s="303" t="str">
        <f t="shared" si="171"/>
        <v>A0345_松本ガス(株)_(参考値)事業者全体</v>
      </c>
      <c r="M766" s="303">
        <f t="shared" si="172"/>
        <v>0</v>
      </c>
    </row>
    <row r="767" spans="1:13">
      <c r="A767" s="633" t="s">
        <v>403</v>
      </c>
      <c r="B767" s="634" t="s">
        <v>1959</v>
      </c>
      <c r="C767" s="640"/>
      <c r="D767" s="641">
        <v>4.9299999999999995E-4</v>
      </c>
      <c r="E767" s="642">
        <v>4.9299999999999995E-4</v>
      </c>
      <c r="F767" s="638">
        <v>100</v>
      </c>
      <c r="G767" s="639"/>
      <c r="H767" s="303" t="str">
        <f t="shared" si="170"/>
        <v>A0348_南部だんだんエナジー(株)</v>
      </c>
      <c r="I767" s="303" t="str">
        <f t="shared" si="171"/>
        <v>A0348_南部だんだんエナジー(株)_</v>
      </c>
      <c r="M767" s="303">
        <f t="shared" si="172"/>
        <v>0</v>
      </c>
    </row>
    <row r="768" spans="1:13" ht="39.6">
      <c r="A768" s="633" t="s">
        <v>404</v>
      </c>
      <c r="B768" s="634" t="s">
        <v>1960</v>
      </c>
      <c r="C768" s="640"/>
      <c r="D768" s="641">
        <v>5.3399999999999997E-4</v>
      </c>
      <c r="E768" s="642">
        <v>5.3399999999999997E-4</v>
      </c>
      <c r="F768" s="638">
        <v>97.56500149519178</v>
      </c>
      <c r="G768" s="639" t="s">
        <v>4949</v>
      </c>
      <c r="H768" s="303" t="str">
        <f t="shared" si="170"/>
        <v>A0349_(株)エフエネ</v>
      </c>
      <c r="I768" s="303" t="str">
        <f t="shared" si="171"/>
        <v>A0349_(株)エフエネ_</v>
      </c>
      <c r="M768" s="303">
        <f t="shared" si="172"/>
        <v>0</v>
      </c>
    </row>
    <row r="769" spans="1:13">
      <c r="A769" s="633" t="s">
        <v>405</v>
      </c>
      <c r="B769" s="634" t="s">
        <v>1961</v>
      </c>
      <c r="C769" s="640"/>
      <c r="D769" s="641">
        <v>4.37E-4</v>
      </c>
      <c r="E769" s="642">
        <v>4.37E-4</v>
      </c>
      <c r="F769" s="638">
        <v>100</v>
      </c>
      <c r="G769" s="639"/>
      <c r="H769" s="303" t="str">
        <f t="shared" si="170"/>
        <v>A0350_こなんウルトラパワー(株)</v>
      </c>
      <c r="I769" s="303" t="str">
        <f t="shared" si="171"/>
        <v>A0350_こなんウルトラパワー(株)_</v>
      </c>
      <c r="M769" s="303">
        <f t="shared" si="172"/>
        <v>0</v>
      </c>
    </row>
    <row r="770" spans="1:13">
      <c r="A770" s="633" t="s">
        <v>406</v>
      </c>
      <c r="B770" s="634" t="s">
        <v>4967</v>
      </c>
      <c r="C770" s="640"/>
      <c r="D770" s="641">
        <v>3.4400000000000001E-4</v>
      </c>
      <c r="E770" s="642">
        <v>3.4400000000000001E-4</v>
      </c>
      <c r="F770" s="638">
        <v>100</v>
      </c>
      <c r="G770" s="639"/>
      <c r="H770" s="303" t="str">
        <f t="shared" si="170"/>
        <v>A0351_(株)CHIBAむつざわエナジー</v>
      </c>
      <c r="I770" s="303" t="str">
        <f t="shared" si="171"/>
        <v>A0351_(株)CHIBAむつざわエナジー_</v>
      </c>
      <c r="M770" s="303">
        <f t="shared" si="172"/>
        <v>0</v>
      </c>
    </row>
    <row r="771" spans="1:13">
      <c r="A771" s="633" t="s">
        <v>407</v>
      </c>
      <c r="B771" s="634" t="s">
        <v>1962</v>
      </c>
      <c r="C771" s="640"/>
      <c r="D771" s="641">
        <v>5.13E-4</v>
      </c>
      <c r="E771" s="642">
        <v>5.13E-4</v>
      </c>
      <c r="F771" s="638">
        <v>100</v>
      </c>
      <c r="G771" s="639"/>
      <c r="H771" s="303" t="str">
        <f t="shared" si="170"/>
        <v>A0352_(株)関西空調　</v>
      </c>
      <c r="I771" s="303" t="str">
        <f t="shared" si="171"/>
        <v>A0352_(株)関西空調　_</v>
      </c>
      <c r="M771" s="303">
        <f t="shared" si="172"/>
        <v>0</v>
      </c>
    </row>
    <row r="772" spans="1:13">
      <c r="A772" s="633" t="s">
        <v>408</v>
      </c>
      <c r="B772" s="634" t="s">
        <v>1963</v>
      </c>
      <c r="C772" s="635"/>
      <c r="D772" s="771">
        <v>4.86E-4</v>
      </c>
      <c r="E772" s="808">
        <v>4.86E-4</v>
      </c>
      <c r="F772" s="638">
        <v>100</v>
      </c>
      <c r="G772" s="639"/>
      <c r="H772" s="303" t="str">
        <f t="shared" si="170"/>
        <v>A0353_奥出雲電力(株)</v>
      </c>
      <c r="I772" s="303" t="str">
        <f t="shared" si="171"/>
        <v>A0353_奥出雲電力(株)_</v>
      </c>
      <c r="M772" s="303">
        <f t="shared" si="172"/>
        <v>0</v>
      </c>
    </row>
    <row r="773" spans="1:13">
      <c r="A773" s="643" t="s">
        <v>409</v>
      </c>
      <c r="B773" s="644" t="s">
        <v>4968</v>
      </c>
      <c r="C773" s="673" t="s">
        <v>215</v>
      </c>
      <c r="D773" s="741">
        <v>0</v>
      </c>
      <c r="E773" s="742">
        <v>0</v>
      </c>
      <c r="F773" s="1404">
        <v>99.676608807020145</v>
      </c>
      <c r="G773" s="1405" t="s">
        <v>4378</v>
      </c>
      <c r="H773" s="303" t="str">
        <f t="shared" si="170"/>
        <v>A0355_レジル(株)(旧:中央電力(株))</v>
      </c>
      <c r="I773" s="303" t="str">
        <f t="shared" si="171"/>
        <v>A0355_レジル(株)(旧:中央電力(株))_メニューA</v>
      </c>
      <c r="M773" s="303">
        <f t="shared" si="172"/>
        <v>0</v>
      </c>
    </row>
    <row r="774" spans="1:13">
      <c r="A774" s="643" t="str">
        <f t="shared" ref="A774:B777" si="179">A773</f>
        <v>A0355</v>
      </c>
      <c r="B774" s="644" t="str">
        <f t="shared" si="179"/>
        <v>レジル(株)(旧:中央電力(株))</v>
      </c>
      <c r="C774" s="676" t="s">
        <v>293</v>
      </c>
      <c r="D774" s="649">
        <v>0</v>
      </c>
      <c r="E774" s="650">
        <v>0</v>
      </c>
      <c r="F774" s="1404"/>
      <c r="G774" s="1405"/>
      <c r="H774" s="303" t="str">
        <f t="shared" si="170"/>
        <v>A0355_レジル(株)(旧:中央電力(株))</v>
      </c>
      <c r="I774" s="303" t="str">
        <f t="shared" si="171"/>
        <v>A0355_レジル(株)(旧:中央電力(株))_メニューB</v>
      </c>
      <c r="M774" s="303">
        <f t="shared" si="172"/>
        <v>0</v>
      </c>
    </row>
    <row r="775" spans="1:13">
      <c r="A775" s="643" t="str">
        <f t="shared" si="179"/>
        <v>A0355</v>
      </c>
      <c r="B775" s="644" t="str">
        <f t="shared" si="179"/>
        <v>レジル(株)(旧:中央電力(株))</v>
      </c>
      <c r="C775" s="676" t="s">
        <v>466</v>
      </c>
      <c r="D775" s="649">
        <v>0</v>
      </c>
      <c r="E775" s="650">
        <v>0</v>
      </c>
      <c r="F775" s="1404"/>
      <c r="G775" s="1405"/>
      <c r="H775" s="303" t="str">
        <f t="shared" si="170"/>
        <v>A0355_レジル(株)(旧:中央電力(株))</v>
      </c>
      <c r="I775" s="303" t="str">
        <f t="shared" si="171"/>
        <v>A0355_レジル(株)(旧:中央電力(株))_メニューC</v>
      </c>
      <c r="M775" s="303">
        <f t="shared" si="172"/>
        <v>0</v>
      </c>
    </row>
    <row r="776" spans="1:13">
      <c r="A776" s="643" t="str">
        <f t="shared" si="179"/>
        <v>A0355</v>
      </c>
      <c r="B776" s="644" t="str">
        <f t="shared" si="179"/>
        <v>レジル(株)(旧:中央電力(株))</v>
      </c>
      <c r="C776" s="676" t="s">
        <v>1719</v>
      </c>
      <c r="D776" s="649">
        <v>4.3899999999999999E-4</v>
      </c>
      <c r="E776" s="650">
        <v>4.3899999999999999E-4</v>
      </c>
      <c r="F776" s="1404"/>
      <c r="G776" s="1405"/>
      <c r="H776" s="303" t="str">
        <f t="shared" si="170"/>
        <v>A0355_レジル(株)(旧:中央電力(株))</v>
      </c>
      <c r="I776" s="303" t="str">
        <f t="shared" si="171"/>
        <v>A0355_レジル(株)(旧:中央電力(株))_メニューD(残差)</v>
      </c>
      <c r="M776" s="303">
        <f t="shared" si="172"/>
        <v>0</v>
      </c>
    </row>
    <row r="777" spans="1:13">
      <c r="A777" s="643" t="str">
        <f t="shared" si="179"/>
        <v>A0355</v>
      </c>
      <c r="B777" s="644" t="str">
        <f t="shared" si="179"/>
        <v>レジル(株)(旧:中央電力(株))</v>
      </c>
      <c r="C777" s="719" t="s">
        <v>647</v>
      </c>
      <c r="D777" s="757">
        <v>2.9799999999999998E-4</v>
      </c>
      <c r="E777" s="745">
        <v>2.9799999999999998E-4</v>
      </c>
      <c r="F777" s="1404"/>
      <c r="G777" s="1405"/>
      <c r="H777" s="303" t="str">
        <f t="shared" si="170"/>
        <v>A0355_レジル(株)(旧:中央電力(株))</v>
      </c>
      <c r="I777" s="303" t="str">
        <f t="shared" si="171"/>
        <v>A0355_レジル(株)(旧:中央電力(株))_(参考値)事業者全体</v>
      </c>
      <c r="M777" s="303">
        <f t="shared" si="172"/>
        <v>0</v>
      </c>
    </row>
    <row r="778" spans="1:13">
      <c r="A778" s="633" t="s">
        <v>410</v>
      </c>
      <c r="B778" s="634" t="s">
        <v>1964</v>
      </c>
      <c r="C778" s="888"/>
      <c r="D778" s="746">
        <v>4.3399999999999998E-4</v>
      </c>
      <c r="E778" s="889">
        <v>4.3399999999999998E-4</v>
      </c>
      <c r="F778" s="638">
        <v>100</v>
      </c>
      <c r="G778" s="639"/>
      <c r="H778" s="303" t="str">
        <f t="shared" si="170"/>
        <v>A0356_(株)成田香取エネルギー</v>
      </c>
      <c r="I778" s="303" t="str">
        <f t="shared" si="171"/>
        <v>A0356_(株)成田香取エネルギー_</v>
      </c>
      <c r="M778" s="303">
        <f t="shared" si="172"/>
        <v>0</v>
      </c>
    </row>
    <row r="779" spans="1:13">
      <c r="A779" s="633" t="s">
        <v>411</v>
      </c>
      <c r="B779" s="634" t="s">
        <v>1965</v>
      </c>
      <c r="C779" s="640"/>
      <c r="D779" s="832">
        <v>3.8900000000000002E-4</v>
      </c>
      <c r="E779" s="642">
        <v>3.8900000000000002E-4</v>
      </c>
      <c r="F779" s="638">
        <v>100</v>
      </c>
      <c r="G779" s="639"/>
      <c r="H779" s="303" t="str">
        <f t="shared" si="170"/>
        <v>A0360_グローバルソリューションサービス(株)</v>
      </c>
      <c r="I779" s="303" t="str">
        <f t="shared" si="171"/>
        <v>A0360_グローバルソリューションサービス(株)_</v>
      </c>
      <c r="M779" s="303">
        <f t="shared" si="172"/>
        <v>0</v>
      </c>
    </row>
    <row r="780" spans="1:13">
      <c r="A780" s="633" t="s">
        <v>412</v>
      </c>
      <c r="B780" s="634" t="s">
        <v>4969</v>
      </c>
      <c r="C780" s="640"/>
      <c r="D780" s="641">
        <v>3.7500000000000001E-4</v>
      </c>
      <c r="E780" s="642">
        <v>3.7500000000000001E-4</v>
      </c>
      <c r="F780" s="638">
        <v>100</v>
      </c>
      <c r="G780" s="639"/>
      <c r="H780" s="303" t="str">
        <f t="shared" si="170"/>
        <v>A0362_(株)CWS</v>
      </c>
      <c r="I780" s="303" t="str">
        <f t="shared" si="171"/>
        <v>A0362_(株)CWS_</v>
      </c>
      <c r="M780" s="303">
        <f t="shared" si="172"/>
        <v>0</v>
      </c>
    </row>
    <row r="781" spans="1:13" ht="39.6">
      <c r="A781" s="633" t="s">
        <v>413</v>
      </c>
      <c r="B781" s="634" t="s">
        <v>1966</v>
      </c>
      <c r="C781" s="640"/>
      <c r="D781" s="641">
        <v>4.5300000000000001E-4</v>
      </c>
      <c r="E781" s="642">
        <v>4.5300000000000001E-4</v>
      </c>
      <c r="F781" s="638">
        <v>97.455335842654932</v>
      </c>
      <c r="G781" s="639" t="s">
        <v>4378</v>
      </c>
      <c r="H781" s="303" t="str">
        <f t="shared" si="170"/>
        <v>A0364_ふくしま新電力(株)</v>
      </c>
      <c r="I781" s="303" t="str">
        <f t="shared" si="171"/>
        <v>A0364_ふくしま新電力(株)_</v>
      </c>
      <c r="M781" s="303">
        <f t="shared" si="172"/>
        <v>0</v>
      </c>
    </row>
    <row r="782" spans="1:13">
      <c r="A782" s="643" t="s">
        <v>414</v>
      </c>
      <c r="B782" s="644" t="s">
        <v>1967</v>
      </c>
      <c r="C782" s="890" t="s">
        <v>215</v>
      </c>
      <c r="D782" s="891">
        <v>0</v>
      </c>
      <c r="E782" s="892">
        <v>0</v>
      </c>
      <c r="F782" s="1424">
        <v>100</v>
      </c>
      <c r="G782" s="1425"/>
      <c r="H782" s="303" t="str">
        <f t="shared" si="170"/>
        <v>A0365_ティーダッシュ合同会社</v>
      </c>
      <c r="I782" s="303" t="str">
        <f t="shared" si="171"/>
        <v>A0365_ティーダッシュ合同会社_メニューA</v>
      </c>
      <c r="M782" s="303">
        <f t="shared" si="172"/>
        <v>0</v>
      </c>
    </row>
    <row r="783" spans="1:13">
      <c r="A783" s="643" t="str">
        <f t="shared" ref="A783:B784" si="180">A782</f>
        <v>A0365</v>
      </c>
      <c r="B783" s="644" t="str">
        <f t="shared" si="180"/>
        <v>ティーダッシュ合同会社</v>
      </c>
      <c r="C783" s="893" t="s">
        <v>4385</v>
      </c>
      <c r="D783" s="894">
        <v>4.4700000000000002E-4</v>
      </c>
      <c r="E783" s="895">
        <v>4.4700000000000002E-4</v>
      </c>
      <c r="F783" s="1424"/>
      <c r="G783" s="1425"/>
      <c r="H783" s="303" t="str">
        <f t="shared" si="170"/>
        <v>A0365_ティーダッシュ合同会社</v>
      </c>
      <c r="I783" s="303" t="str">
        <f t="shared" si="171"/>
        <v>A0365_ティーダッシュ合同会社_メニューB(残差)</v>
      </c>
      <c r="M783" s="303">
        <f t="shared" si="172"/>
        <v>0</v>
      </c>
    </row>
    <row r="784" spans="1:13">
      <c r="A784" s="643" t="str">
        <f t="shared" si="180"/>
        <v>A0365</v>
      </c>
      <c r="B784" s="644" t="str">
        <f t="shared" si="180"/>
        <v>ティーダッシュ合同会社</v>
      </c>
      <c r="C784" s="896" t="s">
        <v>647</v>
      </c>
      <c r="D784" s="897">
        <v>4.3899999999999999E-4</v>
      </c>
      <c r="E784" s="898">
        <v>4.3899999999999999E-4</v>
      </c>
      <c r="F784" s="1424"/>
      <c r="G784" s="1425"/>
      <c r="H784" s="303" t="str">
        <f t="shared" si="170"/>
        <v>A0365_ティーダッシュ合同会社</v>
      </c>
      <c r="I784" s="303" t="str">
        <f t="shared" si="171"/>
        <v>A0365_ティーダッシュ合同会社_(参考値)事業者全体</v>
      </c>
      <c r="M784" s="303">
        <f t="shared" si="172"/>
        <v>0</v>
      </c>
    </row>
    <row r="785" spans="1:13">
      <c r="A785" s="633" t="s">
        <v>415</v>
      </c>
      <c r="B785" s="634" t="s">
        <v>1968</v>
      </c>
      <c r="C785" s="640"/>
      <c r="D785" s="641">
        <v>3.6900000000000002E-4</v>
      </c>
      <c r="E785" s="642">
        <v>3.6900000000000002E-4</v>
      </c>
      <c r="F785" s="638" t="s">
        <v>4349</v>
      </c>
      <c r="G785" s="639"/>
      <c r="H785" s="303" t="str">
        <f t="shared" si="170"/>
        <v>A0366_(株)エネクスライフサービス</v>
      </c>
      <c r="I785" s="303" t="str">
        <f t="shared" si="171"/>
        <v>A0366_(株)エネクスライフサービス_</v>
      </c>
      <c r="M785" s="303">
        <f t="shared" si="172"/>
        <v>0</v>
      </c>
    </row>
    <row r="786" spans="1:13">
      <c r="A786" s="633" t="s">
        <v>416</v>
      </c>
      <c r="B786" s="634" t="s">
        <v>1969</v>
      </c>
      <c r="C786" s="640"/>
      <c r="D786" s="641">
        <v>4.6000000000000001E-4</v>
      </c>
      <c r="E786" s="642">
        <v>4.6000000000000001E-4</v>
      </c>
      <c r="F786" s="638">
        <v>100</v>
      </c>
      <c r="G786" s="639"/>
      <c r="H786" s="303" t="str">
        <f t="shared" si="170"/>
        <v>A0367_ネイチャーエナジー小国(株)</v>
      </c>
      <c r="I786" s="303" t="str">
        <f t="shared" si="171"/>
        <v>A0367_ネイチャーエナジー小国(株)_</v>
      </c>
      <c r="M786" s="303">
        <f t="shared" si="172"/>
        <v>0</v>
      </c>
    </row>
    <row r="787" spans="1:13">
      <c r="A787" s="633" t="s">
        <v>417</v>
      </c>
      <c r="B787" s="634" t="s">
        <v>1970</v>
      </c>
      <c r="C787" s="640"/>
      <c r="D787" s="641">
        <v>3.7300000000000001E-4</v>
      </c>
      <c r="E787" s="642">
        <v>3.68E-4</v>
      </c>
      <c r="F787" s="638">
        <v>100</v>
      </c>
      <c r="G787" s="639"/>
      <c r="H787" s="303" t="str">
        <f t="shared" si="170"/>
        <v>A0368_リエスパワーネクスト(株)</v>
      </c>
      <c r="I787" s="303" t="str">
        <f t="shared" si="171"/>
        <v>A0368_リエスパワーネクスト(株)_</v>
      </c>
      <c r="M787" s="303">
        <f t="shared" si="172"/>
        <v>0</v>
      </c>
    </row>
    <row r="788" spans="1:13">
      <c r="A788" s="643" t="s">
        <v>1971</v>
      </c>
      <c r="B788" s="644" t="s">
        <v>1972</v>
      </c>
      <c r="C788" s="635" t="s">
        <v>215</v>
      </c>
      <c r="D788" s="646">
        <v>3.86E-4</v>
      </c>
      <c r="E788" s="647">
        <v>0</v>
      </c>
      <c r="F788" s="1404">
        <v>100</v>
      </c>
      <c r="G788" s="1405"/>
      <c r="H788" s="303" t="str">
        <f t="shared" si="170"/>
        <v>A0369_京都生活協同組合</v>
      </c>
      <c r="I788" s="303" t="str">
        <f t="shared" si="171"/>
        <v>A0369_京都生活協同組合_メニューA</v>
      </c>
      <c r="M788" s="303">
        <f t="shared" si="172"/>
        <v>0</v>
      </c>
    </row>
    <row r="789" spans="1:13">
      <c r="A789" s="643" t="str">
        <f t="shared" ref="A789:B790" si="181">A788</f>
        <v>A0369</v>
      </c>
      <c r="B789" s="644" t="str">
        <f t="shared" si="181"/>
        <v>京都生活協同組合</v>
      </c>
      <c r="C789" s="660" t="s">
        <v>4385</v>
      </c>
      <c r="D789" s="649">
        <v>3.3300000000000002E-4</v>
      </c>
      <c r="E789" s="650">
        <v>3.3300000000000002E-4</v>
      </c>
      <c r="F789" s="1404"/>
      <c r="G789" s="1405"/>
      <c r="H789" s="303" t="str">
        <f t="shared" si="170"/>
        <v>A0369_京都生活協同組合</v>
      </c>
      <c r="I789" s="303" t="str">
        <f t="shared" si="171"/>
        <v>A0369_京都生活協同組合_メニューB(残差)</v>
      </c>
      <c r="M789" s="303">
        <f t="shared" si="172"/>
        <v>0</v>
      </c>
    </row>
    <row r="790" spans="1:13">
      <c r="A790" s="643" t="str">
        <f t="shared" si="181"/>
        <v>A0369</v>
      </c>
      <c r="B790" s="644" t="str">
        <f t="shared" si="181"/>
        <v>京都生活協同組合</v>
      </c>
      <c r="C790" s="651" t="s">
        <v>647</v>
      </c>
      <c r="D790" s="652">
        <v>3.3300000000000002E-4</v>
      </c>
      <c r="E790" s="653">
        <v>3.3300000000000002E-4</v>
      </c>
      <c r="F790" s="1404"/>
      <c r="G790" s="1405"/>
      <c r="H790" s="303" t="str">
        <f t="shared" si="170"/>
        <v>A0369_京都生活協同組合</v>
      </c>
      <c r="I790" s="303" t="str">
        <f t="shared" si="171"/>
        <v>A0369_京都生活協同組合_(参考値)事業者全体</v>
      </c>
      <c r="M790" s="303">
        <f t="shared" si="172"/>
        <v>0</v>
      </c>
    </row>
    <row r="791" spans="1:13" ht="39.6">
      <c r="A791" s="633" t="s">
        <v>418</v>
      </c>
      <c r="B791" s="634" t="s">
        <v>1973</v>
      </c>
      <c r="C791" s="648"/>
      <c r="D791" s="832">
        <v>5.4699999999999996E-4</v>
      </c>
      <c r="E791" s="637">
        <v>5.4699999999999996E-4</v>
      </c>
      <c r="F791" s="638">
        <v>73.653058666469946</v>
      </c>
      <c r="G791" s="639" t="s">
        <v>4378</v>
      </c>
      <c r="H791" s="303" t="str">
        <f t="shared" si="170"/>
        <v>A0371_エネルギーパワー(株)</v>
      </c>
      <c r="I791" s="303" t="str">
        <f t="shared" si="171"/>
        <v>A0371_エネルギーパワー(株)_</v>
      </c>
      <c r="M791" s="303">
        <f t="shared" si="172"/>
        <v>0</v>
      </c>
    </row>
    <row r="792" spans="1:13" ht="39.6">
      <c r="A792" s="633" t="s">
        <v>419</v>
      </c>
      <c r="B792" s="634" t="s">
        <v>1974</v>
      </c>
      <c r="C792" s="640"/>
      <c r="D792" s="641">
        <v>4.6900000000000002E-4</v>
      </c>
      <c r="E792" s="642">
        <v>4.6900000000000002E-4</v>
      </c>
      <c r="F792" s="638">
        <v>83.089661157483491</v>
      </c>
      <c r="G792" s="639" t="s">
        <v>4642</v>
      </c>
      <c r="H792" s="303" t="str">
        <f t="shared" si="170"/>
        <v>A0372_(株)グリムスパワー</v>
      </c>
      <c r="I792" s="303" t="str">
        <f t="shared" si="171"/>
        <v>A0372_(株)グリムスパワー_</v>
      </c>
      <c r="M792" s="303">
        <f t="shared" si="172"/>
        <v>0</v>
      </c>
    </row>
    <row r="793" spans="1:13">
      <c r="A793" s="643" t="s">
        <v>1975</v>
      </c>
      <c r="B793" s="644" t="s">
        <v>1976</v>
      </c>
      <c r="C793" s="635" t="s">
        <v>215</v>
      </c>
      <c r="D793" s="646">
        <v>0</v>
      </c>
      <c r="E793" s="647">
        <v>0</v>
      </c>
      <c r="F793" s="1404">
        <v>100</v>
      </c>
      <c r="G793" s="1405"/>
      <c r="H793" s="303" t="str">
        <f t="shared" si="170"/>
        <v>A0373_日本ファシリティ・ソリューション(株)</v>
      </c>
      <c r="I793" s="303" t="str">
        <f t="shared" si="171"/>
        <v>A0373_日本ファシリティ・ソリューション(株)_メニューA</v>
      </c>
      <c r="M793" s="303">
        <f t="shared" si="172"/>
        <v>0</v>
      </c>
    </row>
    <row r="794" spans="1:13">
      <c r="A794" s="643" t="str">
        <f t="shared" ref="A794:B794" si="182">A793</f>
        <v>A0373</v>
      </c>
      <c r="B794" s="644" t="str">
        <f t="shared" si="182"/>
        <v>日本ファシリティ・ソリューション(株)</v>
      </c>
      <c r="C794" s="651" t="s">
        <v>647</v>
      </c>
      <c r="D794" s="652">
        <v>0</v>
      </c>
      <c r="E794" s="653">
        <v>0</v>
      </c>
      <c r="F794" s="1404"/>
      <c r="G794" s="1405"/>
      <c r="H794" s="303" t="str">
        <f t="shared" si="170"/>
        <v>A0373_日本ファシリティ・ソリューション(株)</v>
      </c>
      <c r="I794" s="303" t="str">
        <f t="shared" si="171"/>
        <v>A0373_日本ファシリティ・ソリューション(株)_(参考値)事業者全体</v>
      </c>
      <c r="M794" s="303">
        <f t="shared" si="172"/>
        <v>0</v>
      </c>
    </row>
    <row r="795" spans="1:13">
      <c r="A795" s="633" t="s">
        <v>420</v>
      </c>
      <c r="B795" s="634" t="s">
        <v>1977</v>
      </c>
      <c r="C795" s="640"/>
      <c r="D795" s="641">
        <v>1.0399999999999999E-4</v>
      </c>
      <c r="E795" s="642">
        <v>1.0399999999999999E-4</v>
      </c>
      <c r="F795" s="638">
        <v>100</v>
      </c>
      <c r="G795" s="639"/>
      <c r="H795" s="303" t="str">
        <f t="shared" si="170"/>
        <v>A0377_(株)オノプロックス</v>
      </c>
      <c r="I795" s="303" t="str">
        <f t="shared" si="171"/>
        <v>A0377_(株)オノプロックス_</v>
      </c>
      <c r="M795" s="303">
        <f t="shared" si="172"/>
        <v>0</v>
      </c>
    </row>
    <row r="796" spans="1:13">
      <c r="A796" s="633" t="s">
        <v>421</v>
      </c>
      <c r="B796" s="634" t="s">
        <v>1978</v>
      </c>
      <c r="C796" s="640"/>
      <c r="D796" s="641">
        <v>3.4099999999999999E-4</v>
      </c>
      <c r="E796" s="642">
        <v>3.4099999999999999E-4</v>
      </c>
      <c r="F796" s="638">
        <v>100</v>
      </c>
      <c r="G796" s="639"/>
      <c r="H796" s="303" t="str">
        <f t="shared" si="170"/>
        <v>A0378_本庄ガス(株)</v>
      </c>
      <c r="I796" s="303" t="str">
        <f t="shared" si="171"/>
        <v>A0378_本庄ガス(株)_</v>
      </c>
      <c r="M796" s="303">
        <f t="shared" si="172"/>
        <v>0</v>
      </c>
    </row>
    <row r="797" spans="1:13" ht="39.6">
      <c r="A797" s="633" t="s">
        <v>422</v>
      </c>
      <c r="B797" s="634" t="s">
        <v>1979</v>
      </c>
      <c r="C797" s="635"/>
      <c r="D797" s="771">
        <v>1.4999999999999999E-4</v>
      </c>
      <c r="E797" s="808">
        <v>1.4999999999999999E-4</v>
      </c>
      <c r="F797" s="638">
        <v>84.953150835936071</v>
      </c>
      <c r="G797" s="639" t="s">
        <v>4378</v>
      </c>
      <c r="H797" s="303" t="str">
        <f t="shared" si="170"/>
        <v>A0380_青森県民エナジー(株)</v>
      </c>
      <c r="I797" s="303" t="str">
        <f t="shared" si="171"/>
        <v>A0380_青森県民エナジー(株)_</v>
      </c>
      <c r="M797" s="303">
        <f t="shared" si="172"/>
        <v>0</v>
      </c>
    </row>
    <row r="798" spans="1:13">
      <c r="A798" s="643" t="s">
        <v>1980</v>
      </c>
      <c r="B798" s="644" t="s">
        <v>1981</v>
      </c>
      <c r="C798" s="635" t="s">
        <v>215</v>
      </c>
      <c r="D798" s="899">
        <v>0</v>
      </c>
      <c r="E798" s="900">
        <v>0</v>
      </c>
      <c r="F798" s="1404">
        <v>100</v>
      </c>
      <c r="G798" s="1405"/>
      <c r="H798" s="303" t="str">
        <f t="shared" si="170"/>
        <v>A0381_国際航業(株)</v>
      </c>
      <c r="I798" s="303" t="str">
        <f t="shared" si="171"/>
        <v>A0381_国際航業(株)_メニューA</v>
      </c>
      <c r="M798" s="303">
        <f t="shared" si="172"/>
        <v>0</v>
      </c>
    </row>
    <row r="799" spans="1:13">
      <c r="A799" s="643" t="str">
        <f t="shared" ref="A799:B800" si="183">A798</f>
        <v>A0381</v>
      </c>
      <c r="B799" s="644" t="str">
        <f t="shared" si="183"/>
        <v>国際航業(株)</v>
      </c>
      <c r="C799" s="660" t="s">
        <v>4385</v>
      </c>
      <c r="D799" s="649">
        <v>8.1999999999999998E-4</v>
      </c>
      <c r="E799" s="650">
        <v>8.1999999999999998E-4</v>
      </c>
      <c r="F799" s="1404"/>
      <c r="G799" s="1405"/>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43" t="str">
        <f t="shared" si="183"/>
        <v>A0381</v>
      </c>
      <c r="B800" s="644" t="str">
        <f t="shared" si="183"/>
        <v>国際航業(株)</v>
      </c>
      <c r="C800" s="718" t="s">
        <v>647</v>
      </c>
      <c r="D800" s="658">
        <v>2.0599999999999999E-4</v>
      </c>
      <c r="E800" s="637">
        <v>2.0599999999999999E-4</v>
      </c>
      <c r="F800" s="1404"/>
      <c r="G800" s="1405"/>
      <c r="H800" s="303" t="str">
        <f t="shared" si="184"/>
        <v>A0381_国際航業(株)</v>
      </c>
      <c r="I800" s="303" t="str">
        <f t="shared" si="185"/>
        <v>A0381_国際航業(株)_(参考値)事業者全体</v>
      </c>
      <c r="M800" s="303">
        <f t="shared" si="186"/>
        <v>0</v>
      </c>
    </row>
    <row r="801" spans="1:13">
      <c r="A801" s="643" t="s">
        <v>423</v>
      </c>
      <c r="B801" s="644" t="s">
        <v>1982</v>
      </c>
      <c r="C801" s="673" t="s">
        <v>215</v>
      </c>
      <c r="D801" s="682">
        <v>0</v>
      </c>
      <c r="E801" s="683">
        <v>0</v>
      </c>
      <c r="F801" s="1404" t="s">
        <v>4349</v>
      </c>
      <c r="G801" s="1405"/>
      <c r="H801" s="303" t="str">
        <f t="shared" si="184"/>
        <v>A0382_ローカルでんき(株)</v>
      </c>
      <c r="I801" s="303" t="str">
        <f t="shared" si="185"/>
        <v>A0382_ローカルでんき(株)_メニューA</v>
      </c>
      <c r="M801" s="303">
        <f t="shared" si="186"/>
        <v>0</v>
      </c>
    </row>
    <row r="802" spans="1:13">
      <c r="A802" s="643" t="str">
        <f t="shared" ref="A802:B803" si="187">A801</f>
        <v>A0382</v>
      </c>
      <c r="B802" s="644" t="str">
        <f t="shared" si="187"/>
        <v>ローカルでんき(株)</v>
      </c>
      <c r="C802" s="676" t="s">
        <v>4385</v>
      </c>
      <c r="D802" s="649">
        <v>3.9599999999999998E-4</v>
      </c>
      <c r="E802" s="650">
        <v>3.9599999999999998E-4</v>
      </c>
      <c r="F802" s="1404"/>
      <c r="G802" s="1405"/>
      <c r="H802" s="303" t="str">
        <f t="shared" si="184"/>
        <v>A0382_ローカルでんき(株)</v>
      </c>
      <c r="I802" s="303" t="str">
        <f t="shared" si="185"/>
        <v>A0382_ローカルでんき(株)_メニューB(残差)</v>
      </c>
      <c r="M802" s="303">
        <f t="shared" si="186"/>
        <v>0</v>
      </c>
    </row>
    <row r="803" spans="1:13">
      <c r="A803" s="643" t="str">
        <f t="shared" si="187"/>
        <v>A0382</v>
      </c>
      <c r="B803" s="644" t="str">
        <f t="shared" si="187"/>
        <v>ローカルでんき(株)</v>
      </c>
      <c r="C803" s="719" t="s">
        <v>647</v>
      </c>
      <c r="D803" s="658">
        <v>3.79E-4</v>
      </c>
      <c r="E803" s="653">
        <v>3.79E-4</v>
      </c>
      <c r="F803" s="1404"/>
      <c r="G803" s="1405"/>
      <c r="H803" s="303" t="str">
        <f t="shared" si="184"/>
        <v>A0382_ローカルでんき(株)</v>
      </c>
      <c r="I803" s="303" t="str">
        <f t="shared" si="185"/>
        <v>A0382_ローカルでんき(株)_(参考値)事業者全体</v>
      </c>
      <c r="M803" s="303">
        <f t="shared" si="186"/>
        <v>0</v>
      </c>
    </row>
    <row r="804" spans="1:13">
      <c r="A804" s="633" t="s">
        <v>424</v>
      </c>
      <c r="B804" s="634" t="s">
        <v>1983</v>
      </c>
      <c r="C804" s="648"/>
      <c r="D804" s="641">
        <v>4.6099999999999998E-4</v>
      </c>
      <c r="E804" s="642">
        <v>4.6099999999999998E-4</v>
      </c>
      <c r="F804" s="638">
        <v>100</v>
      </c>
      <c r="G804" s="639"/>
      <c r="H804" s="303" t="str">
        <f t="shared" si="184"/>
        <v>A0383_(株)明治産業</v>
      </c>
      <c r="I804" s="303" t="str">
        <f t="shared" si="185"/>
        <v>A0383_(株)明治産業_</v>
      </c>
      <c r="M804" s="303">
        <f t="shared" si="186"/>
        <v>0</v>
      </c>
    </row>
    <row r="805" spans="1:13">
      <c r="A805" s="643" t="s">
        <v>425</v>
      </c>
      <c r="B805" s="644" t="s">
        <v>1984</v>
      </c>
      <c r="C805" s="673" t="s">
        <v>215</v>
      </c>
      <c r="D805" s="646">
        <v>0</v>
      </c>
      <c r="E805" s="647">
        <v>0</v>
      </c>
      <c r="F805" s="1404">
        <v>92.783199505867813</v>
      </c>
      <c r="G805" s="1405" t="s">
        <v>4378</v>
      </c>
      <c r="H805" s="303" t="str">
        <f t="shared" si="184"/>
        <v>A0385_岡山電力(株)</v>
      </c>
      <c r="I805" s="303" t="str">
        <f t="shared" si="185"/>
        <v>A0385_岡山電力(株)_メニューA</v>
      </c>
      <c r="M805" s="303">
        <f t="shared" si="186"/>
        <v>0</v>
      </c>
    </row>
    <row r="806" spans="1:13">
      <c r="A806" s="643" t="str">
        <f t="shared" ref="A806:B807" si="188">A805</f>
        <v>A0385</v>
      </c>
      <c r="B806" s="644" t="str">
        <f t="shared" si="188"/>
        <v>岡山電力(株)</v>
      </c>
      <c r="C806" s="676" t="s">
        <v>4385</v>
      </c>
      <c r="D806" s="649">
        <v>5.0699999999999996E-4</v>
      </c>
      <c r="E806" s="650">
        <v>5.0699999999999996E-4</v>
      </c>
      <c r="F806" s="1404"/>
      <c r="G806" s="1405"/>
      <c r="H806" s="303" t="str">
        <f t="shared" si="184"/>
        <v>A0385_岡山電力(株)</v>
      </c>
      <c r="I806" s="303" t="str">
        <f t="shared" si="185"/>
        <v>A0385_岡山電力(株)_メニューB(残差)</v>
      </c>
      <c r="M806" s="303">
        <f t="shared" si="186"/>
        <v>0</v>
      </c>
    </row>
    <row r="807" spans="1:13">
      <c r="A807" s="643" t="str">
        <f t="shared" si="188"/>
        <v>A0385</v>
      </c>
      <c r="B807" s="644" t="str">
        <f t="shared" si="188"/>
        <v>岡山電力(株)</v>
      </c>
      <c r="C807" s="719" t="s">
        <v>647</v>
      </c>
      <c r="D807" s="757">
        <v>4.8899999999999996E-4</v>
      </c>
      <c r="E807" s="662">
        <v>4.8899999999999996E-4</v>
      </c>
      <c r="F807" s="1404"/>
      <c r="G807" s="1405"/>
      <c r="H807" s="303" t="str">
        <f t="shared" si="184"/>
        <v>A0385_岡山電力(株)</v>
      </c>
      <c r="I807" s="303" t="str">
        <f t="shared" si="185"/>
        <v>A0385_岡山電力(株)_(参考値)事業者全体</v>
      </c>
      <c r="M807" s="303">
        <f t="shared" si="186"/>
        <v>0</v>
      </c>
    </row>
    <row r="808" spans="1:13">
      <c r="A808" s="643" t="s">
        <v>426</v>
      </c>
      <c r="B808" s="644" t="s">
        <v>1985</v>
      </c>
      <c r="C808" s="778" t="s">
        <v>215</v>
      </c>
      <c r="D808" s="683">
        <v>0</v>
      </c>
      <c r="E808" s="646">
        <v>0</v>
      </c>
      <c r="F808" s="1418" t="s">
        <v>4349</v>
      </c>
      <c r="G808" s="1405"/>
      <c r="H808" s="303" t="str">
        <f t="shared" si="184"/>
        <v>A0386_ミライフ(株)</v>
      </c>
      <c r="I808" s="303" t="str">
        <f t="shared" si="185"/>
        <v>A0386_ミライフ(株)_メニューA</v>
      </c>
      <c r="M808" s="303">
        <f t="shared" si="186"/>
        <v>0</v>
      </c>
    </row>
    <row r="809" spans="1:13">
      <c r="A809" s="643" t="str">
        <f t="shared" ref="A809:B810" si="189">A808</f>
        <v>A0386</v>
      </c>
      <c r="B809" s="644" t="str">
        <f t="shared" si="189"/>
        <v>ミライフ(株)</v>
      </c>
      <c r="C809" s="676" t="s">
        <v>4385</v>
      </c>
      <c r="D809" s="689">
        <v>0</v>
      </c>
      <c r="E809" s="649">
        <v>0</v>
      </c>
      <c r="F809" s="1418"/>
      <c r="G809" s="1405"/>
      <c r="H809" s="303" t="str">
        <f t="shared" si="184"/>
        <v>A0386_ミライフ(株)</v>
      </c>
      <c r="I809" s="303" t="str">
        <f t="shared" si="185"/>
        <v>A0386_ミライフ(株)_メニューB(残差)</v>
      </c>
      <c r="M809" s="303">
        <f t="shared" si="186"/>
        <v>0</v>
      </c>
    </row>
    <row r="810" spans="1:13">
      <c r="A810" s="643" t="str">
        <f t="shared" si="189"/>
        <v>A0386</v>
      </c>
      <c r="B810" s="644" t="str">
        <f t="shared" si="189"/>
        <v>ミライフ(株)</v>
      </c>
      <c r="C810" s="719" t="s">
        <v>647</v>
      </c>
      <c r="D810" s="765">
        <v>0</v>
      </c>
      <c r="E810" s="901">
        <v>0</v>
      </c>
      <c r="F810" s="1418"/>
      <c r="G810" s="1405"/>
      <c r="H810" s="303" t="str">
        <f t="shared" si="184"/>
        <v>A0386_ミライフ(株)</v>
      </c>
      <c r="I810" s="303" t="str">
        <f t="shared" si="185"/>
        <v>A0386_ミライフ(株)_(参考値)事業者全体</v>
      </c>
      <c r="M810" s="303">
        <f t="shared" si="186"/>
        <v>0</v>
      </c>
    </row>
    <row r="811" spans="1:13">
      <c r="A811" s="643" t="s">
        <v>427</v>
      </c>
      <c r="B811" s="644" t="s">
        <v>1986</v>
      </c>
      <c r="C811" s="720" t="s">
        <v>215</v>
      </c>
      <c r="D811" s="647">
        <v>0</v>
      </c>
      <c r="E811" s="646">
        <v>0</v>
      </c>
      <c r="F811" s="1418">
        <v>100</v>
      </c>
      <c r="G811" s="1426"/>
      <c r="H811" s="303" t="str">
        <f t="shared" si="184"/>
        <v>A0388_楽天エナジー(株)</v>
      </c>
      <c r="I811" s="303" t="str">
        <f t="shared" si="185"/>
        <v>A0388_楽天エナジー(株)_メニューA</v>
      </c>
      <c r="M811" s="303">
        <f t="shared" si="186"/>
        <v>0</v>
      </c>
    </row>
    <row r="812" spans="1:13">
      <c r="A812" s="643" t="str">
        <f t="shared" ref="A812:B814" si="190">A811</f>
        <v>A0388</v>
      </c>
      <c r="B812" s="644" t="str">
        <f t="shared" si="190"/>
        <v>楽天エナジー(株)</v>
      </c>
      <c r="C812" s="684" t="s">
        <v>293</v>
      </c>
      <c r="D812" s="650">
        <v>0</v>
      </c>
      <c r="E812" s="649">
        <v>0</v>
      </c>
      <c r="F812" s="1418"/>
      <c r="G812" s="1426"/>
      <c r="H812" s="303" t="str">
        <f t="shared" si="184"/>
        <v>A0388_楽天エナジー(株)</v>
      </c>
      <c r="I812" s="303" t="str">
        <f t="shared" si="185"/>
        <v>A0388_楽天エナジー(株)_メニューB</v>
      </c>
      <c r="M812" s="303">
        <f t="shared" si="186"/>
        <v>0</v>
      </c>
    </row>
    <row r="813" spans="1:13">
      <c r="A813" s="643" t="str">
        <f t="shared" si="190"/>
        <v>A0388</v>
      </c>
      <c r="B813" s="644" t="str">
        <f t="shared" si="190"/>
        <v>楽天エナジー(株)</v>
      </c>
      <c r="C813" s="648" t="s">
        <v>4418</v>
      </c>
      <c r="D813" s="650">
        <v>5.0100000000000003E-4</v>
      </c>
      <c r="E813" s="649">
        <v>5.0100000000000003E-4</v>
      </c>
      <c r="F813" s="1418"/>
      <c r="G813" s="1426"/>
      <c r="H813" s="303" t="str">
        <f t="shared" si="184"/>
        <v>A0388_楽天エナジー(株)</v>
      </c>
      <c r="I813" s="303" t="str">
        <f t="shared" si="185"/>
        <v>A0388_楽天エナジー(株)_メニューC(残差)</v>
      </c>
      <c r="M813" s="303">
        <f t="shared" si="186"/>
        <v>0</v>
      </c>
    </row>
    <row r="814" spans="1:13">
      <c r="A814" s="643" t="str">
        <f t="shared" si="190"/>
        <v>A0388</v>
      </c>
      <c r="B814" s="644" t="str">
        <f t="shared" si="190"/>
        <v>楽天エナジー(株)</v>
      </c>
      <c r="C814" s="718" t="s">
        <v>647</v>
      </c>
      <c r="D814" s="902">
        <v>4.9399999999999997E-4</v>
      </c>
      <c r="E814" s="856">
        <v>4.9399999999999997E-4</v>
      </c>
      <c r="F814" s="1418"/>
      <c r="G814" s="1426"/>
      <c r="H814" s="303" t="str">
        <f t="shared" si="184"/>
        <v>A0388_楽天エナジー(株)</v>
      </c>
      <c r="I814" s="303" t="str">
        <f t="shared" si="185"/>
        <v>A0388_楽天エナジー(株)_(参考値)事業者全体</v>
      </c>
      <c r="M814" s="303">
        <f t="shared" si="186"/>
        <v>0</v>
      </c>
    </row>
    <row r="815" spans="1:13" ht="39.6">
      <c r="A815" s="633" t="s">
        <v>428</v>
      </c>
      <c r="B815" s="634" t="s">
        <v>1987</v>
      </c>
      <c r="C815" s="722"/>
      <c r="D815" s="832">
        <v>4.7399999999999997E-4</v>
      </c>
      <c r="E815" s="637">
        <v>4.7399999999999997E-4</v>
      </c>
      <c r="F815" s="638">
        <v>94.04</v>
      </c>
      <c r="G815" s="639" t="s">
        <v>4378</v>
      </c>
      <c r="H815" s="303" t="str">
        <f t="shared" si="184"/>
        <v>A0389_うすきエネルギー(株)</v>
      </c>
      <c r="I815" s="303" t="str">
        <f t="shared" si="185"/>
        <v>A0389_うすきエネルギー(株)_</v>
      </c>
      <c r="M815" s="303">
        <f t="shared" si="186"/>
        <v>0</v>
      </c>
    </row>
    <row r="816" spans="1:13" ht="59.4">
      <c r="A816" s="633" t="s">
        <v>429</v>
      </c>
      <c r="B816" s="634" t="s">
        <v>1988</v>
      </c>
      <c r="C816" s="640"/>
      <c r="D816" s="771">
        <v>4.7800000000000002E-4</v>
      </c>
      <c r="E816" s="808">
        <v>4.7800000000000002E-4</v>
      </c>
      <c r="F816" s="638">
        <v>2.52948699729999</v>
      </c>
      <c r="G816" s="639" t="s">
        <v>4970</v>
      </c>
      <c r="H816" s="303" t="str">
        <f t="shared" si="184"/>
        <v>A0391_森のエネルギー(株)</v>
      </c>
      <c r="I816" s="303" t="str">
        <f t="shared" si="185"/>
        <v>A0391_森のエネルギー(株)_</v>
      </c>
      <c r="M816" s="303">
        <f t="shared" si="186"/>
        <v>0</v>
      </c>
    </row>
    <row r="817" spans="1:13">
      <c r="A817" s="643" t="s">
        <v>430</v>
      </c>
      <c r="B817" s="644" t="s">
        <v>1989</v>
      </c>
      <c r="C817" s="760" t="s">
        <v>215</v>
      </c>
      <c r="D817" s="749">
        <v>0</v>
      </c>
      <c r="E817" s="750">
        <v>0</v>
      </c>
      <c r="F817" s="1404">
        <v>93.621887729540148</v>
      </c>
      <c r="G817" s="1405" t="s">
        <v>4378</v>
      </c>
      <c r="H817" s="303" t="str">
        <f t="shared" si="184"/>
        <v>A0392_岐阜電力(株)</v>
      </c>
      <c r="I817" s="303" t="str">
        <f t="shared" si="185"/>
        <v>A0392_岐阜電力(株)_メニューA</v>
      </c>
      <c r="M817" s="303">
        <f t="shared" si="186"/>
        <v>0</v>
      </c>
    </row>
    <row r="818" spans="1:13">
      <c r="A818" s="643" t="str">
        <f t="shared" ref="A818:B819" si="191">A817</f>
        <v>A0392</v>
      </c>
      <c r="B818" s="644" t="str">
        <f t="shared" si="191"/>
        <v>岐阜電力(株)</v>
      </c>
      <c r="C818" s="840" t="s">
        <v>4385</v>
      </c>
      <c r="D818" s="725">
        <v>0</v>
      </c>
      <c r="E818" s="669">
        <v>0</v>
      </c>
      <c r="F818" s="1404"/>
      <c r="G818" s="1405"/>
      <c r="H818" s="303" t="str">
        <f t="shared" si="184"/>
        <v>A0392_岐阜電力(株)</v>
      </c>
      <c r="I818" s="303" t="str">
        <f t="shared" si="185"/>
        <v>A0392_岐阜電力(株)_メニューB(残差)</v>
      </c>
      <c r="M818" s="303">
        <f t="shared" si="186"/>
        <v>0</v>
      </c>
    </row>
    <row r="819" spans="1:13">
      <c r="A819" s="643" t="str">
        <f t="shared" si="191"/>
        <v>A0392</v>
      </c>
      <c r="B819" s="644" t="str">
        <f t="shared" si="191"/>
        <v>岐阜電力(株)</v>
      </c>
      <c r="C819" s="842" t="s">
        <v>647</v>
      </c>
      <c r="D819" s="843">
        <v>0</v>
      </c>
      <c r="E819" s="680">
        <v>0</v>
      </c>
      <c r="F819" s="1404"/>
      <c r="G819" s="1405"/>
      <c r="H819" s="303" t="str">
        <f t="shared" si="184"/>
        <v>A0392_岐阜電力(株)</v>
      </c>
      <c r="I819" s="303" t="str">
        <f t="shared" si="185"/>
        <v>A0392_岐阜電力(株)_(参考値)事業者全体</v>
      </c>
      <c r="M819" s="303">
        <f t="shared" si="186"/>
        <v>0</v>
      </c>
    </row>
    <row r="820" spans="1:13">
      <c r="A820" s="633" t="s">
        <v>431</v>
      </c>
      <c r="B820" s="634" t="s">
        <v>1990</v>
      </c>
      <c r="C820" s="640"/>
      <c r="D820" s="641">
        <v>2.0599999999999999E-4</v>
      </c>
      <c r="E820" s="642">
        <v>2.0599999999999999E-4</v>
      </c>
      <c r="F820" s="638">
        <v>100</v>
      </c>
      <c r="G820" s="639"/>
      <c r="H820" s="303" t="str">
        <f t="shared" si="184"/>
        <v>A0396_(株)エスケーエナジー</v>
      </c>
      <c r="I820" s="303" t="str">
        <f t="shared" si="185"/>
        <v>A0396_(株)エスケーエナジー_</v>
      </c>
      <c r="M820" s="303">
        <f t="shared" si="186"/>
        <v>0</v>
      </c>
    </row>
    <row r="821" spans="1:13">
      <c r="A821" s="633" t="s">
        <v>432</v>
      </c>
      <c r="B821" s="634" t="s">
        <v>1991</v>
      </c>
      <c r="C821" s="640"/>
      <c r="D821" s="641">
        <v>3.4099999999999999E-4</v>
      </c>
      <c r="E821" s="642">
        <v>3.4099999999999999E-4</v>
      </c>
      <c r="F821" s="638">
        <v>100</v>
      </c>
      <c r="G821" s="639"/>
      <c r="H821" s="303" t="str">
        <f t="shared" si="184"/>
        <v>A0397_名南共同エネルギー(株)</v>
      </c>
      <c r="I821" s="303" t="str">
        <f t="shared" si="185"/>
        <v>A0397_名南共同エネルギー(株)_</v>
      </c>
      <c r="M821" s="303">
        <f t="shared" si="186"/>
        <v>0</v>
      </c>
    </row>
    <row r="822" spans="1:13">
      <c r="A822" s="633" t="s">
        <v>433</v>
      </c>
      <c r="B822" s="634" t="s">
        <v>4971</v>
      </c>
      <c r="C822" s="640"/>
      <c r="D822" s="641">
        <v>5.9999999999999995E-4</v>
      </c>
      <c r="E822" s="642">
        <v>5.9999999999999995E-4</v>
      </c>
      <c r="F822" s="638">
        <v>100</v>
      </c>
      <c r="G822" s="639"/>
      <c r="H822" s="303" t="str">
        <f t="shared" si="184"/>
        <v>A0398_Apaman Energy(株)</v>
      </c>
      <c r="I822" s="303" t="str">
        <f t="shared" si="185"/>
        <v>A0398_Apaman Energy(株)_</v>
      </c>
      <c r="M822" s="303">
        <f t="shared" si="186"/>
        <v>0</v>
      </c>
    </row>
    <row r="823" spans="1:13">
      <c r="A823" s="643" t="s">
        <v>434</v>
      </c>
      <c r="B823" s="644" t="s">
        <v>1992</v>
      </c>
      <c r="C823" s="760" t="s">
        <v>215</v>
      </c>
      <c r="D823" s="903">
        <v>0</v>
      </c>
      <c r="E823" s="904">
        <v>0</v>
      </c>
      <c r="F823" s="1404">
        <v>100</v>
      </c>
      <c r="G823" s="1405"/>
      <c r="H823" s="303" t="str">
        <f t="shared" si="184"/>
        <v>A0403_大分ケーブルテレコム(株)</v>
      </c>
      <c r="I823" s="303" t="str">
        <f t="shared" si="185"/>
        <v>A0403_大分ケーブルテレコム(株)_メニューA</v>
      </c>
      <c r="M823" s="303">
        <f t="shared" si="186"/>
        <v>0</v>
      </c>
    </row>
    <row r="824" spans="1:13">
      <c r="A824" s="643" t="str">
        <f t="shared" ref="A824:B825" si="192">A823</f>
        <v>A0403</v>
      </c>
      <c r="B824" s="644" t="str">
        <f t="shared" si="192"/>
        <v>大分ケーブルテレコム(株)</v>
      </c>
      <c r="C824" s="684" t="s">
        <v>4385</v>
      </c>
      <c r="D824" s="649">
        <v>5.1699999999999999E-4</v>
      </c>
      <c r="E824" s="650">
        <v>5.1699999999999999E-4</v>
      </c>
      <c r="F824" s="1404"/>
      <c r="G824" s="1405"/>
      <c r="H824" s="303" t="str">
        <f t="shared" si="184"/>
        <v>A0403_大分ケーブルテレコム(株)</v>
      </c>
      <c r="I824" s="303" t="str">
        <f t="shared" si="185"/>
        <v>A0403_大分ケーブルテレコム(株)_メニューB(残差)</v>
      </c>
      <c r="M824" s="303">
        <f t="shared" si="186"/>
        <v>0</v>
      </c>
    </row>
    <row r="825" spans="1:13">
      <c r="A825" s="643" t="str">
        <f t="shared" si="192"/>
        <v>A0403</v>
      </c>
      <c r="B825" s="644" t="str">
        <f t="shared" si="192"/>
        <v>大分ケーブルテレコム(株)</v>
      </c>
      <c r="C825" s="842" t="s">
        <v>647</v>
      </c>
      <c r="D825" s="905">
        <v>5.1699999999999999E-4</v>
      </c>
      <c r="E825" s="906">
        <v>5.1699999999999999E-4</v>
      </c>
      <c r="F825" s="1404"/>
      <c r="G825" s="1405"/>
      <c r="H825" s="303" t="str">
        <f t="shared" si="184"/>
        <v>A0403_大分ケーブルテレコム(株)</v>
      </c>
      <c r="I825" s="303" t="str">
        <f t="shared" si="185"/>
        <v>A0403_大分ケーブルテレコム(株)_(参考値)事業者全体</v>
      </c>
      <c r="M825" s="303">
        <f t="shared" si="186"/>
        <v>0</v>
      </c>
    </row>
    <row r="826" spans="1:13">
      <c r="A826" s="643" t="s">
        <v>435</v>
      </c>
      <c r="B826" s="644" t="s">
        <v>4972</v>
      </c>
      <c r="C826" s="866" t="s">
        <v>215</v>
      </c>
      <c r="D826" s="907">
        <v>0</v>
      </c>
      <c r="E826" s="908">
        <v>0</v>
      </c>
      <c r="F826" s="1404" t="s">
        <v>4349</v>
      </c>
      <c r="G826" s="1405"/>
      <c r="H826" s="303" t="str">
        <f t="shared" si="184"/>
        <v>A0405_アストマックス・エネルギー(株)</v>
      </c>
      <c r="I826" s="303" t="str">
        <f t="shared" si="185"/>
        <v>A0405_アストマックス・エネルギー(株)_メニューA</v>
      </c>
      <c r="M826" s="303">
        <f t="shared" si="186"/>
        <v>0</v>
      </c>
    </row>
    <row r="827" spans="1:13">
      <c r="A827" s="643" t="str">
        <f t="shared" ref="A827:B829" si="193">A826</f>
        <v>A0405</v>
      </c>
      <c r="B827" s="644" t="str">
        <f t="shared" si="193"/>
        <v>アストマックス・エネルギー(株)</v>
      </c>
      <c r="C827" s="656" t="s">
        <v>293</v>
      </c>
      <c r="D827" s="787">
        <v>0</v>
      </c>
      <c r="E827" s="788">
        <v>0</v>
      </c>
      <c r="F827" s="1404"/>
      <c r="G827" s="1405"/>
      <c r="H827" s="303" t="str">
        <f t="shared" si="184"/>
        <v>A0405_アストマックス・エネルギー(株)</v>
      </c>
      <c r="I827" s="303" t="str">
        <f t="shared" si="185"/>
        <v>A0405_アストマックス・エネルギー(株)_メニューB</v>
      </c>
      <c r="M827" s="303">
        <f t="shared" si="186"/>
        <v>0</v>
      </c>
    </row>
    <row r="828" spans="1:13">
      <c r="A828" s="643" t="str">
        <f t="shared" si="193"/>
        <v>A0405</v>
      </c>
      <c r="B828" s="644" t="str">
        <f t="shared" si="193"/>
        <v>アストマックス・エネルギー(株)</v>
      </c>
      <c r="C828" s="684" t="s">
        <v>4418</v>
      </c>
      <c r="D828" s="649">
        <v>4.0700000000000003E-4</v>
      </c>
      <c r="E828" s="650">
        <v>4.0700000000000003E-4</v>
      </c>
      <c r="F828" s="1404"/>
      <c r="G828" s="1405"/>
      <c r="H828" s="303" t="str">
        <f t="shared" si="184"/>
        <v>A0405_アストマックス・エネルギー(株)</v>
      </c>
      <c r="I828" s="303" t="str">
        <f t="shared" si="185"/>
        <v>A0405_アストマックス・エネルギー(株)_メニューC(残差)</v>
      </c>
      <c r="M828" s="303">
        <f t="shared" si="186"/>
        <v>0</v>
      </c>
    </row>
    <row r="829" spans="1:13">
      <c r="A829" s="643" t="str">
        <f t="shared" si="193"/>
        <v>A0405</v>
      </c>
      <c r="B829" s="644" t="str">
        <f t="shared" si="193"/>
        <v>アストマックス・エネルギー(株)</v>
      </c>
      <c r="C829" s="842" t="s">
        <v>647</v>
      </c>
      <c r="D829" s="700">
        <v>3.9800000000000002E-4</v>
      </c>
      <c r="E829" s="790">
        <v>3.9800000000000002E-4</v>
      </c>
      <c r="F829" s="1404"/>
      <c r="G829" s="1405"/>
      <c r="H829" s="303" t="str">
        <f t="shared" si="184"/>
        <v>A0405_アストマックス・エネルギー(株)</v>
      </c>
      <c r="I829" s="303" t="str">
        <f t="shared" si="185"/>
        <v>A0405_アストマックス・エネルギー(株)_(参考値)事業者全体</v>
      </c>
      <c r="M829" s="303">
        <f t="shared" si="186"/>
        <v>0</v>
      </c>
    </row>
    <row r="830" spans="1:13">
      <c r="A830" s="633" t="s">
        <v>436</v>
      </c>
      <c r="B830" s="634" t="s">
        <v>1993</v>
      </c>
      <c r="C830" s="722"/>
      <c r="D830" s="832">
        <v>2.2499999999999999E-4</v>
      </c>
      <c r="E830" s="637">
        <v>2.2499999999999999E-4</v>
      </c>
      <c r="F830" s="638">
        <v>100</v>
      </c>
      <c r="G830" s="639"/>
      <c r="H830" s="303" t="str">
        <f t="shared" si="184"/>
        <v>A0406_生活協同組合コープみらい</v>
      </c>
      <c r="I830" s="303" t="str">
        <f t="shared" si="185"/>
        <v>A0406_生活協同組合コープみらい_</v>
      </c>
      <c r="M830" s="303">
        <f t="shared" si="186"/>
        <v>0</v>
      </c>
    </row>
    <row r="831" spans="1:13">
      <c r="A831" s="633" t="s">
        <v>4973</v>
      </c>
      <c r="B831" s="634" t="s">
        <v>4974</v>
      </c>
      <c r="C831" s="722"/>
      <c r="D831" s="832">
        <v>3.4299999999999999E-4</v>
      </c>
      <c r="E831" s="637">
        <v>3.4299999999999999E-4</v>
      </c>
      <c r="F831" s="638">
        <v>100</v>
      </c>
      <c r="G831" s="639"/>
      <c r="H831" s="303" t="str">
        <f t="shared" si="184"/>
        <v>A0407_ALL GREEN POWER(株)</v>
      </c>
      <c r="I831" s="303" t="str">
        <f t="shared" si="185"/>
        <v>A0407_ALL GREEN POWER(株)_</v>
      </c>
      <c r="M831" s="303">
        <f t="shared" si="186"/>
        <v>0</v>
      </c>
    </row>
    <row r="832" spans="1:13">
      <c r="A832" s="633" t="s">
        <v>437</v>
      </c>
      <c r="B832" s="634" t="s">
        <v>1994</v>
      </c>
      <c r="C832" s="640"/>
      <c r="D832" s="641">
        <v>5.8200000000000005E-4</v>
      </c>
      <c r="E832" s="642">
        <v>5.8200000000000005E-4</v>
      </c>
      <c r="F832" s="638">
        <v>100</v>
      </c>
      <c r="G832" s="639"/>
      <c r="H832" s="303" t="str">
        <f t="shared" si="184"/>
        <v>A0411_福井電力(株)</v>
      </c>
      <c r="I832" s="303" t="str">
        <f t="shared" si="185"/>
        <v>A0411_福井電力(株)_</v>
      </c>
      <c r="M832" s="303">
        <f t="shared" si="186"/>
        <v>0</v>
      </c>
    </row>
    <row r="833" spans="1:13">
      <c r="A833" s="633" t="s">
        <v>438</v>
      </c>
      <c r="B833" s="634" t="s">
        <v>4975</v>
      </c>
      <c r="C833" s="640"/>
      <c r="D833" s="641">
        <v>5.9500000000000004E-4</v>
      </c>
      <c r="E833" s="642">
        <v>5.9500000000000004E-4</v>
      </c>
      <c r="F833" s="638">
        <v>100</v>
      </c>
      <c r="G833" s="639"/>
      <c r="H833" s="303" t="str">
        <f t="shared" si="184"/>
        <v>A0413_(株)MKエネルギー</v>
      </c>
      <c r="I833" s="303" t="str">
        <f t="shared" si="185"/>
        <v>A0413_(株)MKエネルギー_</v>
      </c>
      <c r="M833" s="303">
        <f t="shared" si="186"/>
        <v>0</v>
      </c>
    </row>
    <row r="834" spans="1:13">
      <c r="A834" s="643" t="s">
        <v>439</v>
      </c>
      <c r="B834" s="644" t="s">
        <v>1995</v>
      </c>
      <c r="C834" s="635" t="s">
        <v>215</v>
      </c>
      <c r="D834" s="646">
        <v>0</v>
      </c>
      <c r="E834" s="647">
        <v>0</v>
      </c>
      <c r="F834" s="1404">
        <v>100</v>
      </c>
      <c r="G834" s="1405"/>
      <c r="H834" s="303" t="str">
        <f t="shared" si="184"/>
        <v>A0415_エネラボ(株)</v>
      </c>
      <c r="I834" s="303" t="str">
        <f t="shared" si="185"/>
        <v>A0415_エネラボ(株)_メニューA</v>
      </c>
      <c r="M834" s="303">
        <f t="shared" si="186"/>
        <v>0</v>
      </c>
    </row>
    <row r="835" spans="1:13">
      <c r="A835" s="643" t="str">
        <f t="shared" ref="A835:B836" si="194">A834</f>
        <v>A0415</v>
      </c>
      <c r="B835" s="644" t="str">
        <f t="shared" si="194"/>
        <v>エネラボ(株)</v>
      </c>
      <c r="C835" s="684" t="s">
        <v>4385</v>
      </c>
      <c r="D835" s="649">
        <v>4.6500000000000003E-4</v>
      </c>
      <c r="E835" s="650">
        <v>4.6500000000000003E-4</v>
      </c>
      <c r="F835" s="1404"/>
      <c r="G835" s="1405"/>
      <c r="H835" s="303" t="str">
        <f t="shared" si="184"/>
        <v>A0415_エネラボ(株)</v>
      </c>
      <c r="I835" s="303" t="str">
        <f t="shared" si="185"/>
        <v>A0415_エネラボ(株)_メニューB(残差)</v>
      </c>
      <c r="M835" s="303">
        <f t="shared" si="186"/>
        <v>0</v>
      </c>
    </row>
    <row r="836" spans="1:13">
      <c r="A836" s="643" t="str">
        <f t="shared" si="194"/>
        <v>A0415</v>
      </c>
      <c r="B836" s="644" t="str">
        <f t="shared" si="194"/>
        <v>エネラボ(株)</v>
      </c>
      <c r="C836" s="648" t="s">
        <v>647</v>
      </c>
      <c r="D836" s="652">
        <v>4.6500000000000003E-4</v>
      </c>
      <c r="E836" s="653">
        <v>4.6500000000000003E-4</v>
      </c>
      <c r="F836" s="1404"/>
      <c r="G836" s="1405"/>
      <c r="H836" s="303" t="str">
        <f t="shared" si="184"/>
        <v>A0415_エネラボ(株)</v>
      </c>
      <c r="I836" s="303" t="str">
        <f t="shared" si="185"/>
        <v>A0415_エネラボ(株)_(参考値)事業者全体</v>
      </c>
      <c r="M836" s="303">
        <f t="shared" si="186"/>
        <v>0</v>
      </c>
    </row>
    <row r="837" spans="1:13">
      <c r="A837" s="633" t="s">
        <v>440</v>
      </c>
      <c r="B837" s="634" t="s">
        <v>1996</v>
      </c>
      <c r="C837" s="640"/>
      <c r="D837" s="909">
        <v>4.0999999999999999E-4</v>
      </c>
      <c r="E837" s="642">
        <v>4.0999999999999999E-4</v>
      </c>
      <c r="F837" s="638">
        <v>100</v>
      </c>
      <c r="G837" s="639"/>
      <c r="H837" s="303" t="str">
        <f t="shared" si="184"/>
        <v>A0418_横浜ウォーター(株)</v>
      </c>
      <c r="I837" s="303" t="str">
        <f t="shared" si="185"/>
        <v>A0418_横浜ウォーター(株)_</v>
      </c>
      <c r="M837" s="303">
        <f t="shared" si="186"/>
        <v>0</v>
      </c>
    </row>
    <row r="838" spans="1:13">
      <c r="A838" s="643" t="s">
        <v>441</v>
      </c>
      <c r="B838" s="644" t="s">
        <v>1997</v>
      </c>
      <c r="C838" s="712" t="s">
        <v>215</v>
      </c>
      <c r="D838" s="691">
        <v>0</v>
      </c>
      <c r="E838" s="692">
        <v>0</v>
      </c>
      <c r="F838" s="1404">
        <v>100</v>
      </c>
      <c r="G838" s="1405"/>
      <c r="H838" s="303" t="str">
        <f t="shared" si="184"/>
        <v>A0419_スマートエナジー磐田(株)</v>
      </c>
      <c r="I838" s="303" t="str">
        <f t="shared" si="185"/>
        <v>A0419_スマートエナジー磐田(株)_メニューA</v>
      </c>
      <c r="M838" s="303">
        <f t="shared" si="186"/>
        <v>0</v>
      </c>
    </row>
    <row r="839" spans="1:13">
      <c r="A839" s="643" t="str">
        <f t="shared" ref="A839:B841" si="195">A838</f>
        <v>A0419</v>
      </c>
      <c r="B839" s="644" t="str">
        <f t="shared" si="195"/>
        <v>スマートエナジー磐田(株)</v>
      </c>
      <c r="C839" s="655" t="s">
        <v>293</v>
      </c>
      <c r="D839" s="682">
        <v>3.0600000000000001E-4</v>
      </c>
      <c r="E839" s="683">
        <v>3.0600000000000001E-4</v>
      </c>
      <c r="F839" s="1404"/>
      <c r="G839" s="1405"/>
      <c r="H839" s="303" t="str">
        <f t="shared" si="184"/>
        <v>A0419_スマートエナジー磐田(株)</v>
      </c>
      <c r="I839" s="303" t="str">
        <f t="shared" si="185"/>
        <v>A0419_スマートエナジー磐田(株)_メニューB</v>
      </c>
      <c r="M839" s="303">
        <f t="shared" si="186"/>
        <v>0</v>
      </c>
    </row>
    <row r="840" spans="1:13">
      <c r="A840" s="643" t="str">
        <f t="shared" si="195"/>
        <v>A0419</v>
      </c>
      <c r="B840" s="644" t="str">
        <f t="shared" si="195"/>
        <v>スマートエナジー磐田(株)</v>
      </c>
      <c r="C840" s="656" t="s">
        <v>4418</v>
      </c>
      <c r="D840" s="649">
        <v>3.4099999999999999E-4</v>
      </c>
      <c r="E840" s="650">
        <v>3.4099999999999999E-4</v>
      </c>
      <c r="F840" s="1404"/>
      <c r="G840" s="1405"/>
      <c r="H840" s="303" t="str">
        <f t="shared" si="184"/>
        <v>A0419_スマートエナジー磐田(株)</v>
      </c>
      <c r="I840" s="303" t="str">
        <f t="shared" si="185"/>
        <v>A0419_スマートエナジー磐田(株)_メニューC(残差)</v>
      </c>
      <c r="M840" s="303">
        <f t="shared" si="186"/>
        <v>0</v>
      </c>
    </row>
    <row r="841" spans="1:13">
      <c r="A841" s="643" t="str">
        <f t="shared" si="195"/>
        <v>A0419</v>
      </c>
      <c r="B841" s="644" t="str">
        <f t="shared" si="195"/>
        <v>スマートエナジー磐田(株)</v>
      </c>
      <c r="C841" s="657" t="s">
        <v>647</v>
      </c>
      <c r="D841" s="658">
        <v>3.3199999999999999E-4</v>
      </c>
      <c r="E841" s="653">
        <v>3.3199999999999999E-4</v>
      </c>
      <c r="F841" s="1404"/>
      <c r="G841" s="1405"/>
      <c r="H841" s="303" t="str">
        <f t="shared" si="184"/>
        <v>A0419_スマートエナジー磐田(株)</v>
      </c>
      <c r="I841" s="303" t="str">
        <f t="shared" si="185"/>
        <v>A0419_スマートエナジー磐田(株)_(参考値)事業者全体</v>
      </c>
      <c r="M841" s="303">
        <f t="shared" si="186"/>
        <v>0</v>
      </c>
    </row>
    <row r="842" spans="1:13">
      <c r="A842" s="633" t="s">
        <v>442</v>
      </c>
      <c r="B842" s="634" t="s">
        <v>4976</v>
      </c>
      <c r="C842" s="640"/>
      <c r="D842" s="641">
        <v>4.6500000000000003E-4</v>
      </c>
      <c r="E842" s="642">
        <v>4.6500000000000003E-4</v>
      </c>
      <c r="F842" s="638">
        <v>100</v>
      </c>
      <c r="G842" s="639"/>
      <c r="H842" s="303" t="str">
        <f t="shared" si="184"/>
        <v>A0420_そうまIグリッド合同会社</v>
      </c>
      <c r="I842" s="303" t="str">
        <f t="shared" si="185"/>
        <v>A0420_そうまIグリッド合同会社_</v>
      </c>
      <c r="M842" s="303">
        <f t="shared" si="186"/>
        <v>0</v>
      </c>
    </row>
    <row r="843" spans="1:13">
      <c r="A843" s="633" t="s">
        <v>443</v>
      </c>
      <c r="B843" s="634" t="s">
        <v>1998</v>
      </c>
      <c r="C843" s="640"/>
      <c r="D843" s="641">
        <v>4.2900000000000002E-4</v>
      </c>
      <c r="E843" s="642">
        <v>4.2900000000000002E-4</v>
      </c>
      <c r="F843" s="638" t="s">
        <v>4349</v>
      </c>
      <c r="G843" s="639"/>
      <c r="H843" s="303" t="str">
        <f t="shared" si="184"/>
        <v>A0425_エネトレード(株)</v>
      </c>
      <c r="I843" s="303" t="str">
        <f t="shared" si="185"/>
        <v>A0425_エネトレード(株)_</v>
      </c>
      <c r="M843" s="303">
        <f t="shared" si="186"/>
        <v>0</v>
      </c>
    </row>
    <row r="844" spans="1:13">
      <c r="A844" s="633" t="s">
        <v>444</v>
      </c>
      <c r="B844" s="634" t="s">
        <v>1999</v>
      </c>
      <c r="C844" s="640"/>
      <c r="D844" s="641">
        <v>5.9800000000000001E-4</v>
      </c>
      <c r="E844" s="642">
        <v>5.9800000000000001E-4</v>
      </c>
      <c r="F844" s="638">
        <v>100</v>
      </c>
      <c r="G844" s="639"/>
      <c r="H844" s="303" t="str">
        <f t="shared" si="184"/>
        <v>A0429_ニシムラ(株)</v>
      </c>
      <c r="I844" s="303" t="str">
        <f t="shared" si="185"/>
        <v>A0429_ニシムラ(株)_</v>
      </c>
      <c r="M844" s="303">
        <f t="shared" si="186"/>
        <v>0</v>
      </c>
    </row>
    <row r="845" spans="1:13">
      <c r="A845" s="643" t="s">
        <v>445</v>
      </c>
      <c r="B845" s="644" t="s">
        <v>2000</v>
      </c>
      <c r="C845" s="645" t="s">
        <v>215</v>
      </c>
      <c r="D845" s="646">
        <v>0</v>
      </c>
      <c r="E845" s="647">
        <v>0</v>
      </c>
      <c r="F845" s="1404">
        <v>89.587114337568053</v>
      </c>
      <c r="G845" s="1405" t="s">
        <v>4378</v>
      </c>
      <c r="H845" s="303" t="str">
        <f t="shared" si="184"/>
        <v>A0430_(株)さくら新電力</v>
      </c>
      <c r="I845" s="303" t="str">
        <f t="shared" si="185"/>
        <v>A0430_(株)さくら新電力_メニューA</v>
      </c>
      <c r="M845" s="303">
        <f t="shared" si="186"/>
        <v>0</v>
      </c>
    </row>
    <row r="846" spans="1:13">
      <c r="A846" s="643" t="str">
        <f t="shared" ref="A846:B847" si="196">A845</f>
        <v>A0430</v>
      </c>
      <c r="B846" s="644" t="str">
        <f t="shared" si="196"/>
        <v>(株)さくら新電力</v>
      </c>
      <c r="C846" s="648" t="s">
        <v>4385</v>
      </c>
      <c r="D846" s="649">
        <v>5.4600000000000004E-4</v>
      </c>
      <c r="E846" s="650">
        <v>5.4600000000000004E-4</v>
      </c>
      <c r="F846" s="1404"/>
      <c r="G846" s="1405"/>
      <c r="H846" s="303" t="str">
        <f t="shared" si="184"/>
        <v>A0430_(株)さくら新電力</v>
      </c>
      <c r="I846" s="303" t="str">
        <f t="shared" si="185"/>
        <v>A0430_(株)さくら新電力_メニューB(残差)</v>
      </c>
      <c r="M846" s="303">
        <f t="shared" si="186"/>
        <v>0</v>
      </c>
    </row>
    <row r="847" spans="1:13">
      <c r="A847" s="643" t="str">
        <f t="shared" si="196"/>
        <v>A0430</v>
      </c>
      <c r="B847" s="644" t="str">
        <f t="shared" si="196"/>
        <v>(株)さくら新電力</v>
      </c>
      <c r="C847" s="651" t="s">
        <v>647</v>
      </c>
      <c r="D847" s="652">
        <v>5.0900000000000001E-4</v>
      </c>
      <c r="E847" s="653">
        <v>5.0900000000000001E-4</v>
      </c>
      <c r="F847" s="1404"/>
      <c r="G847" s="1405"/>
      <c r="H847" s="303" t="str">
        <f t="shared" si="184"/>
        <v>A0430_(株)さくら新電力</v>
      </c>
      <c r="I847" s="303" t="str">
        <f t="shared" si="185"/>
        <v>A0430_(株)さくら新電力_(参考値)事業者全体</v>
      </c>
      <c r="M847" s="303">
        <f t="shared" si="186"/>
        <v>0</v>
      </c>
    </row>
    <row r="848" spans="1:13">
      <c r="A848" s="633" t="s">
        <v>446</v>
      </c>
      <c r="B848" s="634" t="s">
        <v>2001</v>
      </c>
      <c r="C848" s="640"/>
      <c r="D848" s="641">
        <v>1.9100000000000001E-4</v>
      </c>
      <c r="E848" s="642">
        <v>1.9100000000000001E-4</v>
      </c>
      <c r="F848" s="638">
        <v>100</v>
      </c>
      <c r="G848" s="639"/>
      <c r="H848" s="303" t="str">
        <f t="shared" si="184"/>
        <v>A0431_(株)グローアップ</v>
      </c>
      <c r="I848" s="303" t="str">
        <f t="shared" si="185"/>
        <v>A0431_(株)グローアップ_</v>
      </c>
      <c r="M848" s="303">
        <f t="shared" si="186"/>
        <v>0</v>
      </c>
    </row>
    <row r="849" spans="1:13" ht="39.6">
      <c r="A849" s="633" t="s">
        <v>447</v>
      </c>
      <c r="B849" s="634" t="s">
        <v>2002</v>
      </c>
      <c r="C849" s="640"/>
      <c r="D849" s="641">
        <v>4.8099999999999998E-4</v>
      </c>
      <c r="E849" s="642">
        <v>4.8099999999999998E-4</v>
      </c>
      <c r="F849" s="638">
        <v>90.980366746581993</v>
      </c>
      <c r="G849" s="639" t="s">
        <v>4378</v>
      </c>
      <c r="H849" s="303" t="str">
        <f t="shared" si="184"/>
        <v>A0435_いこま市民パワー(株)</v>
      </c>
      <c r="I849" s="303" t="str">
        <f t="shared" si="185"/>
        <v>A0435_いこま市民パワー(株)_</v>
      </c>
      <c r="M849" s="303">
        <f t="shared" si="186"/>
        <v>0</v>
      </c>
    </row>
    <row r="850" spans="1:13">
      <c r="A850" s="643" t="s">
        <v>448</v>
      </c>
      <c r="B850" s="644" t="s">
        <v>2003</v>
      </c>
      <c r="C850" s="645" t="s">
        <v>215</v>
      </c>
      <c r="D850" s="646">
        <v>0</v>
      </c>
      <c r="E850" s="647">
        <v>0</v>
      </c>
      <c r="F850" s="1404">
        <v>100</v>
      </c>
      <c r="G850" s="1405"/>
      <c r="H850" s="303" t="str">
        <f t="shared" si="184"/>
        <v>A0437_おもてなし山形(株)</v>
      </c>
      <c r="I850" s="303" t="str">
        <f t="shared" si="185"/>
        <v>A0437_おもてなし山形(株)_メニューA</v>
      </c>
      <c r="M850" s="303">
        <f t="shared" si="186"/>
        <v>0</v>
      </c>
    </row>
    <row r="851" spans="1:13">
      <c r="A851" s="643" t="str">
        <f t="shared" ref="A851:B852" si="197">A850</f>
        <v>A0437</v>
      </c>
      <c r="B851" s="644" t="str">
        <f t="shared" si="197"/>
        <v>おもてなし山形(株)</v>
      </c>
      <c r="C851" s="684" t="s">
        <v>4385</v>
      </c>
      <c r="D851" s="835">
        <v>9.1000000000000003E-5</v>
      </c>
      <c r="E851" s="689">
        <v>9.1000000000000003E-5</v>
      </c>
      <c r="F851" s="1404"/>
      <c r="G851" s="1405"/>
      <c r="H851" s="303" t="str">
        <f t="shared" si="184"/>
        <v>A0437_おもてなし山形(株)</v>
      </c>
      <c r="I851" s="303" t="str">
        <f t="shared" si="185"/>
        <v>A0437_おもてなし山形(株)_メニューB(残差)</v>
      </c>
      <c r="M851" s="303">
        <f t="shared" si="186"/>
        <v>0</v>
      </c>
    </row>
    <row r="852" spans="1:13">
      <c r="A852" s="643" t="str">
        <f t="shared" si="197"/>
        <v>A0437</v>
      </c>
      <c r="B852" s="644" t="str">
        <f t="shared" si="197"/>
        <v>おもてなし山形(株)</v>
      </c>
      <c r="C852" s="648" t="s">
        <v>647</v>
      </c>
      <c r="D852" s="652">
        <v>0</v>
      </c>
      <c r="E852" s="653">
        <v>0</v>
      </c>
      <c r="F852" s="1404"/>
      <c r="G852" s="1405"/>
      <c r="H852" s="303" t="str">
        <f t="shared" si="184"/>
        <v>A0437_おもてなし山形(株)</v>
      </c>
      <c r="I852" s="303" t="str">
        <f t="shared" si="185"/>
        <v>A0437_おもてなし山形(株)_(参考値)事業者全体</v>
      </c>
      <c r="M852" s="303">
        <f t="shared" si="186"/>
        <v>0</v>
      </c>
    </row>
    <row r="853" spans="1:13">
      <c r="A853" s="633" t="s">
        <v>449</v>
      </c>
      <c r="B853" s="634" t="s">
        <v>2004</v>
      </c>
      <c r="C853" s="640"/>
      <c r="D853" s="641">
        <v>3.6299999999999999E-4</v>
      </c>
      <c r="E853" s="642">
        <v>3.6299999999999999E-4</v>
      </c>
      <c r="F853" s="638">
        <v>100</v>
      </c>
      <c r="G853" s="639"/>
      <c r="H853" s="303" t="str">
        <f t="shared" si="184"/>
        <v>A0438_長野都市ガス(株)</v>
      </c>
      <c r="I853" s="303" t="str">
        <f t="shared" si="185"/>
        <v>A0438_長野都市ガス(株)_</v>
      </c>
      <c r="M853" s="303">
        <f t="shared" si="186"/>
        <v>0</v>
      </c>
    </row>
    <row r="854" spans="1:13">
      <c r="A854" s="633" t="s">
        <v>450</v>
      </c>
      <c r="B854" s="634" t="s">
        <v>2005</v>
      </c>
      <c r="C854" s="635"/>
      <c r="D854" s="641">
        <v>3.4099999999999999E-4</v>
      </c>
      <c r="E854" s="642">
        <v>3.4099999999999999E-4</v>
      </c>
      <c r="F854" s="638">
        <v>100</v>
      </c>
      <c r="G854" s="639"/>
      <c r="H854" s="303" t="str">
        <f t="shared" si="184"/>
        <v>A0439_上田ガス(株)</v>
      </c>
      <c r="I854" s="303" t="str">
        <f t="shared" si="185"/>
        <v>A0439_上田ガス(株)_</v>
      </c>
      <c r="M854" s="303">
        <f t="shared" si="186"/>
        <v>0</v>
      </c>
    </row>
    <row r="855" spans="1:13">
      <c r="A855" s="643" t="s">
        <v>451</v>
      </c>
      <c r="B855" s="644" t="s">
        <v>4977</v>
      </c>
      <c r="C855" s="673" t="s">
        <v>215</v>
      </c>
      <c r="D855" s="646">
        <v>0</v>
      </c>
      <c r="E855" s="647">
        <v>0</v>
      </c>
      <c r="F855" s="1404">
        <v>100</v>
      </c>
      <c r="G855" s="1405"/>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43" t="str">
        <f t="shared" ref="A856:B857" si="198">A855</f>
        <v>A0440</v>
      </c>
      <c r="B856" s="644" t="str">
        <f t="shared" si="198"/>
        <v>日本瓦斯(株)(旧：東日本ガス(株)、東彩ガス(株)、北日本ガス(株))</v>
      </c>
      <c r="C856" s="676" t="s">
        <v>4385</v>
      </c>
      <c r="D856" s="649">
        <v>3.8200000000000002E-4</v>
      </c>
      <c r="E856" s="650">
        <v>3.8200000000000002E-4</v>
      </c>
      <c r="F856" s="1404"/>
      <c r="G856" s="1405"/>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43" t="str">
        <f t="shared" si="198"/>
        <v>A0440</v>
      </c>
      <c r="B857" s="644" t="str">
        <f t="shared" si="198"/>
        <v>日本瓦斯(株)(旧：東日本ガス(株)、東彩ガス(株)、北日本ガス(株))</v>
      </c>
      <c r="C857" s="719" t="s">
        <v>647</v>
      </c>
      <c r="D857" s="658">
        <v>3.8000000000000002E-4</v>
      </c>
      <c r="E857" s="653">
        <v>3.8000000000000002E-4</v>
      </c>
      <c r="F857" s="1404"/>
      <c r="G857" s="1405"/>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33" t="s">
        <v>452</v>
      </c>
      <c r="B858" s="634" t="s">
        <v>2006</v>
      </c>
      <c r="C858" s="722"/>
      <c r="D858" s="641">
        <v>3.6999999999999999E-4</v>
      </c>
      <c r="E858" s="642">
        <v>3.6999999999999999E-4</v>
      </c>
      <c r="F858" s="638">
        <v>23.846325332540687</v>
      </c>
      <c r="G858" s="639" t="s">
        <v>4378</v>
      </c>
      <c r="H858" s="303" t="str">
        <f t="shared" si="184"/>
        <v>A0442_(株)シグナストラスト</v>
      </c>
      <c r="I858" s="303" t="str">
        <f t="shared" si="185"/>
        <v>A0442_(株)シグナストラスト_</v>
      </c>
      <c r="M858" s="303">
        <f t="shared" si="186"/>
        <v>0</v>
      </c>
    </row>
    <row r="859" spans="1:13">
      <c r="A859" s="633" t="s">
        <v>453</v>
      </c>
      <c r="B859" s="634" t="s">
        <v>2007</v>
      </c>
      <c r="C859" s="640"/>
      <c r="D859" s="641">
        <v>5.6999999999999998E-4</v>
      </c>
      <c r="E859" s="642">
        <v>5.6999999999999998E-4</v>
      </c>
      <c r="F859" s="638">
        <v>100</v>
      </c>
      <c r="G859" s="639"/>
      <c r="H859" s="303" t="str">
        <f t="shared" si="184"/>
        <v>A0443_ゲーテハウス(株)</v>
      </c>
      <c r="I859" s="303" t="str">
        <f t="shared" si="185"/>
        <v>A0443_ゲーテハウス(株)_</v>
      </c>
      <c r="M859" s="303">
        <f t="shared" si="186"/>
        <v>0</v>
      </c>
    </row>
    <row r="860" spans="1:13" ht="39.6">
      <c r="A860" s="910" t="s">
        <v>454</v>
      </c>
      <c r="B860" s="911" t="s">
        <v>4978</v>
      </c>
      <c r="C860" s="640"/>
      <c r="D860" s="641">
        <v>6.0099999999999997E-4</v>
      </c>
      <c r="E860" s="642">
        <v>6.0099999999999997E-4</v>
      </c>
      <c r="F860" s="912">
        <v>97.6341897735945</v>
      </c>
      <c r="G860" s="913" t="s">
        <v>4979</v>
      </c>
      <c r="H860" s="303" t="str">
        <f t="shared" si="184"/>
        <v>A0446_JPエネルギー(株)</v>
      </c>
      <c r="I860" s="303" t="str">
        <f t="shared" si="185"/>
        <v>A0446_JPエネルギー(株)_</v>
      </c>
      <c r="M860" s="303">
        <f t="shared" si="186"/>
        <v>0</v>
      </c>
    </row>
    <row r="861" spans="1:13">
      <c r="A861" s="793" t="s">
        <v>455</v>
      </c>
      <c r="B861" s="794" t="s">
        <v>2008</v>
      </c>
      <c r="C861" s="640"/>
      <c r="D861" s="641">
        <v>5.5599999999999996E-4</v>
      </c>
      <c r="E861" s="779">
        <v>5.5599999999999996E-4</v>
      </c>
      <c r="F861" s="795">
        <v>100</v>
      </c>
      <c r="G861" s="796"/>
      <c r="H861" s="303" t="str">
        <f t="shared" si="184"/>
        <v>A0447_兵庫電力(株)</v>
      </c>
      <c r="I861" s="303" t="str">
        <f t="shared" si="185"/>
        <v>A0447_兵庫電力(株)_</v>
      </c>
      <c r="M861" s="303">
        <f t="shared" si="186"/>
        <v>0</v>
      </c>
    </row>
    <row r="862" spans="1:13">
      <c r="A862" s="797" t="s">
        <v>2009</v>
      </c>
      <c r="B862" s="798" t="s">
        <v>2010</v>
      </c>
      <c r="C862" s="635" t="s">
        <v>215</v>
      </c>
      <c r="D862" s="646">
        <v>0</v>
      </c>
      <c r="E862" s="647">
        <v>0</v>
      </c>
      <c r="F862" s="1407">
        <v>100</v>
      </c>
      <c r="G862" s="1409"/>
      <c r="H862" s="303" t="str">
        <f t="shared" si="184"/>
        <v>A0448_大和ライフエナジア(株)</v>
      </c>
      <c r="I862" s="303" t="str">
        <f t="shared" si="185"/>
        <v>A0448_大和ライフエナジア(株)_メニューA</v>
      </c>
      <c r="M862" s="303">
        <f t="shared" si="186"/>
        <v>0</v>
      </c>
    </row>
    <row r="863" spans="1:13">
      <c r="A863" s="800" t="str">
        <f t="shared" ref="A863:B864" si="199">A862</f>
        <v>A0448</v>
      </c>
      <c r="B863" s="644" t="str">
        <f t="shared" si="199"/>
        <v>大和ライフエナジア(株)</v>
      </c>
      <c r="C863" s="660" t="s">
        <v>4385</v>
      </c>
      <c r="D863" s="649">
        <v>2.8899999999999998E-4</v>
      </c>
      <c r="E863" s="650">
        <v>2.8899999999999998E-4</v>
      </c>
      <c r="F863" s="1404"/>
      <c r="G863" s="1410"/>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1" t="str">
        <f t="shared" si="199"/>
        <v>A0448</v>
      </c>
      <c r="B864" s="792" t="str">
        <f t="shared" si="199"/>
        <v>大和ライフエナジア(株)</v>
      </c>
      <c r="C864" s="651" t="s">
        <v>647</v>
      </c>
      <c r="D864" s="652">
        <v>2.8699999999999998E-4</v>
      </c>
      <c r="E864" s="653">
        <v>2.8699999999999998E-4</v>
      </c>
      <c r="F864" s="1408"/>
      <c r="G864" s="1411"/>
      <c r="H864" s="303" t="str">
        <f t="shared" si="200"/>
        <v>A0448_大和ライフエナジア(株)</v>
      </c>
      <c r="I864" s="303" t="str">
        <f t="shared" si="201"/>
        <v>A0448_大和ライフエナジア(株)_(参考値)事業者全体</v>
      </c>
      <c r="M864" s="303">
        <f t="shared" si="202"/>
        <v>0</v>
      </c>
    </row>
    <row r="865" spans="1:13">
      <c r="A865" s="860" t="s">
        <v>456</v>
      </c>
      <c r="B865" s="861" t="s">
        <v>4980</v>
      </c>
      <c r="C865" s="722"/>
      <c r="D865" s="832">
        <v>4.8999999999999998E-4</v>
      </c>
      <c r="E865" s="637">
        <v>4.8999999999999998E-4</v>
      </c>
      <c r="F865" s="862">
        <v>100</v>
      </c>
      <c r="G865" s="863"/>
      <c r="H865" s="303" t="str">
        <f t="shared" si="200"/>
        <v>A0451_Cocoテラスたがわ(株)</v>
      </c>
      <c r="I865" s="303" t="str">
        <f t="shared" si="201"/>
        <v>A0451_Cocoテラスたがわ(株)_</v>
      </c>
      <c r="M865" s="303">
        <f t="shared" si="202"/>
        <v>0</v>
      </c>
    </row>
    <row r="866" spans="1:13">
      <c r="A866" s="633" t="s">
        <v>457</v>
      </c>
      <c r="B866" s="634" t="s">
        <v>2011</v>
      </c>
      <c r="C866" s="640"/>
      <c r="D866" s="641">
        <v>4.2900000000000002E-4</v>
      </c>
      <c r="E866" s="642">
        <v>4.2900000000000002E-4</v>
      </c>
      <c r="F866" s="638" t="s">
        <v>4349</v>
      </c>
      <c r="G866" s="639"/>
      <c r="H866" s="303" t="str">
        <f t="shared" si="200"/>
        <v>A0452_東北電力エナジートレーディング(株)</v>
      </c>
      <c r="I866" s="303" t="str">
        <f t="shared" si="201"/>
        <v>A0452_東北電力エナジートレーディング(株)_</v>
      </c>
      <c r="M866" s="303">
        <f t="shared" si="202"/>
        <v>0</v>
      </c>
    </row>
    <row r="867" spans="1:13">
      <c r="A867" s="633" t="s">
        <v>458</v>
      </c>
      <c r="B867" s="634" t="s">
        <v>2012</v>
      </c>
      <c r="C867" s="635"/>
      <c r="D867" s="641">
        <v>4.1599999999999997E-4</v>
      </c>
      <c r="E867" s="779">
        <v>4.1599999999999997E-4</v>
      </c>
      <c r="F867" s="638">
        <v>100</v>
      </c>
      <c r="G867" s="639"/>
      <c r="H867" s="303" t="str">
        <f t="shared" si="200"/>
        <v>A0453_(株)横浜環境デザイン</v>
      </c>
      <c r="I867" s="303" t="str">
        <f t="shared" si="201"/>
        <v>A0453_(株)横浜環境デザイン_</v>
      </c>
      <c r="M867" s="303">
        <f t="shared" si="202"/>
        <v>0</v>
      </c>
    </row>
    <row r="868" spans="1:13">
      <c r="A868" s="643" t="s">
        <v>459</v>
      </c>
      <c r="B868" s="644" t="s">
        <v>2013</v>
      </c>
      <c r="C868" s="645" t="s">
        <v>215</v>
      </c>
      <c r="D868" s="886">
        <v>0</v>
      </c>
      <c r="E868" s="887">
        <v>0</v>
      </c>
      <c r="F868" s="1404">
        <v>98.533827467741503</v>
      </c>
      <c r="G868" s="1405" t="s">
        <v>4378</v>
      </c>
      <c r="H868" s="303" t="str">
        <f t="shared" si="200"/>
        <v>A0454_(株)まち未来製作所</v>
      </c>
      <c r="I868" s="303" t="str">
        <f t="shared" si="201"/>
        <v>A0454_(株)まち未来製作所_メニューA</v>
      </c>
      <c r="M868" s="303">
        <f t="shared" si="202"/>
        <v>0</v>
      </c>
    </row>
    <row r="869" spans="1:13">
      <c r="A869" s="643" t="str">
        <f t="shared" ref="A869:B870" si="203">A868</f>
        <v>A0454</v>
      </c>
      <c r="B869" s="644" t="str">
        <f t="shared" si="203"/>
        <v>(株)まち未来製作所</v>
      </c>
      <c r="C869" s="648" t="s">
        <v>4385</v>
      </c>
      <c r="D869" s="649">
        <v>6.3400000000000001E-4</v>
      </c>
      <c r="E869" s="650">
        <v>6.3400000000000001E-4</v>
      </c>
      <c r="F869" s="1404"/>
      <c r="G869" s="1405"/>
      <c r="H869" s="303" t="str">
        <f t="shared" si="200"/>
        <v>A0454_(株)まち未来製作所</v>
      </c>
      <c r="I869" s="303" t="str">
        <f t="shared" si="201"/>
        <v>A0454_(株)まち未来製作所_メニューB(残差)</v>
      </c>
      <c r="M869" s="303">
        <f t="shared" si="202"/>
        <v>0</v>
      </c>
    </row>
    <row r="870" spans="1:13">
      <c r="A870" s="643" t="str">
        <f t="shared" si="203"/>
        <v>A0454</v>
      </c>
      <c r="B870" s="644" t="str">
        <f t="shared" si="203"/>
        <v>(株)まち未来製作所</v>
      </c>
      <c r="C870" s="651" t="s">
        <v>647</v>
      </c>
      <c r="D870" s="652">
        <v>5.9500000000000004E-4</v>
      </c>
      <c r="E870" s="637">
        <v>5.9500000000000004E-4</v>
      </c>
      <c r="F870" s="1404"/>
      <c r="G870" s="1405"/>
      <c r="H870" s="303" t="str">
        <f t="shared" si="200"/>
        <v>A0454_(株)まち未来製作所</v>
      </c>
      <c r="I870" s="303" t="str">
        <f t="shared" si="201"/>
        <v>A0454_(株)まち未来製作所_(参考値)事業者全体</v>
      </c>
      <c r="M870" s="303">
        <f t="shared" si="202"/>
        <v>0</v>
      </c>
    </row>
    <row r="871" spans="1:13">
      <c r="A871" s="633" t="s">
        <v>460</v>
      </c>
      <c r="B871" s="634" t="s">
        <v>4981</v>
      </c>
      <c r="C871" s="722"/>
      <c r="D871" s="832">
        <v>6.69E-4</v>
      </c>
      <c r="E871" s="637">
        <v>6.69E-4</v>
      </c>
      <c r="F871" s="638">
        <v>100</v>
      </c>
      <c r="G871" s="639"/>
      <c r="H871" s="303" t="str">
        <f t="shared" si="200"/>
        <v>A0455_TRENDE(株)</v>
      </c>
      <c r="I871" s="303" t="str">
        <f t="shared" si="201"/>
        <v>A0455_TRENDE(株)_</v>
      </c>
      <c r="M871" s="303">
        <f t="shared" si="202"/>
        <v>0</v>
      </c>
    </row>
    <row r="872" spans="1:13">
      <c r="A872" s="643" t="s">
        <v>461</v>
      </c>
      <c r="B872" s="644" t="s">
        <v>2014</v>
      </c>
      <c r="C872" s="645" t="s">
        <v>215</v>
      </c>
      <c r="D872" s="646">
        <v>0</v>
      </c>
      <c r="E872" s="647">
        <v>0</v>
      </c>
      <c r="F872" s="1404">
        <v>100</v>
      </c>
      <c r="G872" s="1405"/>
      <c r="H872" s="303" t="str">
        <f t="shared" si="200"/>
        <v>A0456_(株)どさんこパワー</v>
      </c>
      <c r="I872" s="303" t="str">
        <f t="shared" si="201"/>
        <v>A0456_(株)どさんこパワー_メニューA</v>
      </c>
      <c r="M872" s="303">
        <f t="shared" si="202"/>
        <v>0</v>
      </c>
    </row>
    <row r="873" spans="1:13">
      <c r="A873" s="643" t="str">
        <f t="shared" ref="A873:B874" si="204">A872</f>
        <v>A0456</v>
      </c>
      <c r="B873" s="644" t="str">
        <f t="shared" si="204"/>
        <v>(株)どさんこパワー</v>
      </c>
      <c r="C873" s="648" t="s">
        <v>4385</v>
      </c>
      <c r="D873" s="649">
        <v>6.11E-4</v>
      </c>
      <c r="E873" s="650">
        <v>6.11E-4</v>
      </c>
      <c r="F873" s="1404"/>
      <c r="G873" s="1405"/>
      <c r="H873" s="303" t="str">
        <f t="shared" si="200"/>
        <v>A0456_(株)どさんこパワー</v>
      </c>
      <c r="I873" s="303" t="str">
        <f t="shared" si="201"/>
        <v>A0456_(株)どさんこパワー_メニューB(残差)</v>
      </c>
      <c r="M873" s="303">
        <f t="shared" si="202"/>
        <v>0</v>
      </c>
    </row>
    <row r="874" spans="1:13">
      <c r="A874" s="643" t="str">
        <f t="shared" si="204"/>
        <v>A0456</v>
      </c>
      <c r="B874" s="644" t="str">
        <f t="shared" si="204"/>
        <v>(株)どさんこパワー</v>
      </c>
      <c r="C874" s="651" t="s">
        <v>647</v>
      </c>
      <c r="D874" s="652">
        <v>6.0800000000000003E-4</v>
      </c>
      <c r="E874" s="653">
        <v>6.0800000000000003E-4</v>
      </c>
      <c r="F874" s="1404"/>
      <c r="G874" s="1405"/>
      <c r="H874" s="303" t="str">
        <f t="shared" si="200"/>
        <v>A0456_(株)どさんこパワー</v>
      </c>
      <c r="I874" s="303" t="str">
        <f t="shared" si="201"/>
        <v>A0456_(株)どさんこパワー_(参考値)事業者全体</v>
      </c>
      <c r="M874" s="303">
        <f t="shared" si="202"/>
        <v>0</v>
      </c>
    </row>
    <row r="875" spans="1:13">
      <c r="A875" s="633" t="s">
        <v>462</v>
      </c>
      <c r="B875" s="634" t="s">
        <v>2015</v>
      </c>
      <c r="C875" s="640"/>
      <c r="D875" s="641">
        <v>5.6300000000000002E-4</v>
      </c>
      <c r="E875" s="779">
        <v>5.6300000000000002E-4</v>
      </c>
      <c r="F875" s="638">
        <v>100</v>
      </c>
      <c r="G875" s="880"/>
      <c r="H875" s="303" t="str">
        <f t="shared" si="200"/>
        <v>A0457_トリニティエナジー(株)</v>
      </c>
      <c r="I875" s="303" t="str">
        <f t="shared" si="201"/>
        <v>A0457_トリニティエナジー(株)_</v>
      </c>
      <c r="M875" s="303">
        <f t="shared" si="202"/>
        <v>0</v>
      </c>
    </row>
    <row r="876" spans="1:13">
      <c r="A876" s="633" t="s">
        <v>463</v>
      </c>
      <c r="B876" s="634" t="s">
        <v>2016</v>
      </c>
      <c r="C876" s="635"/>
      <c r="D876" s="771">
        <v>5.2700000000000002E-4</v>
      </c>
      <c r="E876" s="808">
        <v>5.2700000000000002E-4</v>
      </c>
      <c r="F876" s="638">
        <v>100</v>
      </c>
      <c r="G876" s="639"/>
      <c r="H876" s="303" t="str">
        <f t="shared" si="200"/>
        <v>A0458_ワンワールドエナジー(株)</v>
      </c>
      <c r="I876" s="303" t="str">
        <f t="shared" si="201"/>
        <v>A0458_ワンワールドエナジー(株)_</v>
      </c>
      <c r="M876" s="303">
        <f t="shared" si="202"/>
        <v>0</v>
      </c>
    </row>
    <row r="877" spans="1:13">
      <c r="A877" s="633" t="s">
        <v>464</v>
      </c>
      <c r="B877" s="634" t="s">
        <v>4982</v>
      </c>
      <c r="C877" s="914"/>
      <c r="D877" s="915">
        <v>4.3199999999999998E-4</v>
      </c>
      <c r="E877" s="781">
        <v>4.3199999999999998E-4</v>
      </c>
      <c r="F877" s="638">
        <v>100</v>
      </c>
      <c r="G877" s="639"/>
      <c r="H877" s="303" t="str">
        <f t="shared" si="200"/>
        <v>A0461_(株)LIXIL TEPCO スマートパートナーズ</v>
      </c>
      <c r="I877" s="303" t="str">
        <f t="shared" si="201"/>
        <v>A0461_(株)LIXIL TEPCO スマートパートナーズ_</v>
      </c>
      <c r="M877" s="303">
        <f t="shared" si="202"/>
        <v>0</v>
      </c>
    </row>
    <row r="878" spans="1:13" ht="39.6">
      <c r="A878" s="633" t="s">
        <v>465</v>
      </c>
      <c r="B878" s="634" t="s">
        <v>4983</v>
      </c>
      <c r="C878" s="914"/>
      <c r="D878" s="915">
        <v>5.0000000000000001E-4</v>
      </c>
      <c r="E878" s="781">
        <v>5.0000000000000001E-4</v>
      </c>
      <c r="F878" s="638">
        <v>50.63</v>
      </c>
      <c r="G878" s="916" t="s">
        <v>4378</v>
      </c>
      <c r="H878" s="303" t="str">
        <f t="shared" si="200"/>
        <v>A0463_(株)NEXT ONE</v>
      </c>
      <c r="I878" s="303" t="str">
        <f t="shared" si="201"/>
        <v>A0463_(株)NEXT ONE_</v>
      </c>
      <c r="M878" s="303">
        <f t="shared" si="202"/>
        <v>0</v>
      </c>
    </row>
    <row r="879" spans="1:13">
      <c r="A879" s="633" t="s">
        <v>472</v>
      </c>
      <c r="B879" s="634" t="s">
        <v>4984</v>
      </c>
      <c r="C879" s="722"/>
      <c r="D879" s="832">
        <v>4.7399999999999997E-4</v>
      </c>
      <c r="E879" s="637">
        <v>4.7399999999999997E-4</v>
      </c>
      <c r="F879" s="638">
        <v>100</v>
      </c>
      <c r="G879" s="639"/>
      <c r="H879" s="303" t="str">
        <f t="shared" si="200"/>
        <v>A0465_(株)ムダカラ</v>
      </c>
      <c r="I879" s="303" t="str">
        <f t="shared" si="201"/>
        <v>A0465_(株)ムダカラ_</v>
      </c>
      <c r="M879" s="303">
        <f t="shared" si="202"/>
        <v>0</v>
      </c>
    </row>
    <row r="880" spans="1:13" ht="39.6">
      <c r="A880" s="633" t="s">
        <v>473</v>
      </c>
      <c r="B880" s="634" t="s">
        <v>2017</v>
      </c>
      <c r="C880" s="640"/>
      <c r="D880" s="641">
        <v>4.4499999999999997E-4</v>
      </c>
      <c r="E880" s="642">
        <v>4.4499999999999997E-4</v>
      </c>
      <c r="F880" s="638">
        <v>96.835025715416066</v>
      </c>
      <c r="G880" s="639" t="s">
        <v>4568</v>
      </c>
      <c r="H880" s="303" t="str">
        <f t="shared" si="200"/>
        <v>A0467_(株)アルファライズ</v>
      </c>
      <c r="I880" s="303" t="str">
        <f t="shared" si="201"/>
        <v>A0467_(株)アルファライズ_</v>
      </c>
      <c r="M880" s="303">
        <f t="shared" si="202"/>
        <v>0</v>
      </c>
    </row>
    <row r="881" spans="1:13">
      <c r="A881" s="633" t="s">
        <v>474</v>
      </c>
      <c r="B881" s="634" t="s">
        <v>2018</v>
      </c>
      <c r="C881" s="640"/>
      <c r="D881" s="641">
        <v>5.6899999999999995E-4</v>
      </c>
      <c r="E881" s="642">
        <v>5.6899999999999995E-4</v>
      </c>
      <c r="F881" s="638">
        <v>100</v>
      </c>
      <c r="G881" s="639"/>
      <c r="H881" s="303" t="str">
        <f t="shared" si="200"/>
        <v>A0468_おおすみ半島スマートエネルギー(株)</v>
      </c>
      <c r="I881" s="303" t="str">
        <f t="shared" si="201"/>
        <v>A0468_おおすみ半島スマートエネルギー(株)_</v>
      </c>
      <c r="M881" s="303">
        <f t="shared" si="202"/>
        <v>0</v>
      </c>
    </row>
    <row r="882" spans="1:13">
      <c r="A882" s="633" t="s">
        <v>475</v>
      </c>
      <c r="B882" s="634" t="s">
        <v>2019</v>
      </c>
      <c r="C882" s="640"/>
      <c r="D882" s="771">
        <v>6.6299999999999996E-4</v>
      </c>
      <c r="E882" s="808">
        <v>6.6299999999999996E-4</v>
      </c>
      <c r="F882" s="638">
        <v>100</v>
      </c>
      <c r="G882" s="639"/>
      <c r="H882" s="303" t="str">
        <f t="shared" si="200"/>
        <v>A0470_おきなわコープエナジー(株)</v>
      </c>
      <c r="I882" s="303" t="str">
        <f t="shared" si="201"/>
        <v>A0470_おきなわコープエナジー(株)_</v>
      </c>
      <c r="M882" s="303">
        <f t="shared" si="202"/>
        <v>0</v>
      </c>
    </row>
    <row r="883" spans="1:13">
      <c r="A883" s="633" t="s">
        <v>476</v>
      </c>
      <c r="B883" s="634" t="s">
        <v>2020</v>
      </c>
      <c r="C883" s="917"/>
      <c r="D883" s="915">
        <v>3.7300000000000001E-4</v>
      </c>
      <c r="E883" s="918">
        <v>3.7300000000000001E-4</v>
      </c>
      <c r="F883" s="638">
        <v>100</v>
      </c>
      <c r="G883" s="639"/>
      <c r="H883" s="303" t="str">
        <f t="shared" si="200"/>
        <v>A0471_久慈地域エネルギー(株)</v>
      </c>
      <c r="I883" s="303" t="str">
        <f t="shared" si="201"/>
        <v>A0471_久慈地域エネルギー(株)_</v>
      </c>
      <c r="M883" s="303">
        <f t="shared" si="202"/>
        <v>0</v>
      </c>
    </row>
    <row r="884" spans="1:13">
      <c r="A884" s="633" t="s">
        <v>477</v>
      </c>
      <c r="B884" s="634" t="s">
        <v>2021</v>
      </c>
      <c r="C884" s="635"/>
      <c r="D884" s="832">
        <v>5.5699999999999999E-4</v>
      </c>
      <c r="E884" s="637">
        <v>5.5699999999999999E-4</v>
      </c>
      <c r="F884" s="638">
        <v>100</v>
      </c>
      <c r="G884" s="639"/>
      <c r="H884" s="303" t="str">
        <f t="shared" si="200"/>
        <v>A0472_弘前ガス(株)</v>
      </c>
      <c r="I884" s="303" t="str">
        <f t="shared" si="201"/>
        <v>A0472_弘前ガス(株)_</v>
      </c>
      <c r="M884" s="303">
        <f t="shared" si="202"/>
        <v>0</v>
      </c>
    </row>
    <row r="885" spans="1:13">
      <c r="A885" s="643" t="s">
        <v>478</v>
      </c>
      <c r="B885" s="644" t="s">
        <v>2022</v>
      </c>
      <c r="C885" s="673" t="s">
        <v>215</v>
      </c>
      <c r="D885" s="646">
        <v>1.2400000000000001E-4</v>
      </c>
      <c r="E885" s="647">
        <v>0</v>
      </c>
      <c r="F885" s="1404">
        <v>100</v>
      </c>
      <c r="G885" s="1405"/>
      <c r="H885" s="303" t="str">
        <f t="shared" si="200"/>
        <v>A0473_(株)フォーバルテレコム　</v>
      </c>
      <c r="I885" s="303" t="str">
        <f t="shared" si="201"/>
        <v>A0473_(株)フォーバルテレコム　_メニューA</v>
      </c>
      <c r="M885" s="303">
        <f t="shared" si="202"/>
        <v>0</v>
      </c>
    </row>
    <row r="886" spans="1:13">
      <c r="A886" s="643" t="str">
        <f t="shared" ref="A886:B887" si="205">A885</f>
        <v>A0473</v>
      </c>
      <c r="B886" s="644" t="str">
        <f t="shared" si="205"/>
        <v>(株)フォーバルテレコム　</v>
      </c>
      <c r="C886" s="676" t="s">
        <v>4385</v>
      </c>
      <c r="D886" s="649">
        <v>4.9899999999999999E-4</v>
      </c>
      <c r="E886" s="650">
        <v>4.9899999999999999E-4</v>
      </c>
      <c r="F886" s="1404"/>
      <c r="G886" s="1405"/>
      <c r="H886" s="303" t="str">
        <f t="shared" si="200"/>
        <v>A0473_(株)フォーバルテレコム　</v>
      </c>
      <c r="I886" s="303" t="str">
        <f t="shared" si="201"/>
        <v>A0473_(株)フォーバルテレコム　_メニューB(残差)</v>
      </c>
      <c r="M886" s="303">
        <f t="shared" si="202"/>
        <v>0</v>
      </c>
    </row>
    <row r="887" spans="1:13">
      <c r="A887" s="643" t="str">
        <f t="shared" si="205"/>
        <v>A0473</v>
      </c>
      <c r="B887" s="644" t="str">
        <f t="shared" si="205"/>
        <v>(株)フォーバルテレコム　</v>
      </c>
      <c r="C887" s="719" t="s">
        <v>647</v>
      </c>
      <c r="D887" s="658">
        <v>4.95E-4</v>
      </c>
      <c r="E887" s="653">
        <v>4.9399999999999997E-4</v>
      </c>
      <c r="F887" s="1404"/>
      <c r="G887" s="1405"/>
      <c r="H887" s="303" t="str">
        <f t="shared" si="200"/>
        <v>A0473_(株)フォーバルテレコム　</v>
      </c>
      <c r="I887" s="303" t="str">
        <f t="shared" si="201"/>
        <v>A0473_(株)フォーバルテレコム　_(参考値)事業者全体</v>
      </c>
      <c r="M887" s="303">
        <f t="shared" si="202"/>
        <v>0</v>
      </c>
    </row>
    <row r="888" spans="1:13">
      <c r="A888" s="633" t="s">
        <v>479</v>
      </c>
      <c r="B888" s="633" t="s">
        <v>4985</v>
      </c>
      <c r="C888" s="722"/>
      <c r="D888" s="641">
        <v>3.0299999999999999E-4</v>
      </c>
      <c r="E888" s="642">
        <v>3.0299999999999999E-4</v>
      </c>
      <c r="F888" s="638">
        <v>1.7774295634006232</v>
      </c>
      <c r="G888" s="639" t="s">
        <v>4951</v>
      </c>
      <c r="H888" s="303" t="str">
        <f t="shared" si="200"/>
        <v>A0476_(株)ストエネ（旧:(株)グランデータ）</v>
      </c>
      <c r="I888" s="303" t="str">
        <f t="shared" si="201"/>
        <v>A0476_(株)ストエネ（旧:(株)グランデータ）_</v>
      </c>
      <c r="M888" s="303">
        <f t="shared" si="202"/>
        <v>0</v>
      </c>
    </row>
    <row r="889" spans="1:13">
      <c r="A889" s="633" t="s">
        <v>480</v>
      </c>
      <c r="B889" s="634" t="s">
        <v>2023</v>
      </c>
      <c r="C889" s="640"/>
      <c r="D889" s="641">
        <v>5.5000000000000003E-4</v>
      </c>
      <c r="E889" s="642">
        <v>5.5000000000000003E-4</v>
      </c>
      <c r="F889" s="638">
        <v>100</v>
      </c>
      <c r="G889" s="639"/>
      <c r="H889" s="303" t="str">
        <f t="shared" si="200"/>
        <v>A0477_くるめエネルギー(株)</v>
      </c>
      <c r="I889" s="303" t="str">
        <f t="shared" si="201"/>
        <v>A0477_くるめエネルギー(株)_</v>
      </c>
      <c r="M889" s="303">
        <f t="shared" si="202"/>
        <v>0</v>
      </c>
    </row>
    <row r="890" spans="1:13">
      <c r="A890" s="633" t="s">
        <v>481</v>
      </c>
      <c r="B890" s="634" t="s">
        <v>2024</v>
      </c>
      <c r="C890" s="635"/>
      <c r="D890" s="771">
        <v>4.1300000000000001E-4</v>
      </c>
      <c r="E890" s="808">
        <v>2.8899999999999998E-4</v>
      </c>
      <c r="F890" s="638">
        <v>100</v>
      </c>
      <c r="G890" s="639"/>
      <c r="H890" s="303" t="str">
        <f t="shared" si="200"/>
        <v>A0480_松阪新電力(株)</v>
      </c>
      <c r="I890" s="303" t="str">
        <f t="shared" si="201"/>
        <v>A0480_松阪新電力(株)_</v>
      </c>
      <c r="M890" s="303">
        <f t="shared" si="202"/>
        <v>0</v>
      </c>
    </row>
    <row r="891" spans="1:13">
      <c r="A891" s="643" t="s">
        <v>482</v>
      </c>
      <c r="B891" s="644" t="s">
        <v>2025</v>
      </c>
      <c r="C891" s="839" t="s">
        <v>215</v>
      </c>
      <c r="D891" s="724">
        <v>0</v>
      </c>
      <c r="E891" s="764">
        <v>0</v>
      </c>
      <c r="F891" s="1404">
        <v>99.119870108056659</v>
      </c>
      <c r="G891" s="1405" t="s">
        <v>4961</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43" t="str">
        <f t="shared" ref="A892:B894" si="206">A891</f>
        <v>A0481</v>
      </c>
      <c r="B892" s="644" t="str">
        <f t="shared" si="206"/>
        <v>ヒューリックプロパティソリューション(株)</v>
      </c>
      <c r="C892" s="668" t="s">
        <v>293</v>
      </c>
      <c r="D892" s="725">
        <v>0</v>
      </c>
      <c r="E892" s="669">
        <v>0</v>
      </c>
      <c r="F892" s="1404"/>
      <c r="G892" s="1405"/>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43" t="str">
        <f t="shared" si="206"/>
        <v>A0481</v>
      </c>
      <c r="B893" s="644" t="str">
        <f t="shared" si="206"/>
        <v>ヒューリックプロパティソリューション(株)</v>
      </c>
      <c r="C893" s="668" t="s">
        <v>4418</v>
      </c>
      <c r="D893" s="725">
        <v>4.6299999999999998E-4</v>
      </c>
      <c r="E893" s="669">
        <v>4.6299999999999998E-4</v>
      </c>
      <c r="F893" s="1404"/>
      <c r="G893" s="1405"/>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43" t="str">
        <f t="shared" si="206"/>
        <v>A0481</v>
      </c>
      <c r="B894" s="644" t="str">
        <f t="shared" si="206"/>
        <v>ヒューリックプロパティソリューション(株)</v>
      </c>
      <c r="C894" s="699" t="s">
        <v>647</v>
      </c>
      <c r="D894" s="671">
        <v>3.4400000000000001E-4</v>
      </c>
      <c r="E894" s="672">
        <v>3.4400000000000001E-4</v>
      </c>
      <c r="F894" s="1404"/>
      <c r="G894" s="1405"/>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33" t="s">
        <v>483</v>
      </c>
      <c r="B895" s="634" t="s">
        <v>2026</v>
      </c>
      <c r="C895" s="648"/>
      <c r="D895" s="832">
        <v>5.5999999999999995E-4</v>
      </c>
      <c r="E895" s="637">
        <v>5.5999999999999995E-4</v>
      </c>
      <c r="F895" s="638">
        <v>100</v>
      </c>
      <c r="G895" s="639"/>
      <c r="H895" s="303" t="str">
        <f t="shared" si="200"/>
        <v>A0482_宮崎電力(株)</v>
      </c>
      <c r="I895" s="303" t="str">
        <f t="shared" si="201"/>
        <v>A0482_宮崎電力(株)_</v>
      </c>
      <c r="M895" s="303">
        <f t="shared" si="202"/>
        <v>0</v>
      </c>
    </row>
    <row r="896" spans="1:13">
      <c r="A896" s="643" t="s">
        <v>2027</v>
      </c>
      <c r="B896" s="644" t="s">
        <v>4986</v>
      </c>
      <c r="C896" s="673" t="s">
        <v>215</v>
      </c>
      <c r="D896" s="646">
        <v>0</v>
      </c>
      <c r="E896" s="647">
        <v>0</v>
      </c>
      <c r="F896" s="1404">
        <v>100</v>
      </c>
      <c r="G896" s="1405"/>
      <c r="H896" s="303" t="str">
        <f t="shared" si="200"/>
        <v>A0490_(株)CDエナジーダイレクト</v>
      </c>
      <c r="I896" s="303" t="str">
        <f t="shared" si="201"/>
        <v>A0490_(株)CDエナジーダイレクト_メニューA</v>
      </c>
      <c r="M896" s="303">
        <f t="shared" si="202"/>
        <v>0</v>
      </c>
    </row>
    <row r="897" spans="1:13">
      <c r="A897" s="643" t="str">
        <f t="shared" ref="A897:B898" si="207">A896</f>
        <v>A0490</v>
      </c>
      <c r="B897" s="644" t="str">
        <f t="shared" si="207"/>
        <v>(株)CDエナジーダイレクト</v>
      </c>
      <c r="C897" s="676" t="s">
        <v>4385</v>
      </c>
      <c r="D897" s="649">
        <v>3.2200000000000002E-4</v>
      </c>
      <c r="E897" s="650">
        <v>3.2200000000000002E-4</v>
      </c>
      <c r="F897" s="1404"/>
      <c r="G897" s="1405"/>
      <c r="H897" s="303" t="str">
        <f t="shared" si="200"/>
        <v>A0490_(株)CDエナジーダイレクト</v>
      </c>
      <c r="I897" s="303" t="str">
        <f t="shared" si="201"/>
        <v>A0490_(株)CDエナジーダイレクト_メニューB(残差)</v>
      </c>
      <c r="M897" s="303">
        <f t="shared" si="202"/>
        <v>0</v>
      </c>
    </row>
    <row r="898" spans="1:13">
      <c r="A898" s="643" t="str">
        <f t="shared" si="207"/>
        <v>A0490</v>
      </c>
      <c r="B898" s="644" t="str">
        <f t="shared" si="207"/>
        <v>(株)CDエナジーダイレクト</v>
      </c>
      <c r="C898" s="719" t="s">
        <v>647</v>
      </c>
      <c r="D898" s="658">
        <v>2.9799999999999998E-4</v>
      </c>
      <c r="E898" s="653">
        <v>2.9799999999999998E-4</v>
      </c>
      <c r="F898" s="1404"/>
      <c r="G898" s="1405"/>
      <c r="H898" s="303" t="str">
        <f t="shared" si="200"/>
        <v>A0490_(株)CDエナジーダイレクト</v>
      </c>
      <c r="I898" s="303" t="str">
        <f t="shared" si="201"/>
        <v>A0490_(株)CDエナジーダイレクト_(参考値)事業者全体</v>
      </c>
      <c r="M898" s="303">
        <f t="shared" si="202"/>
        <v>0</v>
      </c>
    </row>
    <row r="899" spans="1:13">
      <c r="A899" s="643" t="s">
        <v>484</v>
      </c>
      <c r="B899" s="644" t="s">
        <v>4987</v>
      </c>
      <c r="C899" s="648" t="s">
        <v>215</v>
      </c>
      <c r="D899" s="646">
        <v>0</v>
      </c>
      <c r="E899" s="647">
        <v>0</v>
      </c>
      <c r="F899" s="1404">
        <v>43.158599695585998</v>
      </c>
      <c r="G899" s="1405" t="s">
        <v>4388</v>
      </c>
      <c r="H899" s="303" t="str">
        <f t="shared" si="200"/>
        <v>A0491_Q.ENESTでんき(株)</v>
      </c>
      <c r="I899" s="303" t="str">
        <f t="shared" si="201"/>
        <v>A0491_Q.ENESTでんき(株)_メニューA</v>
      </c>
      <c r="M899" s="303">
        <f t="shared" si="202"/>
        <v>0</v>
      </c>
    </row>
    <row r="900" spans="1:13">
      <c r="A900" s="643" t="str">
        <f t="shared" ref="A900:B902" si="208">A899</f>
        <v>A0491</v>
      </c>
      <c r="B900" s="644" t="str">
        <f t="shared" si="208"/>
        <v>Q.ENESTでんき(株)</v>
      </c>
      <c r="C900" s="684" t="s">
        <v>293</v>
      </c>
      <c r="D900" s="649">
        <v>3.2400000000000001E-4</v>
      </c>
      <c r="E900" s="650">
        <v>3.2400000000000001E-4</v>
      </c>
      <c r="F900" s="1404"/>
      <c r="G900" s="1405"/>
      <c r="H900" s="303" t="str">
        <f t="shared" si="200"/>
        <v>A0491_Q.ENESTでんき(株)</v>
      </c>
      <c r="I900" s="303" t="str">
        <f t="shared" si="201"/>
        <v>A0491_Q.ENESTでんき(株)_メニューB</v>
      </c>
      <c r="M900" s="303">
        <f t="shared" si="202"/>
        <v>0</v>
      </c>
    </row>
    <row r="901" spans="1:13">
      <c r="A901" s="643" t="str">
        <f t="shared" si="208"/>
        <v>A0491</v>
      </c>
      <c r="B901" s="644" t="str">
        <f t="shared" si="208"/>
        <v>Q.ENESTでんき(株)</v>
      </c>
      <c r="C901" s="684" t="s">
        <v>4418</v>
      </c>
      <c r="D901" s="649">
        <v>3.28E-4</v>
      </c>
      <c r="E901" s="650">
        <v>3.28E-4</v>
      </c>
      <c r="F901" s="1404"/>
      <c r="G901" s="1405"/>
      <c r="H901" s="303" t="str">
        <f t="shared" si="200"/>
        <v>A0491_Q.ENESTでんき(株)</v>
      </c>
      <c r="I901" s="303" t="str">
        <f t="shared" si="201"/>
        <v>A0491_Q.ENESTでんき(株)_メニューC(残差)</v>
      </c>
      <c r="M901" s="303">
        <f t="shared" si="202"/>
        <v>0</v>
      </c>
    </row>
    <row r="902" spans="1:13">
      <c r="A902" s="643" t="str">
        <f t="shared" si="208"/>
        <v>A0491</v>
      </c>
      <c r="B902" s="644" t="str">
        <f t="shared" si="208"/>
        <v>Q.ENESTでんき(株)</v>
      </c>
      <c r="C902" s="651" t="s">
        <v>647</v>
      </c>
      <c r="D902" s="652">
        <v>3.3700000000000001E-4</v>
      </c>
      <c r="E902" s="653">
        <v>3.3700000000000001E-4</v>
      </c>
      <c r="F902" s="1404"/>
      <c r="G902" s="1405"/>
      <c r="H902" s="303" t="str">
        <f t="shared" si="200"/>
        <v>A0491_Q.ENESTでんき(株)</v>
      </c>
      <c r="I902" s="303" t="str">
        <f t="shared" si="201"/>
        <v>A0491_Q.ENESTでんき(株)_(参考値)事業者全体</v>
      </c>
      <c r="M902" s="303">
        <f t="shared" si="202"/>
        <v>0</v>
      </c>
    </row>
    <row r="903" spans="1:13" ht="39.6">
      <c r="A903" s="633" t="s">
        <v>485</v>
      </c>
      <c r="B903" s="634" t="s">
        <v>2028</v>
      </c>
      <c r="C903" s="640"/>
      <c r="D903" s="641">
        <v>4.8500000000000003E-4</v>
      </c>
      <c r="E903" s="642">
        <v>4.8500000000000003E-4</v>
      </c>
      <c r="F903" s="638">
        <v>93.955434133014606</v>
      </c>
      <c r="G903" s="639" t="s">
        <v>4378</v>
      </c>
      <c r="H903" s="303" t="str">
        <f t="shared" si="200"/>
        <v>A0493_(株)ぶんごおおのエナジー</v>
      </c>
      <c r="I903" s="303" t="str">
        <f t="shared" si="201"/>
        <v>A0493_(株)ぶんごおおのエナジー_</v>
      </c>
      <c r="M903" s="303">
        <f t="shared" si="202"/>
        <v>0</v>
      </c>
    </row>
    <row r="904" spans="1:13">
      <c r="A904" s="633" t="s">
        <v>486</v>
      </c>
      <c r="B904" s="634" t="s">
        <v>2029</v>
      </c>
      <c r="C904" s="640"/>
      <c r="D904" s="641">
        <v>3.4900000000000003E-4</v>
      </c>
      <c r="E904" s="642">
        <v>3.4900000000000003E-4</v>
      </c>
      <c r="F904" s="638">
        <v>100</v>
      </c>
      <c r="G904" s="639"/>
      <c r="H904" s="303" t="str">
        <f t="shared" si="200"/>
        <v>A0494_ヴィジョナリーパワー(株)</v>
      </c>
      <c r="I904" s="303" t="str">
        <f t="shared" si="201"/>
        <v>A0494_ヴィジョナリーパワー(株)_</v>
      </c>
      <c r="M904" s="303">
        <f t="shared" si="202"/>
        <v>0</v>
      </c>
    </row>
    <row r="905" spans="1:13">
      <c r="A905" s="633" t="s">
        <v>487</v>
      </c>
      <c r="B905" s="634" t="s">
        <v>2030</v>
      </c>
      <c r="C905" s="640"/>
      <c r="D905" s="641">
        <v>2.7500000000000002E-4</v>
      </c>
      <c r="E905" s="642">
        <v>2.7500000000000002E-4</v>
      </c>
      <c r="F905" s="638">
        <v>100</v>
      </c>
      <c r="G905" s="639"/>
      <c r="H905" s="303" t="str">
        <f t="shared" si="200"/>
        <v>A0495_有明エナジー(株)</v>
      </c>
      <c r="I905" s="303" t="str">
        <f t="shared" si="201"/>
        <v>A0495_有明エナジー(株)_</v>
      </c>
      <c r="M905" s="303">
        <f t="shared" si="202"/>
        <v>0</v>
      </c>
    </row>
    <row r="906" spans="1:13">
      <c r="A906" s="643" t="s">
        <v>488</v>
      </c>
      <c r="B906" s="644" t="s">
        <v>2031</v>
      </c>
      <c r="C906" s="645" t="s">
        <v>215</v>
      </c>
      <c r="D906" s="646">
        <v>0</v>
      </c>
      <c r="E906" s="647">
        <v>0</v>
      </c>
      <c r="F906" s="1404">
        <v>100</v>
      </c>
      <c r="G906" s="1405"/>
      <c r="H906" s="303" t="str">
        <f t="shared" si="200"/>
        <v>A0499_厚木瓦斯(株)</v>
      </c>
      <c r="I906" s="303" t="str">
        <f t="shared" si="201"/>
        <v>A0499_厚木瓦斯(株)_メニューA</v>
      </c>
      <c r="M906" s="303">
        <f t="shared" si="202"/>
        <v>0</v>
      </c>
    </row>
    <row r="907" spans="1:13">
      <c r="A907" s="643" t="str">
        <f t="shared" ref="A907:B908" si="209">A906</f>
        <v>A0499</v>
      </c>
      <c r="B907" s="644" t="str">
        <f t="shared" si="209"/>
        <v>厚木瓦斯(株)</v>
      </c>
      <c r="C907" s="681" t="s">
        <v>4385</v>
      </c>
      <c r="D907" s="649">
        <v>3.4099999999999999E-4</v>
      </c>
      <c r="E907" s="650">
        <v>3.4099999999999999E-4</v>
      </c>
      <c r="F907" s="1404"/>
      <c r="G907" s="1405"/>
      <c r="H907" s="303" t="str">
        <f t="shared" si="200"/>
        <v>A0499_厚木瓦斯(株)</v>
      </c>
      <c r="I907" s="303" t="str">
        <f t="shared" si="201"/>
        <v>A0499_厚木瓦斯(株)_メニューB(残差)</v>
      </c>
      <c r="M907" s="303">
        <f t="shared" si="202"/>
        <v>0</v>
      </c>
    </row>
    <row r="908" spans="1:13">
      <c r="A908" s="643" t="str">
        <f t="shared" si="209"/>
        <v>A0499</v>
      </c>
      <c r="B908" s="644" t="str">
        <f t="shared" si="209"/>
        <v>厚木瓦斯(株)</v>
      </c>
      <c r="C908" s="648" t="s">
        <v>647</v>
      </c>
      <c r="D908" s="652">
        <v>3.3599999999999998E-4</v>
      </c>
      <c r="E908" s="653">
        <v>3.3599999999999998E-4</v>
      </c>
      <c r="F908" s="1404"/>
      <c r="G908" s="1405"/>
      <c r="H908" s="303" t="str">
        <f t="shared" si="200"/>
        <v>A0499_厚木瓦斯(株)</v>
      </c>
      <c r="I908" s="303" t="str">
        <f t="shared" si="201"/>
        <v>A0499_厚木瓦斯(株)_(参考値)事業者全体</v>
      </c>
      <c r="M908" s="303">
        <f t="shared" si="202"/>
        <v>0</v>
      </c>
    </row>
    <row r="909" spans="1:13">
      <c r="A909" s="643" t="s">
        <v>489</v>
      </c>
      <c r="B909" s="644" t="s">
        <v>2032</v>
      </c>
      <c r="C909" s="645" t="s">
        <v>215</v>
      </c>
      <c r="D909" s="857">
        <v>2.1100000000000001E-4</v>
      </c>
      <c r="E909" s="733">
        <v>2.1100000000000001E-4</v>
      </c>
      <c r="F909" s="1404">
        <v>100</v>
      </c>
      <c r="G909" s="1423"/>
      <c r="H909" s="303" t="str">
        <f t="shared" si="200"/>
        <v>A0500_(株)エネ・ビジョン</v>
      </c>
      <c r="I909" s="303" t="str">
        <f t="shared" si="201"/>
        <v>A0500_(株)エネ・ビジョン_メニューA</v>
      </c>
      <c r="M909" s="303">
        <f t="shared" si="202"/>
        <v>0</v>
      </c>
    </row>
    <row r="910" spans="1:13">
      <c r="A910" s="643" t="str">
        <f t="shared" ref="A910:B910" si="210">A909</f>
        <v>A0500</v>
      </c>
      <c r="B910" s="644" t="str">
        <f t="shared" si="210"/>
        <v>(株)エネ・ビジョン</v>
      </c>
      <c r="C910" s="648" t="s">
        <v>647</v>
      </c>
      <c r="D910" s="832">
        <v>2.1100000000000001E-4</v>
      </c>
      <c r="E910" s="637">
        <v>2.1100000000000001E-4</v>
      </c>
      <c r="F910" s="1404"/>
      <c r="G910" s="1423"/>
      <c r="H910" s="303" t="str">
        <f t="shared" si="200"/>
        <v>A0500_(株)エネ・ビジョン</v>
      </c>
      <c r="I910" s="303" t="str">
        <f t="shared" si="201"/>
        <v>A0500_(株)エネ・ビジョン_(参考値)事業者全体</v>
      </c>
      <c r="M910" s="303">
        <f t="shared" si="202"/>
        <v>0</v>
      </c>
    </row>
    <row r="911" spans="1:13">
      <c r="A911" s="633" t="s">
        <v>490</v>
      </c>
      <c r="B911" s="634" t="s">
        <v>2033</v>
      </c>
      <c r="C911" s="640"/>
      <c r="D911" s="641">
        <v>3.4099999999999999E-4</v>
      </c>
      <c r="E911" s="642">
        <v>3.4099999999999999E-4</v>
      </c>
      <c r="F911" s="638">
        <v>100</v>
      </c>
      <c r="G911" s="639"/>
      <c r="H911" s="303" t="str">
        <f t="shared" si="200"/>
        <v>A0501_イワタニ三重(株)</v>
      </c>
      <c r="I911" s="303" t="str">
        <f t="shared" si="201"/>
        <v>A0501_イワタニ三重(株)_</v>
      </c>
      <c r="M911" s="303">
        <f t="shared" si="202"/>
        <v>0</v>
      </c>
    </row>
    <row r="912" spans="1:13" ht="39.6">
      <c r="A912" s="633" t="s">
        <v>491</v>
      </c>
      <c r="B912" s="634" t="s">
        <v>2034</v>
      </c>
      <c r="C912" s="640"/>
      <c r="D912" s="641">
        <v>5.5199999999999997E-4</v>
      </c>
      <c r="E912" s="808">
        <v>5.5199999999999997E-4</v>
      </c>
      <c r="F912" s="638">
        <v>47.871933980285775</v>
      </c>
      <c r="G912" s="639" t="s">
        <v>4378</v>
      </c>
      <c r="H912" s="303" t="str">
        <f t="shared" si="200"/>
        <v>A0502_(株)マルヰ</v>
      </c>
      <c r="I912" s="303" t="str">
        <f t="shared" si="201"/>
        <v>A0502_(株)マルヰ_</v>
      </c>
      <c r="M912" s="303">
        <f t="shared" si="202"/>
        <v>0</v>
      </c>
    </row>
    <row r="913" spans="1:13">
      <c r="A913" s="643" t="s">
        <v>2035</v>
      </c>
      <c r="B913" s="644" t="s">
        <v>2036</v>
      </c>
      <c r="C913" s="645" t="s">
        <v>215</v>
      </c>
      <c r="D913" s="646">
        <v>0</v>
      </c>
      <c r="E913" s="647">
        <v>0</v>
      </c>
      <c r="F913" s="1404">
        <v>100</v>
      </c>
      <c r="G913" s="1405"/>
      <c r="H913" s="303" t="str">
        <f t="shared" si="200"/>
        <v>A0503_大多喜ガス(株)</v>
      </c>
      <c r="I913" s="303" t="str">
        <f t="shared" si="201"/>
        <v>A0503_大多喜ガス(株)_メニューA</v>
      </c>
      <c r="M913" s="303">
        <f t="shared" si="202"/>
        <v>0</v>
      </c>
    </row>
    <row r="914" spans="1:13">
      <c r="A914" s="643" t="str">
        <f t="shared" ref="A914:B915" si="211">A913</f>
        <v>A0503</v>
      </c>
      <c r="B914" s="644" t="str">
        <f t="shared" si="211"/>
        <v>大多喜ガス(株)</v>
      </c>
      <c r="C914" s="684" t="s">
        <v>4385</v>
      </c>
      <c r="D914" s="649">
        <v>4.46E-4</v>
      </c>
      <c r="E914" s="650">
        <v>4.46E-4</v>
      </c>
      <c r="F914" s="1404"/>
      <c r="G914" s="1405"/>
      <c r="H914" s="303" t="str">
        <f t="shared" si="200"/>
        <v>A0503_大多喜ガス(株)</v>
      </c>
      <c r="I914" s="303" t="str">
        <f t="shared" si="201"/>
        <v>A0503_大多喜ガス(株)_メニューB(残差)</v>
      </c>
      <c r="M914" s="303">
        <f t="shared" si="202"/>
        <v>0</v>
      </c>
    </row>
    <row r="915" spans="1:13">
      <c r="A915" s="643" t="str">
        <f t="shared" si="211"/>
        <v>A0503</v>
      </c>
      <c r="B915" s="644" t="str">
        <f t="shared" si="211"/>
        <v>大多喜ガス(株)</v>
      </c>
      <c r="C915" s="648" t="s">
        <v>647</v>
      </c>
      <c r="D915" s="832">
        <v>4.4000000000000002E-4</v>
      </c>
      <c r="E915" s="637">
        <v>4.4000000000000002E-4</v>
      </c>
      <c r="F915" s="1404"/>
      <c r="G915" s="1405"/>
      <c r="H915" s="303" t="str">
        <f t="shared" si="200"/>
        <v>A0503_大多喜ガス(株)</v>
      </c>
      <c r="I915" s="303" t="str">
        <f t="shared" si="201"/>
        <v>A0503_大多喜ガス(株)_(参考値)事業者全体</v>
      </c>
      <c r="M915" s="303">
        <f t="shared" si="202"/>
        <v>0</v>
      </c>
    </row>
    <row r="916" spans="1:13">
      <c r="A916" s="643" t="s">
        <v>492</v>
      </c>
      <c r="B916" s="644" t="s">
        <v>2037</v>
      </c>
      <c r="C916" s="645" t="s">
        <v>215</v>
      </c>
      <c r="D916" s="646">
        <v>0</v>
      </c>
      <c r="E916" s="647">
        <v>0</v>
      </c>
      <c r="F916" s="1404">
        <v>99.337396733705702</v>
      </c>
      <c r="G916" s="1405" t="s">
        <v>4388</v>
      </c>
      <c r="H916" s="303" t="str">
        <f t="shared" si="200"/>
        <v>A0506_鈴与電力(株)</v>
      </c>
      <c r="I916" s="303" t="str">
        <f t="shared" si="201"/>
        <v>A0506_鈴与電力(株)_メニューA</v>
      </c>
      <c r="M916" s="303">
        <f t="shared" si="202"/>
        <v>0</v>
      </c>
    </row>
    <row r="917" spans="1:13">
      <c r="A917" s="643" t="str">
        <f t="shared" ref="A917:B926" si="212">A916</f>
        <v>A0506</v>
      </c>
      <c r="B917" s="644" t="str">
        <f t="shared" si="212"/>
        <v>鈴与電力(株)</v>
      </c>
      <c r="C917" s="648" t="s">
        <v>293</v>
      </c>
      <c r="D917" s="649">
        <v>0</v>
      </c>
      <c r="E917" s="650">
        <v>0</v>
      </c>
      <c r="F917" s="1404"/>
      <c r="G917" s="1405"/>
      <c r="H917" s="303" t="str">
        <f t="shared" si="200"/>
        <v>A0506_鈴与電力(株)</v>
      </c>
      <c r="I917" s="303" t="str">
        <f t="shared" si="201"/>
        <v>A0506_鈴与電力(株)_メニューB</v>
      </c>
      <c r="M917" s="303">
        <f t="shared" si="202"/>
        <v>0</v>
      </c>
    </row>
    <row r="918" spans="1:13">
      <c r="A918" s="643" t="str">
        <f t="shared" si="212"/>
        <v>A0506</v>
      </c>
      <c r="B918" s="644" t="str">
        <f t="shared" si="212"/>
        <v>鈴与電力(株)</v>
      </c>
      <c r="C918" s="660" t="s">
        <v>466</v>
      </c>
      <c r="D918" s="649">
        <v>0</v>
      </c>
      <c r="E918" s="650">
        <v>0</v>
      </c>
      <c r="F918" s="1404"/>
      <c r="G918" s="1405"/>
      <c r="H918" s="303" t="str">
        <f t="shared" si="200"/>
        <v>A0506_鈴与電力(株)</v>
      </c>
      <c r="I918" s="303" t="str">
        <f t="shared" si="201"/>
        <v>A0506_鈴与電力(株)_メニューC</v>
      </c>
      <c r="M918" s="303">
        <f t="shared" si="202"/>
        <v>0</v>
      </c>
    </row>
    <row r="919" spans="1:13">
      <c r="A919" s="643" t="str">
        <f t="shared" si="212"/>
        <v>A0506</v>
      </c>
      <c r="B919" s="644" t="str">
        <f t="shared" si="212"/>
        <v>鈴与電力(株)</v>
      </c>
      <c r="C919" s="660" t="s">
        <v>467</v>
      </c>
      <c r="D919" s="649">
        <v>0</v>
      </c>
      <c r="E919" s="650">
        <v>0</v>
      </c>
      <c r="F919" s="1404"/>
      <c r="G919" s="1405"/>
      <c r="H919" s="303" t="str">
        <f t="shared" si="200"/>
        <v>A0506_鈴与電力(株)</v>
      </c>
      <c r="I919" s="303" t="str">
        <f t="shared" si="201"/>
        <v>A0506_鈴与電力(株)_メニューD</v>
      </c>
      <c r="M919" s="303">
        <f t="shared" si="202"/>
        <v>0</v>
      </c>
    </row>
    <row r="920" spans="1:13">
      <c r="A920" s="643" t="str">
        <f t="shared" si="212"/>
        <v>A0506</v>
      </c>
      <c r="B920" s="644" t="str">
        <f t="shared" si="212"/>
        <v>鈴与電力(株)</v>
      </c>
      <c r="C920" s="684" t="s">
        <v>468</v>
      </c>
      <c r="D920" s="649">
        <v>0</v>
      </c>
      <c r="E920" s="650">
        <v>0</v>
      </c>
      <c r="F920" s="1404"/>
      <c r="G920" s="1405"/>
      <c r="H920" s="303" t="str">
        <f t="shared" si="200"/>
        <v>A0506_鈴与電力(株)</v>
      </c>
      <c r="I920" s="303" t="str">
        <f t="shared" si="201"/>
        <v>A0506_鈴与電力(株)_メニューE</v>
      </c>
      <c r="M920" s="303">
        <f t="shared" si="202"/>
        <v>0</v>
      </c>
    </row>
    <row r="921" spans="1:13">
      <c r="A921" s="643" t="str">
        <f t="shared" si="212"/>
        <v>A0506</v>
      </c>
      <c r="B921" s="644" t="str">
        <f t="shared" si="212"/>
        <v>鈴与電力(株)</v>
      </c>
      <c r="C921" s="648" t="s">
        <v>469</v>
      </c>
      <c r="D921" s="649">
        <v>5.3399999999999997E-4</v>
      </c>
      <c r="E921" s="650">
        <v>5.3399999999999997E-4</v>
      </c>
      <c r="F921" s="1404"/>
      <c r="G921" s="1405"/>
      <c r="H921" s="303" t="str">
        <f t="shared" si="200"/>
        <v>A0506_鈴与電力(株)</v>
      </c>
      <c r="I921" s="303" t="str">
        <f t="shared" si="201"/>
        <v>A0506_鈴与電力(株)_メニューF</v>
      </c>
      <c r="M921" s="303">
        <f t="shared" si="202"/>
        <v>0</v>
      </c>
    </row>
    <row r="922" spans="1:13">
      <c r="A922" s="643" t="str">
        <f t="shared" si="212"/>
        <v>A0506</v>
      </c>
      <c r="B922" s="644" t="str">
        <f t="shared" si="212"/>
        <v>鈴与電力(株)</v>
      </c>
      <c r="C922" s="660" t="s">
        <v>470</v>
      </c>
      <c r="D922" s="649">
        <v>4.2299999999999998E-4</v>
      </c>
      <c r="E922" s="650">
        <v>4.2299999999999998E-4</v>
      </c>
      <c r="F922" s="1404"/>
      <c r="G922" s="1405"/>
      <c r="H922" s="303" t="str">
        <f t="shared" si="200"/>
        <v>A0506_鈴与電力(株)</v>
      </c>
      <c r="I922" s="303" t="str">
        <f t="shared" si="201"/>
        <v>A0506_鈴与電力(株)_メニューG</v>
      </c>
      <c r="M922" s="303">
        <f t="shared" si="202"/>
        <v>0</v>
      </c>
    </row>
    <row r="923" spans="1:13">
      <c r="A923" s="643" t="str">
        <f t="shared" si="212"/>
        <v>A0506</v>
      </c>
      <c r="B923" s="644" t="str">
        <f t="shared" si="212"/>
        <v>鈴与電力(株)</v>
      </c>
      <c r="C923" s="684" t="s">
        <v>471</v>
      </c>
      <c r="D923" s="649">
        <v>4.0000000000000002E-4</v>
      </c>
      <c r="E923" s="650">
        <v>4.0000000000000002E-4</v>
      </c>
      <c r="F923" s="1404"/>
      <c r="G923" s="1405"/>
      <c r="H923" s="303" t="str">
        <f t="shared" si="200"/>
        <v>A0506_鈴与電力(株)</v>
      </c>
      <c r="I923" s="303" t="str">
        <f t="shared" si="201"/>
        <v>A0506_鈴与電力(株)_メニューH</v>
      </c>
      <c r="M923" s="303">
        <f t="shared" si="202"/>
        <v>0</v>
      </c>
    </row>
    <row r="924" spans="1:13">
      <c r="A924" s="643" t="str">
        <f t="shared" si="212"/>
        <v>A0506</v>
      </c>
      <c r="B924" s="644" t="str">
        <f t="shared" si="212"/>
        <v>鈴与電力(株)</v>
      </c>
      <c r="C924" s="681" t="s">
        <v>4404</v>
      </c>
      <c r="D924" s="649">
        <v>4.6299999999999998E-4</v>
      </c>
      <c r="E924" s="650">
        <v>4.6299999999999998E-4</v>
      </c>
      <c r="F924" s="1404"/>
      <c r="G924" s="1405"/>
      <c r="H924" s="303" t="str">
        <f t="shared" si="200"/>
        <v>A0506_鈴与電力(株)</v>
      </c>
      <c r="I924" s="303" t="str">
        <f t="shared" si="201"/>
        <v>A0506_鈴与電力(株)_メニューI</v>
      </c>
      <c r="M924" s="303">
        <f t="shared" si="202"/>
        <v>0</v>
      </c>
    </row>
    <row r="925" spans="1:13">
      <c r="A925" s="643" t="str">
        <f t="shared" si="212"/>
        <v>A0506</v>
      </c>
      <c r="B925" s="644" t="str">
        <f t="shared" si="212"/>
        <v>鈴与電力(株)</v>
      </c>
      <c r="C925" s="681" t="s">
        <v>1724</v>
      </c>
      <c r="D925" s="649">
        <v>5.8399999999999999E-4</v>
      </c>
      <c r="E925" s="650">
        <v>5.8399999999999999E-4</v>
      </c>
      <c r="F925" s="1404"/>
      <c r="G925" s="1405"/>
      <c r="H925" s="303" t="str">
        <f t="shared" si="200"/>
        <v>A0506_鈴与電力(株)</v>
      </c>
      <c r="I925" s="303" t="str">
        <f t="shared" si="201"/>
        <v>A0506_鈴与電力(株)_メニューJ(残差)</v>
      </c>
      <c r="M925" s="303">
        <f t="shared" si="202"/>
        <v>0</v>
      </c>
    </row>
    <row r="926" spans="1:13">
      <c r="A926" s="643" t="str">
        <f t="shared" si="212"/>
        <v>A0506</v>
      </c>
      <c r="B926" s="644" t="str">
        <f t="shared" si="212"/>
        <v>鈴与電力(株)</v>
      </c>
      <c r="C926" s="648" t="s">
        <v>647</v>
      </c>
      <c r="D926" s="661">
        <v>4.9700000000000005E-4</v>
      </c>
      <c r="E926" s="662">
        <v>4.9700000000000005E-4</v>
      </c>
      <c r="F926" s="1404"/>
      <c r="G926" s="1405"/>
      <c r="H926" s="303" t="str">
        <f t="shared" si="200"/>
        <v>A0506_鈴与電力(株)</v>
      </c>
      <c r="I926" s="303" t="str">
        <f t="shared" si="201"/>
        <v>A0506_鈴与電力(株)_(参考値)事業者全体</v>
      </c>
      <c r="M926" s="303">
        <f t="shared" si="202"/>
        <v>0</v>
      </c>
    </row>
    <row r="927" spans="1:13">
      <c r="A927" s="643" t="s">
        <v>493</v>
      </c>
      <c r="B927" s="644" t="s">
        <v>2038</v>
      </c>
      <c r="C927" s="645" t="s">
        <v>215</v>
      </c>
      <c r="D927" s="833">
        <v>0</v>
      </c>
      <c r="E927" s="834">
        <v>0</v>
      </c>
      <c r="F927" s="1404">
        <v>45.028636401920316</v>
      </c>
      <c r="G927" s="1405" t="s">
        <v>4554</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43" t="str">
        <f t="shared" ref="A928:B929" si="216">A927</f>
        <v>A0507</v>
      </c>
      <c r="B928" s="644" t="str">
        <f t="shared" si="216"/>
        <v>コープ電力(株)</v>
      </c>
      <c r="C928" s="684" t="s">
        <v>4385</v>
      </c>
      <c r="D928" s="649">
        <v>4.3199999999999998E-4</v>
      </c>
      <c r="E928" s="650">
        <v>4.3199999999999998E-4</v>
      </c>
      <c r="F928" s="1404"/>
      <c r="G928" s="1405"/>
      <c r="H928" s="303" t="str">
        <f t="shared" si="213"/>
        <v>A0507_コープ電力(株)</v>
      </c>
      <c r="I928" s="303" t="str">
        <f t="shared" si="214"/>
        <v>A0507_コープ電力(株)_メニューB(残差)</v>
      </c>
      <c r="M928" s="303">
        <f t="shared" si="215"/>
        <v>0</v>
      </c>
    </row>
    <row r="929" spans="1:13">
      <c r="A929" s="643" t="str">
        <f t="shared" si="216"/>
        <v>A0507</v>
      </c>
      <c r="B929" s="644" t="str">
        <f t="shared" si="216"/>
        <v>コープ電力(株)</v>
      </c>
      <c r="C929" s="722" t="s">
        <v>647</v>
      </c>
      <c r="D929" s="652">
        <v>4.2099999999999999E-4</v>
      </c>
      <c r="E929" s="637">
        <v>4.2099999999999999E-4</v>
      </c>
      <c r="F929" s="1404"/>
      <c r="G929" s="1405"/>
      <c r="H929" s="303" t="str">
        <f t="shared" si="213"/>
        <v>A0507_コープ電力(株)</v>
      </c>
      <c r="I929" s="303" t="str">
        <f t="shared" si="214"/>
        <v>A0507_コープ電力(株)_(参考値)事業者全体</v>
      </c>
      <c r="M929" s="303">
        <f t="shared" si="215"/>
        <v>0</v>
      </c>
    </row>
    <row r="930" spans="1:13">
      <c r="A930" s="633" t="s">
        <v>494</v>
      </c>
      <c r="B930" s="634" t="s">
        <v>2039</v>
      </c>
      <c r="C930" s="722"/>
      <c r="D930" s="832">
        <v>2.2499999999999999E-4</v>
      </c>
      <c r="E930" s="637">
        <v>2.2499999999999999E-4</v>
      </c>
      <c r="F930" s="638">
        <v>100</v>
      </c>
      <c r="G930" s="639"/>
      <c r="H930" s="303" t="str">
        <f t="shared" si="213"/>
        <v>A0508_生活協同組合コープぐんま</v>
      </c>
      <c r="I930" s="303" t="str">
        <f t="shared" si="214"/>
        <v>A0508_生活協同組合コープぐんま_</v>
      </c>
      <c r="M930" s="303">
        <f t="shared" si="215"/>
        <v>0</v>
      </c>
    </row>
    <row r="931" spans="1:13">
      <c r="A931" s="633" t="s">
        <v>495</v>
      </c>
      <c r="B931" s="634" t="s">
        <v>2040</v>
      </c>
      <c r="C931" s="640"/>
      <c r="D931" s="641">
        <v>2.2499999999999999E-4</v>
      </c>
      <c r="E931" s="642">
        <v>2.2499999999999999E-4</v>
      </c>
      <c r="F931" s="638">
        <v>100</v>
      </c>
      <c r="G931" s="639"/>
      <c r="H931" s="303" t="str">
        <f t="shared" si="213"/>
        <v>A0509_とちぎコープ生活協同組合</v>
      </c>
      <c r="I931" s="303" t="str">
        <f t="shared" si="214"/>
        <v>A0509_とちぎコープ生活協同組合_</v>
      </c>
      <c r="M931" s="303">
        <f t="shared" si="215"/>
        <v>0</v>
      </c>
    </row>
    <row r="932" spans="1:13">
      <c r="A932" s="633" t="s">
        <v>496</v>
      </c>
      <c r="B932" s="634" t="s">
        <v>2041</v>
      </c>
      <c r="C932" s="640"/>
      <c r="D932" s="641">
        <v>2.2499999999999999E-4</v>
      </c>
      <c r="E932" s="779">
        <v>2.2499999999999999E-4</v>
      </c>
      <c r="F932" s="638">
        <v>100</v>
      </c>
      <c r="G932" s="639"/>
      <c r="H932" s="303" t="str">
        <f t="shared" si="213"/>
        <v>A0510_いばらきコープ生活協同組合</v>
      </c>
      <c r="I932" s="303" t="str">
        <f t="shared" si="214"/>
        <v>A0510_いばらきコープ生活協同組合_</v>
      </c>
      <c r="M932" s="303">
        <f t="shared" si="215"/>
        <v>0</v>
      </c>
    </row>
    <row r="933" spans="1:13">
      <c r="A933" s="633" t="s">
        <v>497</v>
      </c>
      <c r="B933" s="634" t="s">
        <v>2042</v>
      </c>
      <c r="C933" s="640"/>
      <c r="D933" s="641">
        <v>5.0799999999999999E-4</v>
      </c>
      <c r="E933" s="642">
        <v>5.0799999999999999E-4</v>
      </c>
      <c r="F933" s="638">
        <v>100</v>
      </c>
      <c r="G933" s="639"/>
      <c r="H933" s="303" t="str">
        <f t="shared" si="213"/>
        <v>A0511_亀岡ふるさとエナジー(株)</v>
      </c>
      <c r="I933" s="303" t="str">
        <f t="shared" si="214"/>
        <v>A0511_亀岡ふるさとエナジー(株)_</v>
      </c>
      <c r="M933" s="303">
        <f t="shared" si="215"/>
        <v>0</v>
      </c>
    </row>
    <row r="934" spans="1:13">
      <c r="A934" s="643" t="s">
        <v>498</v>
      </c>
      <c r="B934" s="644" t="s">
        <v>2043</v>
      </c>
      <c r="C934" s="645" t="s">
        <v>215</v>
      </c>
      <c r="D934" s="646">
        <v>4.0000000000000003E-5</v>
      </c>
      <c r="E934" s="647">
        <v>4.0000000000000003E-5</v>
      </c>
      <c r="F934" s="1404">
        <v>100</v>
      </c>
      <c r="G934" s="1405"/>
      <c r="H934" s="303" t="str">
        <f t="shared" si="213"/>
        <v>A0513_(株)織戸組</v>
      </c>
      <c r="I934" s="303" t="str">
        <f t="shared" si="214"/>
        <v>A0513_(株)織戸組_メニューA</v>
      </c>
      <c r="M934" s="303">
        <f t="shared" si="215"/>
        <v>0</v>
      </c>
    </row>
    <row r="935" spans="1:13">
      <c r="A935" s="643" t="str">
        <f t="shared" ref="A935:B936" si="217">A934</f>
        <v>A0513</v>
      </c>
      <c r="B935" s="644" t="str">
        <f t="shared" si="217"/>
        <v>(株)織戸組</v>
      </c>
      <c r="C935" s="681" t="s">
        <v>4385</v>
      </c>
      <c r="D935" s="649">
        <v>5.2499999999999997E-4</v>
      </c>
      <c r="E935" s="650">
        <v>5.2499999999999997E-4</v>
      </c>
      <c r="F935" s="1404"/>
      <c r="G935" s="1405"/>
      <c r="H935" s="303" t="str">
        <f t="shared" si="213"/>
        <v>A0513_(株)織戸組</v>
      </c>
      <c r="I935" s="303" t="str">
        <f t="shared" si="214"/>
        <v>A0513_(株)織戸組_メニューB(残差)</v>
      </c>
      <c r="M935" s="303">
        <f t="shared" si="215"/>
        <v>0</v>
      </c>
    </row>
    <row r="936" spans="1:13">
      <c r="A936" s="643" t="str">
        <f t="shared" si="217"/>
        <v>A0513</v>
      </c>
      <c r="B936" s="644" t="str">
        <f t="shared" si="217"/>
        <v>(株)織戸組</v>
      </c>
      <c r="C936" s="648" t="s">
        <v>647</v>
      </c>
      <c r="D936" s="652">
        <v>5.1999999999999995E-4</v>
      </c>
      <c r="E936" s="653">
        <v>5.1999999999999995E-4</v>
      </c>
      <c r="F936" s="1404"/>
      <c r="G936" s="1405"/>
      <c r="H936" s="303" t="str">
        <f t="shared" si="213"/>
        <v>A0513_(株)織戸組</v>
      </c>
      <c r="I936" s="303" t="str">
        <f t="shared" si="214"/>
        <v>A0513_(株)織戸組_(参考値)事業者全体</v>
      </c>
      <c r="M936" s="303">
        <f t="shared" si="215"/>
        <v>0</v>
      </c>
    </row>
    <row r="937" spans="1:13">
      <c r="A937" s="643" t="s">
        <v>499</v>
      </c>
      <c r="B937" s="644" t="s">
        <v>4988</v>
      </c>
      <c r="C937" s="673" t="s">
        <v>215</v>
      </c>
      <c r="D937" s="646">
        <v>0</v>
      </c>
      <c r="E937" s="647">
        <v>0</v>
      </c>
      <c r="F937" s="1404">
        <v>100</v>
      </c>
      <c r="G937" s="1405"/>
      <c r="H937" s="303" t="str">
        <f t="shared" si="213"/>
        <v>A0514_ふかやeパワー(株)</v>
      </c>
      <c r="I937" s="303" t="str">
        <f t="shared" si="214"/>
        <v>A0514_ふかやeパワー(株)_メニューA</v>
      </c>
      <c r="M937" s="303">
        <f t="shared" si="215"/>
        <v>0</v>
      </c>
    </row>
    <row r="938" spans="1:13">
      <c r="A938" s="643" t="str">
        <f t="shared" ref="A938:B939" si="218">A937</f>
        <v>A0514</v>
      </c>
      <c r="B938" s="644" t="str">
        <f t="shared" si="218"/>
        <v>ふかやeパワー(株)</v>
      </c>
      <c r="C938" s="676" t="s">
        <v>4385</v>
      </c>
      <c r="D938" s="649">
        <v>3.9800000000000002E-4</v>
      </c>
      <c r="E938" s="650">
        <v>3.9800000000000002E-4</v>
      </c>
      <c r="F938" s="1404"/>
      <c r="G938" s="1405"/>
      <c r="H938" s="303" t="str">
        <f t="shared" si="213"/>
        <v>A0514_ふかやeパワー(株)</v>
      </c>
      <c r="I938" s="303" t="str">
        <f t="shared" si="214"/>
        <v>A0514_ふかやeパワー(株)_メニューB(残差)</v>
      </c>
      <c r="M938" s="303">
        <f t="shared" si="215"/>
        <v>0</v>
      </c>
    </row>
    <row r="939" spans="1:13">
      <c r="A939" s="643" t="str">
        <f t="shared" si="218"/>
        <v>A0514</v>
      </c>
      <c r="B939" s="644" t="str">
        <f t="shared" si="218"/>
        <v>ふかやeパワー(株)</v>
      </c>
      <c r="C939" s="719" t="s">
        <v>647</v>
      </c>
      <c r="D939" s="757">
        <v>3.8400000000000001E-4</v>
      </c>
      <c r="E939" s="745">
        <v>3.8400000000000001E-4</v>
      </c>
      <c r="F939" s="1404"/>
      <c r="G939" s="1405"/>
      <c r="H939" s="303" t="str">
        <f t="shared" si="213"/>
        <v>A0514_ふかやeパワー(株)</v>
      </c>
      <c r="I939" s="303" t="str">
        <f t="shared" si="214"/>
        <v>A0514_ふかやeパワー(株)_(参考値)事業者全体</v>
      </c>
      <c r="M939" s="303">
        <f t="shared" si="215"/>
        <v>0</v>
      </c>
    </row>
    <row r="940" spans="1:13">
      <c r="A940" s="633" t="s">
        <v>500</v>
      </c>
      <c r="B940" s="634" t="s">
        <v>4989</v>
      </c>
      <c r="C940" s="722"/>
      <c r="D940" s="832">
        <v>5.0500000000000002E-4</v>
      </c>
      <c r="E940" s="637">
        <v>5.0500000000000002E-4</v>
      </c>
      <c r="F940" s="638">
        <v>100</v>
      </c>
      <c r="G940" s="639"/>
      <c r="H940" s="303" t="str">
        <f t="shared" si="213"/>
        <v>A0515_(株)Link Life</v>
      </c>
      <c r="I940" s="303" t="str">
        <f t="shared" si="214"/>
        <v>A0515_(株)Link Life_</v>
      </c>
      <c r="M940" s="303">
        <f t="shared" si="215"/>
        <v>0</v>
      </c>
    </row>
    <row r="941" spans="1:13">
      <c r="A941" s="633" t="s">
        <v>501</v>
      </c>
      <c r="B941" s="634" t="s">
        <v>2044</v>
      </c>
      <c r="C941" s="640"/>
      <c r="D941" s="641">
        <v>3.4099999999999999E-4</v>
      </c>
      <c r="E941" s="779">
        <v>3.4099999999999999E-4</v>
      </c>
      <c r="F941" s="638">
        <v>100</v>
      </c>
      <c r="G941" s="639"/>
      <c r="H941" s="303" t="str">
        <f t="shared" si="213"/>
        <v>A0518_(株)グローバルキャスト</v>
      </c>
      <c r="I941" s="303" t="str">
        <f t="shared" si="214"/>
        <v>A0518_(株)グローバルキャスト_</v>
      </c>
      <c r="M941" s="303">
        <f t="shared" si="215"/>
        <v>0</v>
      </c>
    </row>
    <row r="942" spans="1:13">
      <c r="A942" s="643" t="s">
        <v>502</v>
      </c>
      <c r="B942" s="644" t="s">
        <v>2045</v>
      </c>
      <c r="C942" s="645" t="s">
        <v>215</v>
      </c>
      <c r="D942" s="646">
        <v>0</v>
      </c>
      <c r="E942" s="647">
        <v>0</v>
      </c>
      <c r="F942" s="1404">
        <v>100</v>
      </c>
      <c r="G942" s="1405"/>
      <c r="H942" s="303" t="str">
        <f t="shared" si="213"/>
        <v>A0519_日本エネルギー総合システム(株)</v>
      </c>
      <c r="I942" s="303" t="str">
        <f t="shared" si="214"/>
        <v>A0519_日本エネルギー総合システム(株)_メニューA</v>
      </c>
      <c r="M942" s="303">
        <f t="shared" si="215"/>
        <v>0</v>
      </c>
    </row>
    <row r="943" spans="1:13">
      <c r="A943" s="643" t="str">
        <f t="shared" ref="A943:B948" si="219">A942</f>
        <v>A0519</v>
      </c>
      <c r="B943" s="644" t="str">
        <f t="shared" si="219"/>
        <v>日本エネルギー総合システム(株)</v>
      </c>
      <c r="C943" s="648" t="s">
        <v>293</v>
      </c>
      <c r="D943" s="682">
        <v>4.1999999999999998E-5</v>
      </c>
      <c r="E943" s="683">
        <v>4.1999999999999998E-5</v>
      </c>
      <c r="F943" s="1404"/>
      <c r="G943" s="1405"/>
      <c r="H943" s="303" t="str">
        <f t="shared" si="213"/>
        <v>A0519_日本エネルギー総合システム(株)</v>
      </c>
      <c r="I943" s="303" t="str">
        <f t="shared" si="214"/>
        <v>A0519_日本エネルギー総合システム(株)_メニューB</v>
      </c>
      <c r="M943" s="303">
        <f t="shared" si="215"/>
        <v>0</v>
      </c>
    </row>
    <row r="944" spans="1:13">
      <c r="A944" s="643" t="str">
        <f t="shared" si="219"/>
        <v>A0519</v>
      </c>
      <c r="B944" s="644" t="str">
        <f t="shared" si="219"/>
        <v>日本エネルギー総合システム(株)</v>
      </c>
      <c r="C944" s="684" t="s">
        <v>466</v>
      </c>
      <c r="D944" s="682">
        <v>1.5200000000000001E-4</v>
      </c>
      <c r="E944" s="683">
        <v>1.5200000000000001E-4</v>
      </c>
      <c r="F944" s="1404"/>
      <c r="G944" s="1405"/>
      <c r="H944" s="303" t="str">
        <f t="shared" si="213"/>
        <v>A0519_日本エネルギー総合システム(株)</v>
      </c>
      <c r="I944" s="303" t="str">
        <f t="shared" si="214"/>
        <v>A0519_日本エネルギー総合システム(株)_メニューC</v>
      </c>
      <c r="M944" s="303">
        <f t="shared" si="215"/>
        <v>0</v>
      </c>
    </row>
    <row r="945" spans="1:13">
      <c r="A945" s="643" t="str">
        <f t="shared" si="219"/>
        <v>A0519</v>
      </c>
      <c r="B945" s="644" t="str">
        <f t="shared" si="219"/>
        <v>日本エネルギー総合システム(株)</v>
      </c>
      <c r="C945" s="684" t="s">
        <v>467</v>
      </c>
      <c r="D945" s="682">
        <v>1.75E-4</v>
      </c>
      <c r="E945" s="683">
        <v>1.75E-4</v>
      </c>
      <c r="F945" s="1404"/>
      <c r="G945" s="1405"/>
      <c r="H945" s="303" t="str">
        <f t="shared" si="213"/>
        <v>A0519_日本エネルギー総合システム(株)</v>
      </c>
      <c r="I945" s="303" t="str">
        <f t="shared" si="214"/>
        <v>A0519_日本エネルギー総合システム(株)_メニューD</v>
      </c>
      <c r="M945" s="303">
        <f t="shared" si="215"/>
        <v>0</v>
      </c>
    </row>
    <row r="946" spans="1:13">
      <c r="A946" s="643" t="str">
        <f t="shared" si="219"/>
        <v>A0519</v>
      </c>
      <c r="B946" s="644" t="str">
        <f t="shared" si="219"/>
        <v>日本エネルギー総合システム(株)</v>
      </c>
      <c r="C946" s="684" t="s">
        <v>468</v>
      </c>
      <c r="D946" s="682">
        <v>2.63E-4</v>
      </c>
      <c r="E946" s="683">
        <v>2.63E-4</v>
      </c>
      <c r="F946" s="1404"/>
      <c r="G946" s="1405"/>
      <c r="H946" s="303" t="str">
        <f t="shared" si="213"/>
        <v>A0519_日本エネルギー総合システム(株)</v>
      </c>
      <c r="I946" s="303" t="str">
        <f t="shared" si="214"/>
        <v>A0519_日本エネルギー総合システム(株)_メニューE</v>
      </c>
      <c r="M946" s="303">
        <f t="shared" si="215"/>
        <v>0</v>
      </c>
    </row>
    <row r="947" spans="1:13">
      <c r="A947" s="643" t="str">
        <f t="shared" si="219"/>
        <v>A0519</v>
      </c>
      <c r="B947" s="644" t="str">
        <f t="shared" si="219"/>
        <v>日本エネルギー総合システム(株)</v>
      </c>
      <c r="C947" s="681" t="s">
        <v>4372</v>
      </c>
      <c r="D947" s="649">
        <v>5.0699999999999996E-4</v>
      </c>
      <c r="E947" s="650">
        <v>5.0699999999999996E-4</v>
      </c>
      <c r="F947" s="1404"/>
      <c r="G947" s="1405"/>
      <c r="H947" s="303" t="str">
        <f t="shared" si="213"/>
        <v>A0519_日本エネルギー総合システム(株)</v>
      </c>
      <c r="I947" s="303" t="str">
        <f t="shared" si="214"/>
        <v>A0519_日本エネルギー総合システム(株)_メニューF(残差)</v>
      </c>
      <c r="M947" s="303">
        <f t="shared" si="215"/>
        <v>0</v>
      </c>
    </row>
    <row r="948" spans="1:13">
      <c r="A948" s="643" t="str">
        <f t="shared" si="219"/>
        <v>A0519</v>
      </c>
      <c r="B948" s="644" t="str">
        <f t="shared" si="219"/>
        <v>日本エネルギー総合システム(株)</v>
      </c>
      <c r="C948" s="743" t="s">
        <v>647</v>
      </c>
      <c r="D948" s="744">
        <v>4.1800000000000002E-4</v>
      </c>
      <c r="E948" s="745">
        <v>4.1800000000000002E-4</v>
      </c>
      <c r="F948" s="1404"/>
      <c r="G948" s="1405"/>
      <c r="H948" s="303" t="str">
        <f t="shared" si="213"/>
        <v>A0519_日本エネルギー総合システム(株)</v>
      </c>
      <c r="I948" s="303" t="str">
        <f t="shared" si="214"/>
        <v>A0519_日本エネルギー総合システム(株)_(参考値)事業者全体</v>
      </c>
      <c r="M948" s="303">
        <f t="shared" si="215"/>
        <v>0</v>
      </c>
    </row>
    <row r="949" spans="1:13">
      <c r="A949" s="633" t="s">
        <v>503</v>
      </c>
      <c r="B949" s="634" t="s">
        <v>2046</v>
      </c>
      <c r="C949" s="722"/>
      <c r="D949" s="832">
        <v>3.4099999999999999E-4</v>
      </c>
      <c r="E949" s="637">
        <v>3.4099999999999999E-4</v>
      </c>
      <c r="F949" s="638">
        <v>100</v>
      </c>
      <c r="G949" s="639"/>
      <c r="H949" s="303" t="str">
        <f t="shared" si="213"/>
        <v>A0520_イワタニ東海(株)</v>
      </c>
      <c r="I949" s="303" t="str">
        <f t="shared" si="214"/>
        <v>A0520_イワタニ東海(株)_</v>
      </c>
      <c r="M949" s="303">
        <f t="shared" si="215"/>
        <v>0</v>
      </c>
    </row>
    <row r="950" spans="1:13">
      <c r="A950" s="643" t="s">
        <v>504</v>
      </c>
      <c r="B950" s="644" t="s">
        <v>2047</v>
      </c>
      <c r="C950" s="635" t="s">
        <v>215</v>
      </c>
      <c r="D950" s="646">
        <v>2.03E-4</v>
      </c>
      <c r="E950" s="647">
        <v>2.03E-4</v>
      </c>
      <c r="F950" s="1404">
        <v>100</v>
      </c>
      <c r="G950" s="1405"/>
      <c r="H950" s="303" t="str">
        <f t="shared" si="213"/>
        <v>A0525_(株)ところざわ未来電力</v>
      </c>
      <c r="I950" s="303" t="str">
        <f t="shared" si="214"/>
        <v>A0525_(株)ところざわ未来電力_メニューA</v>
      </c>
      <c r="M950" s="303">
        <f t="shared" si="215"/>
        <v>0</v>
      </c>
    </row>
    <row r="951" spans="1:13">
      <c r="A951" s="643" t="str">
        <f t="shared" ref="A951:B953" si="220">A950</f>
        <v>A0525</v>
      </c>
      <c r="B951" s="644" t="str">
        <f t="shared" si="220"/>
        <v>(株)ところざわ未来電力</v>
      </c>
      <c r="C951" s="684" t="s">
        <v>293</v>
      </c>
      <c r="D951" s="649">
        <v>0</v>
      </c>
      <c r="E951" s="650">
        <v>0</v>
      </c>
      <c r="F951" s="1404"/>
      <c r="G951" s="1405"/>
      <c r="H951" s="303" t="str">
        <f t="shared" si="213"/>
        <v>A0525_(株)ところざわ未来電力</v>
      </c>
      <c r="I951" s="303" t="str">
        <f t="shared" si="214"/>
        <v>A0525_(株)ところざわ未来電力_メニューB</v>
      </c>
      <c r="M951" s="303">
        <f t="shared" si="215"/>
        <v>0</v>
      </c>
    </row>
    <row r="952" spans="1:13">
      <c r="A952" s="643" t="str">
        <f t="shared" si="220"/>
        <v>A0525</v>
      </c>
      <c r="B952" s="644" t="str">
        <f t="shared" si="220"/>
        <v>(株)ところざわ未来電力</v>
      </c>
      <c r="C952" s="684" t="s">
        <v>4418</v>
      </c>
      <c r="D952" s="649">
        <v>2.1100000000000001E-4</v>
      </c>
      <c r="E952" s="650">
        <v>2.1100000000000001E-4</v>
      </c>
      <c r="F952" s="1404"/>
      <c r="G952" s="1405"/>
      <c r="H952" s="303" t="str">
        <f t="shared" si="213"/>
        <v>A0525_(株)ところざわ未来電力</v>
      </c>
      <c r="I952" s="303" t="str">
        <f t="shared" si="214"/>
        <v>A0525_(株)ところざわ未来電力_メニューC(残差)</v>
      </c>
      <c r="M952" s="303">
        <f t="shared" si="215"/>
        <v>0</v>
      </c>
    </row>
    <row r="953" spans="1:13">
      <c r="A953" s="643" t="str">
        <f t="shared" si="220"/>
        <v>A0525</v>
      </c>
      <c r="B953" s="644" t="str">
        <f t="shared" si="220"/>
        <v>(株)ところざわ未来電力</v>
      </c>
      <c r="C953" s="651" t="s">
        <v>647</v>
      </c>
      <c r="D953" s="652">
        <v>2.03E-4</v>
      </c>
      <c r="E953" s="653">
        <v>2.03E-4</v>
      </c>
      <c r="F953" s="1404"/>
      <c r="G953" s="1405"/>
      <c r="H953" s="303" t="str">
        <f t="shared" si="213"/>
        <v>A0525_(株)ところざわ未来電力</v>
      </c>
      <c r="I953" s="303" t="str">
        <f t="shared" si="214"/>
        <v>A0525_(株)ところざわ未来電力_(参考値)事業者全体</v>
      </c>
      <c r="M953" s="303">
        <f t="shared" si="215"/>
        <v>0</v>
      </c>
    </row>
    <row r="954" spans="1:13">
      <c r="A954" s="633" t="s">
        <v>505</v>
      </c>
      <c r="B954" s="634" t="s">
        <v>2048</v>
      </c>
      <c r="C954" s="635"/>
      <c r="D954" s="771">
        <v>3.4099999999999999E-4</v>
      </c>
      <c r="E954" s="808">
        <v>3.4099999999999999E-4</v>
      </c>
      <c r="F954" s="638">
        <v>100</v>
      </c>
      <c r="G954" s="639"/>
      <c r="H954" s="303" t="str">
        <f t="shared" si="213"/>
        <v>A0526_朝日ガスエナジー(株)</v>
      </c>
      <c r="I954" s="303" t="str">
        <f t="shared" si="214"/>
        <v>A0526_朝日ガスエナジー(株)_</v>
      </c>
      <c r="M954" s="303">
        <f t="shared" si="215"/>
        <v>0</v>
      </c>
    </row>
    <row r="955" spans="1:13">
      <c r="A955" s="643" t="s">
        <v>506</v>
      </c>
      <c r="B955" s="644" t="s">
        <v>2049</v>
      </c>
      <c r="C955" s="659" t="s">
        <v>215</v>
      </c>
      <c r="D955" s="741">
        <v>0</v>
      </c>
      <c r="E955" s="742">
        <v>0</v>
      </c>
      <c r="F955" s="1404">
        <v>100</v>
      </c>
      <c r="G955" s="1405"/>
      <c r="H955" s="303" t="str">
        <f t="shared" si="213"/>
        <v>A0528_(株)エネファント</v>
      </c>
      <c r="I955" s="303" t="str">
        <f t="shared" si="214"/>
        <v>A0528_(株)エネファント_メニューA</v>
      </c>
      <c r="M955" s="303">
        <f t="shared" si="215"/>
        <v>0</v>
      </c>
    </row>
    <row r="956" spans="1:13">
      <c r="A956" s="643" t="str">
        <f t="shared" ref="A956:B958" si="221">A955</f>
        <v>A0528</v>
      </c>
      <c r="B956" s="644" t="str">
        <f t="shared" si="221"/>
        <v>(株)エネファント</v>
      </c>
      <c r="C956" s="684" t="s">
        <v>293</v>
      </c>
      <c r="D956" s="649">
        <v>1.2300000000000001E-4</v>
      </c>
      <c r="E956" s="650">
        <v>1.2300000000000001E-4</v>
      </c>
      <c r="F956" s="1404"/>
      <c r="G956" s="1405"/>
      <c r="H956" s="303" t="str">
        <f t="shared" si="213"/>
        <v>A0528_(株)エネファント</v>
      </c>
      <c r="I956" s="303" t="str">
        <f t="shared" si="214"/>
        <v>A0528_(株)エネファント_メニューB</v>
      </c>
      <c r="M956" s="303">
        <f t="shared" si="215"/>
        <v>0</v>
      </c>
    </row>
    <row r="957" spans="1:13">
      <c r="A957" s="643" t="str">
        <f t="shared" si="221"/>
        <v>A0528</v>
      </c>
      <c r="B957" s="644" t="str">
        <f t="shared" si="221"/>
        <v>(株)エネファント</v>
      </c>
      <c r="C957" s="684" t="s">
        <v>4418</v>
      </c>
      <c r="D957" s="649">
        <v>1.76E-4</v>
      </c>
      <c r="E957" s="650">
        <v>1.76E-4</v>
      </c>
      <c r="F957" s="1404"/>
      <c r="G957" s="1405"/>
      <c r="H957" s="303" t="str">
        <f t="shared" si="213"/>
        <v>A0528_(株)エネファント</v>
      </c>
      <c r="I957" s="303" t="str">
        <f t="shared" si="214"/>
        <v>A0528_(株)エネファント_メニューC(残差)</v>
      </c>
      <c r="M957" s="303">
        <f t="shared" si="215"/>
        <v>0</v>
      </c>
    </row>
    <row r="958" spans="1:13">
      <c r="A958" s="643" t="str">
        <f t="shared" si="221"/>
        <v>A0528</v>
      </c>
      <c r="B958" s="644" t="str">
        <f t="shared" si="221"/>
        <v>(株)エネファント</v>
      </c>
      <c r="C958" s="743" t="s">
        <v>647</v>
      </c>
      <c r="D958" s="744">
        <v>1.74E-4</v>
      </c>
      <c r="E958" s="745">
        <v>1.74E-4</v>
      </c>
      <c r="F958" s="1404"/>
      <c r="G958" s="1405"/>
      <c r="H958" s="303" t="str">
        <f t="shared" si="213"/>
        <v>A0528_(株)エネファント</v>
      </c>
      <c r="I958" s="303" t="str">
        <f t="shared" si="214"/>
        <v>A0528_(株)エネファント_(参考値)事業者全体</v>
      </c>
      <c r="M958" s="303">
        <f t="shared" si="215"/>
        <v>0</v>
      </c>
    </row>
    <row r="959" spans="1:13">
      <c r="A959" s="633" t="s">
        <v>507</v>
      </c>
      <c r="B959" s="634" t="s">
        <v>2050</v>
      </c>
      <c r="C959" s="722"/>
      <c r="D959" s="832">
        <v>4.7699999999999999E-4</v>
      </c>
      <c r="E959" s="637">
        <v>4.7699999999999999E-4</v>
      </c>
      <c r="F959" s="638">
        <v>100</v>
      </c>
      <c r="G959" s="639"/>
      <c r="H959" s="303" t="str">
        <f t="shared" si="213"/>
        <v>A0529_(株)エスエナジー</v>
      </c>
      <c r="I959" s="303" t="str">
        <f t="shared" si="214"/>
        <v>A0529_(株)エスエナジー_</v>
      </c>
      <c r="M959" s="303">
        <f t="shared" si="215"/>
        <v>0</v>
      </c>
    </row>
    <row r="960" spans="1:13">
      <c r="A960" s="643" t="s">
        <v>508</v>
      </c>
      <c r="B960" s="644" t="s">
        <v>2051</v>
      </c>
      <c r="C960" s="645" t="s">
        <v>215</v>
      </c>
      <c r="D960" s="646">
        <v>0</v>
      </c>
      <c r="E960" s="647">
        <v>0</v>
      </c>
      <c r="F960" s="1404">
        <v>92.0323133956731</v>
      </c>
      <c r="G960" s="1405" t="s">
        <v>4990</v>
      </c>
      <c r="H960" s="303" t="str">
        <f t="shared" si="213"/>
        <v>A0533_秩父新電力(株)</v>
      </c>
      <c r="I960" s="303" t="str">
        <f t="shared" si="214"/>
        <v>A0533_秩父新電力(株)_メニューA</v>
      </c>
      <c r="M960" s="303">
        <f t="shared" si="215"/>
        <v>0</v>
      </c>
    </row>
    <row r="961" spans="1:13">
      <c r="A961" s="643" t="str">
        <f t="shared" ref="A961:B963" si="222">A960</f>
        <v>A0533</v>
      </c>
      <c r="B961" s="644" t="str">
        <f t="shared" si="222"/>
        <v>秩父新電力(株)</v>
      </c>
      <c r="C961" s="681" t="s">
        <v>293</v>
      </c>
      <c r="D961" s="649">
        <v>2.9599999999999998E-4</v>
      </c>
      <c r="E961" s="650">
        <v>2.9599999999999998E-4</v>
      </c>
      <c r="F961" s="1404"/>
      <c r="G961" s="1405"/>
      <c r="H961" s="303" t="str">
        <f t="shared" si="213"/>
        <v>A0533_秩父新電力(株)</v>
      </c>
      <c r="I961" s="303" t="str">
        <f t="shared" si="214"/>
        <v>A0533_秩父新電力(株)_メニューB</v>
      </c>
      <c r="M961" s="303">
        <f t="shared" si="215"/>
        <v>0</v>
      </c>
    </row>
    <row r="962" spans="1:13">
      <c r="A962" s="643" t="str">
        <f t="shared" si="222"/>
        <v>A0533</v>
      </c>
      <c r="B962" s="644" t="str">
        <f t="shared" si="222"/>
        <v>秩父新電力(株)</v>
      </c>
      <c r="C962" s="648" t="s">
        <v>4418</v>
      </c>
      <c r="D962" s="649">
        <v>3.1199999999999999E-4</v>
      </c>
      <c r="E962" s="650">
        <v>3.1199999999999999E-4</v>
      </c>
      <c r="F962" s="1404"/>
      <c r="G962" s="1405"/>
      <c r="H962" s="303" t="str">
        <f t="shared" si="213"/>
        <v>A0533_秩父新電力(株)</v>
      </c>
      <c r="I962" s="303" t="str">
        <f t="shared" si="214"/>
        <v>A0533_秩父新電力(株)_メニューC(残差)</v>
      </c>
      <c r="M962" s="303">
        <f t="shared" si="215"/>
        <v>0</v>
      </c>
    </row>
    <row r="963" spans="1:13">
      <c r="A963" s="643" t="str">
        <f t="shared" si="222"/>
        <v>A0533</v>
      </c>
      <c r="B963" s="644" t="str">
        <f t="shared" si="222"/>
        <v>秩父新電力(株)</v>
      </c>
      <c r="C963" s="651" t="s">
        <v>647</v>
      </c>
      <c r="D963" s="652">
        <v>2.0900000000000001E-4</v>
      </c>
      <c r="E963" s="653">
        <v>2.0900000000000001E-4</v>
      </c>
      <c r="F963" s="1404"/>
      <c r="G963" s="1405"/>
      <c r="H963" s="303" t="str">
        <f t="shared" si="213"/>
        <v>A0533_秩父新電力(株)</v>
      </c>
      <c r="I963" s="303" t="str">
        <f t="shared" si="214"/>
        <v>A0533_秩父新電力(株)_(参考値)事業者全体</v>
      </c>
      <c r="M963" s="303">
        <f t="shared" si="215"/>
        <v>0</v>
      </c>
    </row>
    <row r="964" spans="1:13">
      <c r="A964" s="633" t="s">
        <v>509</v>
      </c>
      <c r="B964" s="634" t="s">
        <v>2052</v>
      </c>
      <c r="C964" s="640"/>
      <c r="D964" s="641">
        <v>3.7300000000000001E-4</v>
      </c>
      <c r="E964" s="642">
        <v>3.7300000000000001E-4</v>
      </c>
      <c r="F964" s="638">
        <v>100</v>
      </c>
      <c r="G964" s="639"/>
      <c r="H964" s="303" t="str">
        <f t="shared" si="213"/>
        <v>A0534_みよしエナジー(株)</v>
      </c>
      <c r="I964" s="303" t="str">
        <f t="shared" si="214"/>
        <v>A0534_みよしエナジー(株)_</v>
      </c>
      <c r="M964" s="303">
        <f t="shared" si="215"/>
        <v>0</v>
      </c>
    </row>
    <row r="965" spans="1:13">
      <c r="A965" s="633" t="s">
        <v>510</v>
      </c>
      <c r="B965" s="634" t="s">
        <v>2053</v>
      </c>
      <c r="C965" s="722"/>
      <c r="D965" s="832">
        <v>6.0599999999999998E-4</v>
      </c>
      <c r="E965" s="637">
        <v>6.0599999999999998E-4</v>
      </c>
      <c r="F965" s="638">
        <v>100</v>
      </c>
      <c r="G965" s="639"/>
      <c r="H965" s="303" t="str">
        <f t="shared" si="213"/>
        <v>A0538_綿半パートナーズ(株)</v>
      </c>
      <c r="I965" s="303" t="str">
        <f t="shared" si="214"/>
        <v>A0538_綿半パートナーズ(株)_</v>
      </c>
      <c r="M965" s="303">
        <f t="shared" si="215"/>
        <v>0</v>
      </c>
    </row>
    <row r="966" spans="1:13">
      <c r="A966" s="633" t="s">
        <v>511</v>
      </c>
      <c r="B966" s="634" t="s">
        <v>4991</v>
      </c>
      <c r="C966" s="640"/>
      <c r="D966" s="641">
        <v>4.17E-4</v>
      </c>
      <c r="E966" s="642">
        <v>4.17E-4</v>
      </c>
      <c r="F966" s="638">
        <v>100</v>
      </c>
      <c r="G966" s="639"/>
      <c r="H966" s="303" t="str">
        <f t="shared" si="213"/>
        <v>A0539_(株)karch</v>
      </c>
      <c r="I966" s="303" t="str">
        <f t="shared" si="214"/>
        <v>A0539_(株)karch_</v>
      </c>
      <c r="M966" s="303">
        <f t="shared" si="215"/>
        <v>0</v>
      </c>
    </row>
    <row r="967" spans="1:13">
      <c r="A967" s="633" t="s">
        <v>512</v>
      </c>
      <c r="B967" s="634" t="s">
        <v>2054</v>
      </c>
      <c r="C967" s="640"/>
      <c r="D967" s="641">
        <v>5.71E-4</v>
      </c>
      <c r="E967" s="642">
        <v>5.71E-4</v>
      </c>
      <c r="F967" s="638">
        <v>100</v>
      </c>
      <c r="G967" s="639"/>
      <c r="H967" s="303" t="str">
        <f t="shared" si="213"/>
        <v>A0543_(株)かみでん里山公社</v>
      </c>
      <c r="I967" s="303" t="str">
        <f t="shared" si="214"/>
        <v>A0543_(株)かみでん里山公社_</v>
      </c>
      <c r="M967" s="303">
        <f t="shared" si="215"/>
        <v>0</v>
      </c>
    </row>
    <row r="968" spans="1:13">
      <c r="A968" s="633" t="s">
        <v>2055</v>
      </c>
      <c r="B968" s="634" t="s">
        <v>2056</v>
      </c>
      <c r="C968" s="640"/>
      <c r="D968" s="641">
        <v>3.8699999999999997E-4</v>
      </c>
      <c r="E968" s="642">
        <v>3.8699999999999997E-4</v>
      </c>
      <c r="F968" s="638">
        <v>100</v>
      </c>
      <c r="G968" s="639"/>
      <c r="H968" s="303" t="str">
        <f t="shared" si="213"/>
        <v>A0546_(株)三郷ひまわりエナジー</v>
      </c>
      <c r="I968" s="303" t="str">
        <f t="shared" si="214"/>
        <v>A0546_(株)三郷ひまわりエナジー_</v>
      </c>
      <c r="M968" s="303">
        <f t="shared" si="215"/>
        <v>0</v>
      </c>
    </row>
    <row r="969" spans="1:13">
      <c r="A969" s="633" t="s">
        <v>513</v>
      </c>
      <c r="B969" s="634" t="s">
        <v>2057</v>
      </c>
      <c r="C969" s="640"/>
      <c r="D969" s="641">
        <v>2.5000000000000001E-4</v>
      </c>
      <c r="E969" s="642">
        <v>2.5000000000000001E-4</v>
      </c>
      <c r="F969" s="638">
        <v>100</v>
      </c>
      <c r="G969" s="639"/>
      <c r="H969" s="303" t="str">
        <f t="shared" si="213"/>
        <v>A0547_(株)球磨村森電力</v>
      </c>
      <c r="I969" s="303" t="str">
        <f t="shared" si="214"/>
        <v>A0547_(株)球磨村森電力_</v>
      </c>
      <c r="M969" s="303">
        <f t="shared" si="215"/>
        <v>0</v>
      </c>
    </row>
    <row r="970" spans="1:13">
      <c r="A970" s="633" t="s">
        <v>514</v>
      </c>
      <c r="B970" s="634" t="s">
        <v>4992</v>
      </c>
      <c r="C970" s="640"/>
      <c r="D970" s="641">
        <v>5.6499999999999996E-4</v>
      </c>
      <c r="E970" s="779">
        <v>5.6499999999999996E-4</v>
      </c>
      <c r="F970" s="638">
        <v>100</v>
      </c>
      <c r="G970" s="880"/>
      <c r="H970" s="303" t="str">
        <f t="shared" si="213"/>
        <v>A0549_くこくエネルギー(株)</v>
      </c>
      <c r="I970" s="303" t="str">
        <f t="shared" si="214"/>
        <v>A0549_くこくエネルギー(株)_</v>
      </c>
      <c r="M970" s="303">
        <f t="shared" si="215"/>
        <v>0</v>
      </c>
    </row>
    <row r="971" spans="1:13">
      <c r="A971" s="633" t="s">
        <v>515</v>
      </c>
      <c r="B971" s="634" t="s">
        <v>2058</v>
      </c>
      <c r="C971" s="635"/>
      <c r="D971" s="641">
        <v>3.77E-4</v>
      </c>
      <c r="E971" s="779">
        <v>3.77E-4</v>
      </c>
      <c r="F971" s="638">
        <v>0</v>
      </c>
      <c r="G971" s="880" t="s">
        <v>4951</v>
      </c>
      <c r="H971" s="303" t="str">
        <f t="shared" si="213"/>
        <v>A0550_(株)エコログ</v>
      </c>
      <c r="I971" s="303" t="str">
        <f t="shared" si="214"/>
        <v>A0550_(株)エコログ_</v>
      </c>
      <c r="M971" s="303">
        <f t="shared" si="215"/>
        <v>0</v>
      </c>
    </row>
    <row r="972" spans="1:13">
      <c r="A972" s="643" t="s">
        <v>516</v>
      </c>
      <c r="B972" s="644" t="s">
        <v>2059</v>
      </c>
      <c r="C972" s="673" t="s">
        <v>215</v>
      </c>
      <c r="D972" s="833">
        <v>3.39E-4</v>
      </c>
      <c r="E972" s="834">
        <v>3.39E-4</v>
      </c>
      <c r="F972" s="1404">
        <v>100</v>
      </c>
      <c r="G972" s="1405"/>
      <c r="H972" s="303" t="str">
        <f t="shared" si="213"/>
        <v>A0551_飯田まちづくり電力(株)</v>
      </c>
      <c r="I972" s="303" t="str">
        <f t="shared" si="214"/>
        <v>A0551_飯田まちづくり電力(株)_メニューA</v>
      </c>
      <c r="M972" s="303">
        <f t="shared" si="215"/>
        <v>0</v>
      </c>
    </row>
    <row r="973" spans="1:13">
      <c r="A973" s="643" t="str">
        <f t="shared" ref="A973:B973" si="223">A972</f>
        <v>A0551</v>
      </c>
      <c r="B973" s="644" t="str">
        <f t="shared" si="223"/>
        <v>飯田まちづくり電力(株)</v>
      </c>
      <c r="C973" s="747" t="s">
        <v>647</v>
      </c>
      <c r="D973" s="740">
        <v>3.39E-4</v>
      </c>
      <c r="E973" s="662">
        <v>3.39E-4</v>
      </c>
      <c r="F973" s="1404"/>
      <c r="G973" s="1405"/>
      <c r="H973" s="303" t="str">
        <f t="shared" si="213"/>
        <v>A0551_飯田まちづくり電力(株)</v>
      </c>
      <c r="I973" s="303" t="str">
        <f t="shared" si="214"/>
        <v>A0551_飯田まちづくり電力(株)_(参考値)事業者全体</v>
      </c>
      <c r="M973" s="303">
        <f t="shared" si="215"/>
        <v>0</v>
      </c>
    </row>
    <row r="974" spans="1:13">
      <c r="A974" s="633" t="s">
        <v>517</v>
      </c>
      <c r="B974" s="634" t="s">
        <v>2060</v>
      </c>
      <c r="C974" s="914"/>
      <c r="D974" s="919">
        <v>3.4099999999999999E-4</v>
      </c>
      <c r="E974" s="781">
        <v>3.4099999999999999E-4</v>
      </c>
      <c r="F974" s="638">
        <v>100</v>
      </c>
      <c r="G974" s="639"/>
      <c r="H974" s="303" t="str">
        <f t="shared" si="213"/>
        <v>A0552_イワタニ長野(株)</v>
      </c>
      <c r="I974" s="303" t="str">
        <f t="shared" si="214"/>
        <v>A0552_イワタニ長野(株)_</v>
      </c>
      <c r="M974" s="303">
        <f t="shared" si="215"/>
        <v>0</v>
      </c>
    </row>
    <row r="975" spans="1:13">
      <c r="A975" s="643" t="s">
        <v>518</v>
      </c>
      <c r="B975" s="644" t="s">
        <v>2061</v>
      </c>
      <c r="C975" s="920" t="s">
        <v>215</v>
      </c>
      <c r="D975" s="724">
        <v>2.9999999999999997E-4</v>
      </c>
      <c r="E975" s="674">
        <v>2.9999999999999997E-4</v>
      </c>
      <c r="F975" s="1404" t="s">
        <v>4349</v>
      </c>
      <c r="G975" s="1405"/>
      <c r="H975" s="303" t="str">
        <f t="shared" si="213"/>
        <v>A0553_シェルジャパン(株)</v>
      </c>
      <c r="I975" s="303" t="str">
        <f t="shared" si="214"/>
        <v>A0553_シェルジャパン(株)_メニューA</v>
      </c>
      <c r="M975" s="303">
        <f t="shared" si="215"/>
        <v>0</v>
      </c>
    </row>
    <row r="976" spans="1:13">
      <c r="A976" s="643" t="str">
        <f t="shared" ref="A976:B978" si="224">A975</f>
        <v>A0553</v>
      </c>
      <c r="B976" s="644" t="str">
        <f t="shared" si="224"/>
        <v>シェルジャパン(株)</v>
      </c>
      <c r="C976" s="921" t="s">
        <v>293</v>
      </c>
      <c r="D976" s="725">
        <v>4.0000000000000002E-4</v>
      </c>
      <c r="E976" s="674">
        <v>4.0000000000000002E-4</v>
      </c>
      <c r="F976" s="1404"/>
      <c r="G976" s="1405"/>
      <c r="H976" s="303" t="str">
        <f t="shared" si="213"/>
        <v>A0553_シェルジャパン(株)</v>
      </c>
      <c r="I976" s="303" t="str">
        <f t="shared" si="214"/>
        <v>A0553_シェルジャパン(株)_メニューB</v>
      </c>
      <c r="M976" s="303">
        <f t="shared" si="215"/>
        <v>0</v>
      </c>
    </row>
    <row r="977" spans="1:13">
      <c r="A977" s="643" t="str">
        <f t="shared" si="224"/>
        <v>A0553</v>
      </c>
      <c r="B977" s="644" t="str">
        <f t="shared" si="224"/>
        <v>シェルジャパン(株)</v>
      </c>
      <c r="C977" s="748" t="s">
        <v>4418</v>
      </c>
      <c r="D977" s="725">
        <v>4.2900000000000002E-4</v>
      </c>
      <c r="E977" s="922">
        <v>4.2900000000000002E-4</v>
      </c>
      <c r="F977" s="1404"/>
      <c r="G977" s="1405"/>
      <c r="H977" s="303" t="str">
        <f t="shared" si="213"/>
        <v>A0553_シェルジャパン(株)</v>
      </c>
      <c r="I977" s="303" t="str">
        <f t="shared" si="214"/>
        <v>A0553_シェルジャパン(株)_メニューC(残差)</v>
      </c>
      <c r="M977" s="303">
        <f t="shared" si="215"/>
        <v>0</v>
      </c>
    </row>
    <row r="978" spans="1:13">
      <c r="A978" s="643" t="str">
        <f t="shared" si="224"/>
        <v>A0553</v>
      </c>
      <c r="B978" s="644" t="str">
        <f t="shared" si="224"/>
        <v>シェルジャパン(株)</v>
      </c>
      <c r="C978" s="842" t="s">
        <v>647</v>
      </c>
      <c r="D978" s="727">
        <v>4.2900000000000002E-4</v>
      </c>
      <c r="E978" s="701">
        <v>4.2900000000000002E-4</v>
      </c>
      <c r="F978" s="1404"/>
      <c r="G978" s="1405"/>
      <c r="H978" s="303" t="str">
        <f t="shared" si="213"/>
        <v>A0553_シェルジャパン(株)</v>
      </c>
      <c r="I978" s="303" t="str">
        <f t="shared" si="214"/>
        <v>A0553_シェルジャパン(株)_(参考値)事業者全体</v>
      </c>
      <c r="M978" s="303">
        <f t="shared" si="215"/>
        <v>0</v>
      </c>
    </row>
    <row r="979" spans="1:13">
      <c r="A979" s="633" t="s">
        <v>519</v>
      </c>
      <c r="B979" s="634" t="s">
        <v>2062</v>
      </c>
      <c r="C979" s="648"/>
      <c r="D979" s="832">
        <v>4.2900000000000002E-4</v>
      </c>
      <c r="E979" s="637">
        <v>4.2900000000000002E-4</v>
      </c>
      <c r="F979" s="638" t="s">
        <v>4349</v>
      </c>
      <c r="G979" s="639"/>
      <c r="H979" s="303" t="str">
        <f t="shared" si="213"/>
        <v>A0555_石油資源開発(株)</v>
      </c>
      <c r="I979" s="303" t="str">
        <f t="shared" si="214"/>
        <v>A0555_石油資源開発(株)_</v>
      </c>
      <c r="M979" s="303">
        <f t="shared" si="215"/>
        <v>0</v>
      </c>
    </row>
    <row r="980" spans="1:13">
      <c r="A980" s="643" t="s">
        <v>520</v>
      </c>
      <c r="B980" s="644" t="s">
        <v>2063</v>
      </c>
      <c r="C980" s="673" t="s">
        <v>215</v>
      </c>
      <c r="D980" s="646">
        <v>0</v>
      </c>
      <c r="E980" s="647">
        <v>0</v>
      </c>
      <c r="F980" s="1404">
        <v>99.637214170692431</v>
      </c>
      <c r="G980" s="1405" t="s">
        <v>4378</v>
      </c>
      <c r="H980" s="303" t="str">
        <f t="shared" si="213"/>
        <v>A0556_越後天然ガス(株)</v>
      </c>
      <c r="I980" s="303" t="str">
        <f t="shared" si="214"/>
        <v>A0556_越後天然ガス(株)_メニューA</v>
      </c>
      <c r="M980" s="303">
        <f t="shared" si="215"/>
        <v>0</v>
      </c>
    </row>
    <row r="981" spans="1:13">
      <c r="A981" s="643" t="str">
        <f t="shared" ref="A981:B982" si="225">A980</f>
        <v>A0556</v>
      </c>
      <c r="B981" s="644" t="str">
        <f t="shared" si="225"/>
        <v>越後天然ガス(株)</v>
      </c>
      <c r="C981" s="676" t="s">
        <v>4385</v>
      </c>
      <c r="D981" s="649">
        <v>4.95E-4</v>
      </c>
      <c r="E981" s="650">
        <v>4.95E-4</v>
      </c>
      <c r="F981" s="1404"/>
      <c r="G981" s="1405"/>
      <c r="H981" s="303" t="str">
        <f t="shared" si="213"/>
        <v>A0556_越後天然ガス(株)</v>
      </c>
      <c r="I981" s="303" t="str">
        <f t="shared" si="214"/>
        <v>A0556_越後天然ガス(株)_メニューB(残差)</v>
      </c>
      <c r="M981" s="303">
        <f t="shared" si="215"/>
        <v>0</v>
      </c>
    </row>
    <row r="982" spans="1:13">
      <c r="A982" s="643" t="str">
        <f t="shared" si="225"/>
        <v>A0556</v>
      </c>
      <c r="B982" s="644" t="str">
        <f t="shared" si="225"/>
        <v>越後天然ガス(株)</v>
      </c>
      <c r="C982" s="719" t="s">
        <v>647</v>
      </c>
      <c r="D982" s="658">
        <v>2.2900000000000001E-4</v>
      </c>
      <c r="E982" s="653">
        <v>2.2900000000000001E-4</v>
      </c>
      <c r="F982" s="1404"/>
      <c r="G982" s="1405"/>
      <c r="H982" s="303" t="str">
        <f t="shared" si="213"/>
        <v>A0556_越後天然ガス(株)</v>
      </c>
      <c r="I982" s="303" t="str">
        <f t="shared" si="214"/>
        <v>A0556_越後天然ガス(株)_(参考値)事業者全体</v>
      </c>
      <c r="M982" s="303">
        <f t="shared" si="215"/>
        <v>0</v>
      </c>
    </row>
    <row r="983" spans="1:13">
      <c r="A983" s="633" t="s">
        <v>521</v>
      </c>
      <c r="B983" s="634" t="s">
        <v>2064</v>
      </c>
      <c r="C983" s="722"/>
      <c r="D983" s="641">
        <v>3.6600000000000001E-4</v>
      </c>
      <c r="E983" s="642">
        <v>3.6600000000000001E-4</v>
      </c>
      <c r="F983" s="638">
        <v>100</v>
      </c>
      <c r="G983" s="639"/>
      <c r="H983" s="303" t="str">
        <f t="shared" si="213"/>
        <v>A0558_坂戸ガス(株)</v>
      </c>
      <c r="I983" s="303" t="str">
        <f t="shared" si="214"/>
        <v>A0558_坂戸ガス(株)_</v>
      </c>
      <c r="M983" s="303">
        <f t="shared" si="215"/>
        <v>0</v>
      </c>
    </row>
    <row r="984" spans="1:13">
      <c r="A984" s="633" t="s">
        <v>522</v>
      </c>
      <c r="B984" s="634" t="s">
        <v>2065</v>
      </c>
      <c r="C984" s="640"/>
      <c r="D984" s="641">
        <v>2.99E-4</v>
      </c>
      <c r="E984" s="642">
        <v>2.99E-4</v>
      </c>
      <c r="F984" s="638">
        <v>100</v>
      </c>
      <c r="G984" s="639"/>
      <c r="H984" s="303" t="str">
        <f t="shared" si="213"/>
        <v>A0559_(株)デベロップ</v>
      </c>
      <c r="I984" s="303" t="str">
        <f t="shared" si="214"/>
        <v>A0559_(株)デベロップ_</v>
      </c>
      <c r="M984" s="303">
        <f t="shared" si="215"/>
        <v>0</v>
      </c>
    </row>
    <row r="985" spans="1:13" ht="39.6">
      <c r="A985" s="633" t="s">
        <v>523</v>
      </c>
      <c r="B985" s="634" t="s">
        <v>2066</v>
      </c>
      <c r="C985" s="640"/>
      <c r="D985" s="641">
        <v>3.1100000000000002E-4</v>
      </c>
      <c r="E985" s="642">
        <v>3.1100000000000002E-4</v>
      </c>
      <c r="F985" s="638">
        <v>60.461751298392031</v>
      </c>
      <c r="G985" s="639" t="s">
        <v>4378</v>
      </c>
      <c r="H985" s="303" t="str">
        <f t="shared" si="213"/>
        <v>A0560_(株)テレ・マーカー</v>
      </c>
      <c r="I985" s="303" t="str">
        <f t="shared" si="214"/>
        <v>A0560_(株)テレ・マーカー_</v>
      </c>
      <c r="M985" s="303">
        <f t="shared" si="215"/>
        <v>0</v>
      </c>
    </row>
    <row r="986" spans="1:13" ht="39.6">
      <c r="A986" s="633" t="s">
        <v>524</v>
      </c>
      <c r="B986" s="634" t="s">
        <v>4993</v>
      </c>
      <c r="C986" s="640"/>
      <c r="D986" s="641">
        <v>4.2499999999999998E-4</v>
      </c>
      <c r="E986" s="642">
        <v>4.2499999999999998E-4</v>
      </c>
      <c r="F986" s="638">
        <v>72.952438011464977</v>
      </c>
      <c r="G986" s="639" t="s">
        <v>4949</v>
      </c>
      <c r="H986" s="303" t="str">
        <f t="shared" si="213"/>
        <v>A0562_MGCエネルギー(株)</v>
      </c>
      <c r="I986" s="303" t="str">
        <f t="shared" si="214"/>
        <v>A0562_MGCエネルギー(株)_</v>
      </c>
      <c r="M986" s="303">
        <f t="shared" si="215"/>
        <v>0</v>
      </c>
    </row>
    <row r="987" spans="1:13">
      <c r="A987" s="633" t="s">
        <v>525</v>
      </c>
      <c r="B987" s="634" t="s">
        <v>2067</v>
      </c>
      <c r="C987" s="640"/>
      <c r="D987" s="641">
        <v>4.2900000000000002E-4</v>
      </c>
      <c r="E987" s="923">
        <v>4.2900000000000002E-4</v>
      </c>
      <c r="F987" s="638" t="s">
        <v>4349</v>
      </c>
      <c r="G987" s="639"/>
      <c r="H987" s="303" t="str">
        <f t="shared" si="213"/>
        <v>A0565_福島フェニックス電力(株)</v>
      </c>
      <c r="I987" s="303" t="str">
        <f t="shared" si="214"/>
        <v>A0565_福島フェニックス電力(株)_</v>
      </c>
      <c r="M987" s="303">
        <f t="shared" si="215"/>
        <v>0</v>
      </c>
    </row>
    <row r="988" spans="1:13">
      <c r="A988" s="633" t="s">
        <v>4994</v>
      </c>
      <c r="B988" s="634" t="s">
        <v>4995</v>
      </c>
      <c r="C988" s="640"/>
      <c r="D988" s="641">
        <v>5.1800000000000001E-4</v>
      </c>
      <c r="E988" s="924">
        <v>5.1800000000000001E-4</v>
      </c>
      <c r="F988" s="638">
        <v>100</v>
      </c>
      <c r="G988" s="639"/>
      <c r="H988" s="303" t="str">
        <f t="shared" si="213"/>
        <v>A0566_あんしん電力合同会社</v>
      </c>
      <c r="I988" s="303" t="str">
        <f t="shared" si="214"/>
        <v>A0566_あんしん電力合同会社_</v>
      </c>
      <c r="M988" s="303">
        <f t="shared" si="215"/>
        <v>0</v>
      </c>
    </row>
    <row r="989" spans="1:13">
      <c r="A989" s="633" t="s">
        <v>526</v>
      </c>
      <c r="B989" s="634" t="s">
        <v>2068</v>
      </c>
      <c r="C989" s="640"/>
      <c r="D989" s="641">
        <v>4.5899999999999999E-4</v>
      </c>
      <c r="E989" s="642">
        <v>4.5899999999999999E-4</v>
      </c>
      <c r="F989" s="638">
        <v>100</v>
      </c>
      <c r="G989" s="639"/>
      <c r="H989" s="303" t="str">
        <f t="shared" si="213"/>
        <v>A0567_(株)美作国電力</v>
      </c>
      <c r="I989" s="303" t="str">
        <f t="shared" si="214"/>
        <v>A0567_(株)美作国電力_</v>
      </c>
      <c r="M989" s="303">
        <f t="shared" si="215"/>
        <v>0</v>
      </c>
    </row>
    <row r="990" spans="1:13">
      <c r="A990" s="633" t="s">
        <v>2069</v>
      </c>
      <c r="B990" s="634" t="s">
        <v>2070</v>
      </c>
      <c r="C990" s="640"/>
      <c r="D990" s="641">
        <v>3.4099999999999999E-4</v>
      </c>
      <c r="E990" s="642">
        <v>3.4099999999999999E-4</v>
      </c>
      <c r="F990" s="638">
        <v>100</v>
      </c>
      <c r="G990" s="639"/>
      <c r="H990" s="303" t="str">
        <f t="shared" si="213"/>
        <v>A0570_八幡商事(株)</v>
      </c>
      <c r="I990" s="303" t="str">
        <f t="shared" si="214"/>
        <v>A0570_八幡商事(株)_</v>
      </c>
      <c r="M990" s="303">
        <f t="shared" si="215"/>
        <v>0</v>
      </c>
    </row>
    <row r="991" spans="1:13">
      <c r="A991" s="643" t="s">
        <v>527</v>
      </c>
      <c r="B991" s="644" t="s">
        <v>2071</v>
      </c>
      <c r="C991" s="635" t="s">
        <v>215</v>
      </c>
      <c r="D991" s="646">
        <v>0</v>
      </c>
      <c r="E991" s="647">
        <v>0</v>
      </c>
      <c r="F991" s="1404">
        <v>100</v>
      </c>
      <c r="G991" s="1405"/>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43" t="str">
        <f t="shared" ref="A992:B994" si="229">A991</f>
        <v>A0571</v>
      </c>
      <c r="B992" s="644" t="str">
        <f t="shared" si="229"/>
        <v>おいでんエネルギー(株)</v>
      </c>
      <c r="C992" s="684" t="s">
        <v>293</v>
      </c>
      <c r="D992" s="649">
        <v>0</v>
      </c>
      <c r="E992" s="650">
        <v>0</v>
      </c>
      <c r="F992" s="1404"/>
      <c r="G992" s="1405"/>
      <c r="H992" s="303" t="str">
        <f t="shared" si="226"/>
        <v>A0571_おいでんエネルギー(株)</v>
      </c>
      <c r="I992" s="303" t="str">
        <f t="shared" si="227"/>
        <v>A0571_おいでんエネルギー(株)_メニューB</v>
      </c>
      <c r="M992" s="303">
        <f t="shared" si="228"/>
        <v>0</v>
      </c>
    </row>
    <row r="993" spans="1:13">
      <c r="A993" s="643" t="str">
        <f t="shared" si="229"/>
        <v>A0571</v>
      </c>
      <c r="B993" s="644" t="str">
        <f t="shared" si="229"/>
        <v>おいでんエネルギー(株)</v>
      </c>
      <c r="C993" s="681" t="s">
        <v>4418</v>
      </c>
      <c r="D993" s="649">
        <v>7.7000000000000001E-5</v>
      </c>
      <c r="E993" s="650">
        <v>7.7000000000000001E-5</v>
      </c>
      <c r="F993" s="1404"/>
      <c r="G993" s="1405"/>
      <c r="H993" s="303" t="str">
        <f t="shared" si="226"/>
        <v>A0571_おいでんエネルギー(株)</v>
      </c>
      <c r="I993" s="303" t="str">
        <f t="shared" si="227"/>
        <v>A0571_おいでんエネルギー(株)_メニューC(残差)</v>
      </c>
      <c r="M993" s="303">
        <f t="shared" si="228"/>
        <v>0</v>
      </c>
    </row>
    <row r="994" spans="1:13">
      <c r="A994" s="643" t="str">
        <f t="shared" si="229"/>
        <v>A0571</v>
      </c>
      <c r="B994" s="644" t="str">
        <f t="shared" si="229"/>
        <v>おいでんエネルギー(株)</v>
      </c>
      <c r="C994" s="648" t="s">
        <v>647</v>
      </c>
      <c r="D994" s="652">
        <v>7.6000000000000004E-5</v>
      </c>
      <c r="E994" s="653">
        <v>7.6000000000000004E-5</v>
      </c>
      <c r="F994" s="1404"/>
      <c r="G994" s="1405"/>
      <c r="H994" s="303" t="str">
        <f t="shared" si="226"/>
        <v>A0571_おいでんエネルギー(株)</v>
      </c>
      <c r="I994" s="303" t="str">
        <f t="shared" si="227"/>
        <v>A0571_おいでんエネルギー(株)_(参考値)事業者全体</v>
      </c>
      <c r="M994" s="303">
        <f t="shared" si="228"/>
        <v>0</v>
      </c>
    </row>
    <row r="995" spans="1:13">
      <c r="A995" s="633" t="s">
        <v>528</v>
      </c>
      <c r="B995" s="634" t="s">
        <v>2072</v>
      </c>
      <c r="C995" s="640"/>
      <c r="D995" s="641">
        <v>6.1700000000000004E-4</v>
      </c>
      <c r="E995" s="642">
        <v>6.1700000000000004E-4</v>
      </c>
      <c r="F995" s="638">
        <v>100</v>
      </c>
      <c r="G995" s="639"/>
      <c r="H995" s="303" t="str">
        <f t="shared" si="226"/>
        <v>A0572_(株)イシオ</v>
      </c>
      <c r="I995" s="303" t="str">
        <f t="shared" si="227"/>
        <v>A0572_(株)イシオ_</v>
      </c>
      <c r="M995" s="303">
        <f t="shared" si="228"/>
        <v>0</v>
      </c>
    </row>
    <row r="996" spans="1:13">
      <c r="A996" s="633" t="s">
        <v>529</v>
      </c>
      <c r="B996" s="634" t="s">
        <v>2073</v>
      </c>
      <c r="C996" s="640"/>
      <c r="D996" s="641">
        <v>2.5000000000000001E-4</v>
      </c>
      <c r="E996" s="779">
        <v>2.5000000000000001E-4</v>
      </c>
      <c r="F996" s="638">
        <v>100</v>
      </c>
      <c r="G996" s="880"/>
      <c r="H996" s="303" t="str">
        <f t="shared" si="226"/>
        <v>A0573_北陸電力ビズ・エナジーソリューション(株)</v>
      </c>
      <c r="I996" s="303" t="str">
        <f t="shared" si="227"/>
        <v>A0573_北陸電力ビズ・エナジーソリューション(株)_</v>
      </c>
      <c r="M996" s="303">
        <f t="shared" si="228"/>
        <v>0</v>
      </c>
    </row>
    <row r="997" spans="1:13">
      <c r="A997" s="643" t="s">
        <v>530</v>
      </c>
      <c r="B997" s="644" t="s">
        <v>2074</v>
      </c>
      <c r="C997" s="635" t="s">
        <v>215</v>
      </c>
      <c r="D997" s="646">
        <v>0</v>
      </c>
      <c r="E997" s="647">
        <v>0</v>
      </c>
      <c r="F997" s="1404">
        <v>100</v>
      </c>
      <c r="G997" s="1405"/>
      <c r="H997" s="303" t="str">
        <f t="shared" si="226"/>
        <v>A0577_丸紅伊那みらいでんき(株)</v>
      </c>
      <c r="I997" s="303" t="str">
        <f t="shared" si="227"/>
        <v>A0577_丸紅伊那みらいでんき(株)_メニューA</v>
      </c>
      <c r="M997" s="303">
        <f t="shared" si="228"/>
        <v>0</v>
      </c>
    </row>
    <row r="998" spans="1:13">
      <c r="A998" s="643" t="str">
        <f t="shared" ref="A998:B999" si="230">A997</f>
        <v>A0577</v>
      </c>
      <c r="B998" s="644" t="str">
        <f t="shared" si="230"/>
        <v>丸紅伊那みらいでんき(株)</v>
      </c>
      <c r="C998" s="684" t="s">
        <v>4385</v>
      </c>
      <c r="D998" s="649">
        <v>3.21E-4</v>
      </c>
      <c r="E998" s="650">
        <v>3.21E-4</v>
      </c>
      <c r="F998" s="1404"/>
      <c r="G998" s="1405"/>
      <c r="H998" s="303" t="str">
        <f t="shared" si="226"/>
        <v>A0577_丸紅伊那みらいでんき(株)</v>
      </c>
      <c r="I998" s="303" t="str">
        <f t="shared" si="227"/>
        <v>A0577_丸紅伊那みらいでんき(株)_メニューB(残差)</v>
      </c>
      <c r="M998" s="303">
        <f t="shared" si="228"/>
        <v>0</v>
      </c>
    </row>
    <row r="999" spans="1:13">
      <c r="A999" s="643" t="str">
        <f t="shared" si="230"/>
        <v>A0577</v>
      </c>
      <c r="B999" s="644" t="str">
        <f t="shared" si="230"/>
        <v>丸紅伊那みらいでんき(株)</v>
      </c>
      <c r="C999" s="651" t="s">
        <v>647</v>
      </c>
      <c r="D999" s="652">
        <v>2.9999999999999997E-4</v>
      </c>
      <c r="E999" s="653">
        <v>2.9999999999999997E-4</v>
      </c>
      <c r="F999" s="1404"/>
      <c r="G999" s="1405"/>
      <c r="H999" s="303" t="str">
        <f t="shared" si="226"/>
        <v>A0577_丸紅伊那みらいでんき(株)</v>
      </c>
      <c r="I999" s="303" t="str">
        <f t="shared" si="227"/>
        <v>A0577_丸紅伊那みらいでんき(株)_(参考値)事業者全体</v>
      </c>
      <c r="M999" s="303">
        <f t="shared" si="228"/>
        <v>0</v>
      </c>
    </row>
    <row r="1000" spans="1:13">
      <c r="A1000" s="633" t="s">
        <v>531</v>
      </c>
      <c r="B1000" s="634" t="s">
        <v>2075</v>
      </c>
      <c r="C1000" s="635"/>
      <c r="D1000" s="771">
        <v>5.3899999999999998E-4</v>
      </c>
      <c r="E1000" s="808">
        <v>5.3899999999999998E-4</v>
      </c>
      <c r="F1000" s="638">
        <v>100</v>
      </c>
      <c r="G1000" s="639"/>
      <c r="H1000" s="303" t="str">
        <f t="shared" si="226"/>
        <v>A0578_富士山エナジー(株)</v>
      </c>
      <c r="I1000" s="303" t="str">
        <f t="shared" si="227"/>
        <v>A0578_富士山エナジー(株)_</v>
      </c>
      <c r="M1000" s="303">
        <f t="shared" si="228"/>
        <v>0</v>
      </c>
    </row>
    <row r="1001" spans="1:13">
      <c r="A1001" s="643" t="s">
        <v>532</v>
      </c>
      <c r="B1001" s="644" t="s">
        <v>4996</v>
      </c>
      <c r="C1001" s="839" t="s">
        <v>215</v>
      </c>
      <c r="D1001" s="724">
        <v>2.7E-4</v>
      </c>
      <c r="E1001" s="764">
        <v>2.7E-4</v>
      </c>
      <c r="F1001" s="1404">
        <v>100</v>
      </c>
      <c r="G1001" s="1423"/>
      <c r="H1001" s="303" t="str">
        <f t="shared" si="226"/>
        <v>A0581_WSエナジー(株)</v>
      </c>
      <c r="I1001" s="303" t="str">
        <f t="shared" si="227"/>
        <v>A0581_WSエナジー(株)_メニューA</v>
      </c>
      <c r="M1001" s="303">
        <f t="shared" si="228"/>
        <v>0</v>
      </c>
    </row>
    <row r="1002" spans="1:13">
      <c r="A1002" s="643" t="str">
        <f t="shared" ref="A1002:B1004" si="231">A1001</f>
        <v>A0581</v>
      </c>
      <c r="B1002" s="644" t="str">
        <f t="shared" si="231"/>
        <v>WSエナジー(株)</v>
      </c>
      <c r="C1002" s="668" t="s">
        <v>293</v>
      </c>
      <c r="D1002" s="725">
        <v>0</v>
      </c>
      <c r="E1002" s="669">
        <v>0</v>
      </c>
      <c r="F1002" s="1404"/>
      <c r="G1002" s="1423"/>
      <c r="H1002" s="303" t="str">
        <f t="shared" si="226"/>
        <v>A0581_WSエナジー(株)</v>
      </c>
      <c r="I1002" s="303" t="str">
        <f t="shared" si="227"/>
        <v>A0581_WSエナジー(株)_メニューB</v>
      </c>
      <c r="M1002" s="303">
        <f t="shared" si="228"/>
        <v>0</v>
      </c>
    </row>
    <row r="1003" spans="1:13">
      <c r="A1003" s="643" t="str">
        <f t="shared" si="231"/>
        <v>A0581</v>
      </c>
      <c r="B1003" s="644" t="str">
        <f t="shared" si="231"/>
        <v>WSエナジー(株)</v>
      </c>
      <c r="C1003" s="668" t="s">
        <v>4418</v>
      </c>
      <c r="D1003" s="725">
        <v>3.3599999999999998E-4</v>
      </c>
      <c r="E1003" s="669">
        <v>3.3599999999999998E-4</v>
      </c>
      <c r="F1003" s="1404"/>
      <c r="G1003" s="1423"/>
      <c r="H1003" s="303" t="str">
        <f t="shared" si="226"/>
        <v>A0581_WSエナジー(株)</v>
      </c>
      <c r="I1003" s="303" t="str">
        <f t="shared" si="227"/>
        <v>A0581_WSエナジー(株)_メニューC(残差)</v>
      </c>
      <c r="M1003" s="303">
        <f t="shared" si="228"/>
        <v>0</v>
      </c>
    </row>
    <row r="1004" spans="1:13">
      <c r="A1004" s="643" t="str">
        <f t="shared" si="231"/>
        <v>A0581</v>
      </c>
      <c r="B1004" s="644" t="str">
        <f t="shared" si="231"/>
        <v>WSエナジー(株)</v>
      </c>
      <c r="C1004" s="699" t="s">
        <v>647</v>
      </c>
      <c r="D1004" s="671">
        <v>3.0899999999999998E-4</v>
      </c>
      <c r="E1004" s="672">
        <v>3.0899999999999998E-4</v>
      </c>
      <c r="F1004" s="1404"/>
      <c r="G1004" s="1423"/>
      <c r="H1004" s="303" t="str">
        <f t="shared" si="226"/>
        <v>A0581_WSエナジー(株)</v>
      </c>
      <c r="I1004" s="303" t="str">
        <f t="shared" si="227"/>
        <v>A0581_WSエナジー(株)_(参考値)事業者全体</v>
      </c>
      <c r="M1004" s="303">
        <f t="shared" si="228"/>
        <v>0</v>
      </c>
    </row>
    <row r="1005" spans="1:13">
      <c r="A1005" s="643" t="s">
        <v>534</v>
      </c>
      <c r="B1005" s="643" t="s">
        <v>4997</v>
      </c>
      <c r="C1005" s="648" t="s">
        <v>215</v>
      </c>
      <c r="D1005" s="682">
        <v>3.68E-4</v>
      </c>
      <c r="E1005" s="683">
        <v>3.68E-4</v>
      </c>
      <c r="F1005" s="1404">
        <v>100</v>
      </c>
      <c r="G1005" s="1405"/>
      <c r="H1005" s="303" t="str">
        <f t="shared" si="226"/>
        <v>A0582_TERA Energy(株)</v>
      </c>
      <c r="I1005" s="303" t="str">
        <f t="shared" si="227"/>
        <v>A0582_TERA Energy(株)_メニューA</v>
      </c>
      <c r="M1005" s="303">
        <f t="shared" si="228"/>
        <v>0</v>
      </c>
    </row>
    <row r="1006" spans="1:13">
      <c r="A1006" s="643" t="str">
        <f t="shared" ref="A1006:A1007" si="232">A1005</f>
        <v>A0582</v>
      </c>
      <c r="B1006" s="644" t="str">
        <f>B1005</f>
        <v>TERA Energy(株)</v>
      </c>
      <c r="C1006" s="684" t="s">
        <v>4385</v>
      </c>
      <c r="D1006" s="835">
        <v>0</v>
      </c>
      <c r="E1006" s="689">
        <v>0</v>
      </c>
      <c r="F1006" s="1404"/>
      <c r="G1006" s="1405"/>
      <c r="H1006" s="303" t="str">
        <f t="shared" si="226"/>
        <v>A0582_TERA Energy(株)</v>
      </c>
      <c r="I1006" s="303" t="str">
        <f t="shared" si="227"/>
        <v>A0582_TERA Energy(株)_メニューB(残差)</v>
      </c>
      <c r="M1006" s="303">
        <f t="shared" si="228"/>
        <v>0</v>
      </c>
    </row>
    <row r="1007" spans="1:13">
      <c r="A1007" s="643" t="str">
        <f t="shared" si="232"/>
        <v>A0582</v>
      </c>
      <c r="B1007" s="644" t="str">
        <f>B1006</f>
        <v>TERA Energy(株)</v>
      </c>
      <c r="C1007" s="660" t="s">
        <v>647</v>
      </c>
      <c r="D1007" s="652">
        <v>3.6699999999999998E-4</v>
      </c>
      <c r="E1007" s="653">
        <v>3.6699999999999998E-4</v>
      </c>
      <c r="F1007" s="1404"/>
      <c r="G1007" s="1405"/>
      <c r="H1007" s="303" t="str">
        <f t="shared" si="226"/>
        <v>A0582_TERA Energy(株)</v>
      </c>
      <c r="I1007" s="303" t="str">
        <f t="shared" si="227"/>
        <v>A0582_TERA Energy(株)_(参考値)事業者全体</v>
      </c>
      <c r="M1007" s="303">
        <f t="shared" si="228"/>
        <v>0</v>
      </c>
    </row>
    <row r="1008" spans="1:13">
      <c r="A1008" s="643" t="s">
        <v>535</v>
      </c>
      <c r="B1008" s="739" t="s">
        <v>4998</v>
      </c>
      <c r="C1008" s="734" t="s">
        <v>215</v>
      </c>
      <c r="D1008" s="691">
        <v>0</v>
      </c>
      <c r="E1008" s="647">
        <v>0</v>
      </c>
      <c r="F1008" s="1404">
        <v>100</v>
      </c>
      <c r="G1008" s="1405"/>
      <c r="H1008" s="303" t="str">
        <f t="shared" si="226"/>
        <v>A0584_MCPD(株)</v>
      </c>
      <c r="I1008" s="303" t="str">
        <f t="shared" si="227"/>
        <v>A0584_MCPD(株)_メニューA</v>
      </c>
      <c r="M1008" s="303">
        <f t="shared" si="228"/>
        <v>0</v>
      </c>
    </row>
    <row r="1009" spans="1:13">
      <c r="A1009" s="643" t="str">
        <f t="shared" ref="A1009:A1010" si="233">A1008</f>
        <v>A0584</v>
      </c>
      <c r="B1009" s="739" t="str">
        <f>B1008</f>
        <v>MCPD(株)</v>
      </c>
      <c r="C1009" s="735" t="s">
        <v>4385</v>
      </c>
      <c r="D1009" s="925">
        <v>0</v>
      </c>
      <c r="E1009" s="689">
        <v>0</v>
      </c>
      <c r="F1009" s="1404"/>
      <c r="G1009" s="1405"/>
      <c r="H1009" s="303" t="str">
        <f t="shared" si="226"/>
        <v>A0584_MCPD(株)</v>
      </c>
      <c r="I1009" s="303" t="str">
        <f t="shared" si="227"/>
        <v>A0584_MCPD(株)_メニューB(残差)</v>
      </c>
      <c r="M1009" s="303">
        <f t="shared" si="228"/>
        <v>0</v>
      </c>
    </row>
    <row r="1010" spans="1:13">
      <c r="A1010" s="643" t="str">
        <f t="shared" si="233"/>
        <v>A0584</v>
      </c>
      <c r="B1010" s="739" t="str">
        <f>B1009</f>
        <v>MCPD(株)</v>
      </c>
      <c r="C1010" s="736" t="s">
        <v>647</v>
      </c>
      <c r="D1010" s="658">
        <v>0</v>
      </c>
      <c r="E1010" s="726">
        <v>0</v>
      </c>
      <c r="F1010" s="1404"/>
      <c r="G1010" s="1405"/>
      <c r="H1010" s="303" t="str">
        <f t="shared" si="226"/>
        <v>A0584_MCPD(株)</v>
      </c>
      <c r="I1010" s="303" t="str">
        <f t="shared" si="227"/>
        <v>A0584_MCPD(株)_(参考値)事業者全体</v>
      </c>
      <c r="M1010" s="303">
        <f t="shared" si="228"/>
        <v>0</v>
      </c>
    </row>
    <row r="1011" spans="1:13">
      <c r="A1011" s="633" t="s">
        <v>536</v>
      </c>
      <c r="B1011" s="875" t="s">
        <v>2076</v>
      </c>
      <c r="C1011" s="824"/>
      <c r="D1011" s="878">
        <v>5.8699999999999996E-4</v>
      </c>
      <c r="E1011" s="642">
        <v>5.8699999999999996E-4</v>
      </c>
      <c r="F1011" s="638">
        <v>100</v>
      </c>
      <c r="G1011" s="639"/>
      <c r="H1011" s="303" t="str">
        <f t="shared" si="226"/>
        <v>A0586_グリーンシティこばやし(株)</v>
      </c>
      <c r="I1011" s="303" t="str">
        <f t="shared" si="227"/>
        <v>A0586_グリーンシティこばやし(株)_</v>
      </c>
      <c r="M1011" s="303">
        <f t="shared" si="228"/>
        <v>0</v>
      </c>
    </row>
    <row r="1012" spans="1:13">
      <c r="A1012" s="633" t="s">
        <v>537</v>
      </c>
      <c r="B1012" s="875" t="s">
        <v>2077</v>
      </c>
      <c r="C1012" s="824"/>
      <c r="D1012" s="878">
        <v>3.4099999999999999E-4</v>
      </c>
      <c r="E1012" s="642">
        <v>3.4099999999999999E-4</v>
      </c>
      <c r="F1012" s="638">
        <v>100</v>
      </c>
      <c r="G1012" s="639"/>
      <c r="H1012" s="303" t="str">
        <f t="shared" si="226"/>
        <v>A0587_(株)吉田石油店</v>
      </c>
      <c r="I1012" s="303" t="str">
        <f t="shared" si="227"/>
        <v>A0587_(株)吉田石油店_</v>
      </c>
      <c r="M1012" s="303">
        <f t="shared" si="228"/>
        <v>0</v>
      </c>
    </row>
    <row r="1013" spans="1:13">
      <c r="A1013" s="844" t="s">
        <v>538</v>
      </c>
      <c r="B1013" s="845" t="s">
        <v>2078</v>
      </c>
      <c r="C1013" s="705"/>
      <c r="D1013" s="771">
        <v>0</v>
      </c>
      <c r="E1013" s="808">
        <v>0</v>
      </c>
      <c r="F1013" s="847">
        <v>100</v>
      </c>
      <c r="G1013" s="848"/>
      <c r="H1013" s="303" t="str">
        <f t="shared" si="226"/>
        <v>A0589_スマートエナジー熊本(株)</v>
      </c>
      <c r="I1013" s="303" t="str">
        <f t="shared" si="227"/>
        <v>A0589_スマートエナジー熊本(株)_</v>
      </c>
      <c r="M1013" s="303">
        <f t="shared" si="228"/>
        <v>0</v>
      </c>
    </row>
    <row r="1014" spans="1:13">
      <c r="A1014" s="793" t="s">
        <v>539</v>
      </c>
      <c r="B1014" s="926" t="s">
        <v>2079</v>
      </c>
      <c r="C1014" s="824"/>
      <c r="D1014" s="641">
        <v>1.4799999999999999E-4</v>
      </c>
      <c r="E1014" s="779">
        <v>1.4799999999999999E-4</v>
      </c>
      <c r="F1014" s="795">
        <v>100</v>
      </c>
      <c r="G1014" s="796"/>
      <c r="H1014" s="303" t="str">
        <f t="shared" si="226"/>
        <v>A0590_福山未来エナジー(株)</v>
      </c>
      <c r="I1014" s="303" t="str">
        <f t="shared" si="227"/>
        <v>A0590_福山未来エナジー(株)_</v>
      </c>
      <c r="M1014" s="303">
        <f t="shared" si="228"/>
        <v>0</v>
      </c>
    </row>
    <row r="1015" spans="1:13">
      <c r="A1015" s="797" t="s">
        <v>540</v>
      </c>
      <c r="B1015" s="798" t="s">
        <v>2080</v>
      </c>
      <c r="C1015" s="635" t="s">
        <v>215</v>
      </c>
      <c r="D1015" s="646">
        <v>0</v>
      </c>
      <c r="E1015" s="647">
        <v>0</v>
      </c>
      <c r="F1015" s="1407">
        <v>100</v>
      </c>
      <c r="G1015" s="1409"/>
      <c r="H1015" s="303" t="str">
        <f t="shared" si="226"/>
        <v>A0596_五島市民電力(株)</v>
      </c>
      <c r="I1015" s="303" t="str">
        <f t="shared" si="227"/>
        <v>A0596_五島市民電力(株)_メニューA</v>
      </c>
      <c r="M1015" s="303">
        <f t="shared" si="228"/>
        <v>0</v>
      </c>
    </row>
    <row r="1016" spans="1:13">
      <c r="A1016" s="800" t="str">
        <f t="shared" ref="A1016:B1018" si="234">A1015</f>
        <v>A0596</v>
      </c>
      <c r="B1016" s="644" t="str">
        <f t="shared" si="234"/>
        <v>五島市民電力(株)</v>
      </c>
      <c r="C1016" s="684" t="s">
        <v>293</v>
      </c>
      <c r="D1016" s="649">
        <v>0</v>
      </c>
      <c r="E1016" s="650">
        <v>0</v>
      </c>
      <c r="F1016" s="1404"/>
      <c r="G1016" s="1410"/>
      <c r="H1016" s="303" t="str">
        <f t="shared" si="226"/>
        <v>A0596_五島市民電力(株)</v>
      </c>
      <c r="I1016" s="303" t="str">
        <f t="shared" si="227"/>
        <v>A0596_五島市民電力(株)_メニューB</v>
      </c>
      <c r="M1016" s="303">
        <f t="shared" si="228"/>
        <v>0</v>
      </c>
    </row>
    <row r="1017" spans="1:13">
      <c r="A1017" s="800" t="str">
        <f t="shared" si="234"/>
        <v>A0596</v>
      </c>
      <c r="B1017" s="644" t="str">
        <f t="shared" si="234"/>
        <v>五島市民電力(株)</v>
      </c>
      <c r="C1017" s="684" t="s">
        <v>4418</v>
      </c>
      <c r="D1017" s="649">
        <v>6.4000000000000005E-4</v>
      </c>
      <c r="E1017" s="650">
        <v>6.4000000000000005E-4</v>
      </c>
      <c r="F1017" s="1404"/>
      <c r="G1017" s="1410"/>
      <c r="H1017" s="303" t="str">
        <f t="shared" si="226"/>
        <v>A0596_五島市民電力(株)</v>
      </c>
      <c r="I1017" s="303" t="str">
        <f t="shared" si="227"/>
        <v>A0596_五島市民電力(株)_メニューC(残差)</v>
      </c>
      <c r="M1017" s="303">
        <f t="shared" si="228"/>
        <v>0</v>
      </c>
    </row>
    <row r="1018" spans="1:13">
      <c r="A1018" s="801" t="str">
        <f t="shared" si="234"/>
        <v>A0596</v>
      </c>
      <c r="B1018" s="792" t="str">
        <f t="shared" si="234"/>
        <v>五島市民電力(株)</v>
      </c>
      <c r="C1018" s="722" t="s">
        <v>647</v>
      </c>
      <c r="D1018" s="652">
        <v>3.2400000000000001E-4</v>
      </c>
      <c r="E1018" s="653">
        <v>3.2400000000000001E-4</v>
      </c>
      <c r="F1018" s="1408"/>
      <c r="G1018" s="1411"/>
      <c r="H1018" s="303" t="str">
        <f t="shared" si="226"/>
        <v>A0596_五島市民電力(株)</v>
      </c>
      <c r="I1018" s="303" t="str">
        <f t="shared" si="227"/>
        <v>A0596_五島市民電力(株)_(参考値)事業者全体</v>
      </c>
      <c r="M1018" s="303">
        <f t="shared" si="228"/>
        <v>0</v>
      </c>
    </row>
    <row r="1019" spans="1:13">
      <c r="A1019" s="860" t="s">
        <v>541</v>
      </c>
      <c r="B1019" s="861" t="s">
        <v>2081</v>
      </c>
      <c r="C1019" s="722"/>
      <c r="D1019" s="832">
        <v>5.9100000000000005E-4</v>
      </c>
      <c r="E1019" s="637">
        <v>5.9100000000000005E-4</v>
      </c>
      <c r="F1019" s="862">
        <v>100</v>
      </c>
      <c r="G1019" s="863"/>
      <c r="H1019" s="303" t="str">
        <f t="shared" si="226"/>
        <v>A0598_リストプロパティーズ(株)</v>
      </c>
      <c r="I1019" s="303" t="str">
        <f t="shared" si="227"/>
        <v>A0598_リストプロパティーズ(株)_</v>
      </c>
      <c r="M1019" s="303">
        <f t="shared" si="228"/>
        <v>0</v>
      </c>
    </row>
    <row r="1020" spans="1:13">
      <c r="A1020" s="633" t="s">
        <v>542</v>
      </c>
      <c r="B1020" s="634" t="s">
        <v>2082</v>
      </c>
      <c r="C1020" s="635"/>
      <c r="D1020" s="641">
        <v>4.6999999999999999E-4</v>
      </c>
      <c r="E1020" s="642">
        <v>4.6999999999999999E-4</v>
      </c>
      <c r="F1020" s="638">
        <v>100</v>
      </c>
      <c r="G1020" s="880"/>
      <c r="H1020" s="303" t="str">
        <f t="shared" si="226"/>
        <v>A0602_(株)情熱電力</v>
      </c>
      <c r="I1020" s="303" t="str">
        <f t="shared" si="227"/>
        <v>A0602_(株)情熱電力_</v>
      </c>
      <c r="M1020" s="303">
        <f t="shared" si="228"/>
        <v>0</v>
      </c>
    </row>
    <row r="1021" spans="1:13">
      <c r="A1021" s="643" t="s">
        <v>543</v>
      </c>
      <c r="B1021" s="644" t="s">
        <v>2083</v>
      </c>
      <c r="C1021" s="673" t="s">
        <v>215</v>
      </c>
      <c r="D1021" s="927">
        <v>0</v>
      </c>
      <c r="E1021" s="808">
        <v>0</v>
      </c>
      <c r="F1021" s="1404">
        <v>100</v>
      </c>
      <c r="G1021" s="1427"/>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43" t="str">
        <f t="shared" ref="A1022:B1025" si="235">A1021</f>
        <v>A0603</v>
      </c>
      <c r="B1022" s="644" t="str">
        <f t="shared" si="235"/>
        <v>バンプーパワートレーディング合同会社</v>
      </c>
      <c r="C1022" s="676" t="s">
        <v>293</v>
      </c>
      <c r="D1022" s="649">
        <v>1.4899999999999999E-4</v>
      </c>
      <c r="E1022" s="650">
        <v>1.4899999999999999E-4</v>
      </c>
      <c r="F1022" s="1404"/>
      <c r="G1022" s="1427"/>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43" t="str">
        <f t="shared" si="235"/>
        <v>A0603</v>
      </c>
      <c r="B1023" s="644" t="str">
        <f t="shared" si="235"/>
        <v>バンプーパワートレーディング合同会社</v>
      </c>
      <c r="C1023" s="676" t="s">
        <v>466</v>
      </c>
      <c r="D1023" s="928">
        <v>2.8299999999999999E-4</v>
      </c>
      <c r="E1023" s="780">
        <v>2.8299999999999999E-4</v>
      </c>
      <c r="F1023" s="1404"/>
      <c r="G1023" s="1427"/>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43" t="str">
        <f t="shared" si="235"/>
        <v>A0603</v>
      </c>
      <c r="B1024" s="644" t="str">
        <f t="shared" si="235"/>
        <v>バンプーパワートレーディング合同会社</v>
      </c>
      <c r="C1024" s="879" t="s">
        <v>4467</v>
      </c>
      <c r="D1024" s="928">
        <v>6.1300000000000005E-4</v>
      </c>
      <c r="E1024" s="780">
        <v>6.1300000000000005E-4</v>
      </c>
      <c r="F1024" s="1404"/>
      <c r="G1024" s="1427"/>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43" t="str">
        <f t="shared" si="235"/>
        <v>A0603</v>
      </c>
      <c r="B1025" s="644" t="str">
        <f t="shared" si="235"/>
        <v>バンプーパワートレーディング合同会社</v>
      </c>
      <c r="C1025" s="719" t="s">
        <v>647</v>
      </c>
      <c r="D1025" s="765">
        <v>4.1599999999999997E-4</v>
      </c>
      <c r="E1025" s="672">
        <v>4.1599999999999997E-4</v>
      </c>
      <c r="F1025" s="1404"/>
      <c r="G1025" s="1427"/>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33" t="s">
        <v>544</v>
      </c>
      <c r="B1026" s="634" t="s">
        <v>2084</v>
      </c>
      <c r="C1026" s="722"/>
      <c r="D1026" s="641">
        <v>6.0499999999999996E-4</v>
      </c>
      <c r="E1026" s="642">
        <v>6.0499999999999996E-4</v>
      </c>
      <c r="F1026" s="638">
        <v>100</v>
      </c>
      <c r="G1026" s="639"/>
      <c r="H1026" s="303" t="str">
        <f t="shared" si="226"/>
        <v>A0605_(株)センカク</v>
      </c>
      <c r="I1026" s="303" t="str">
        <f t="shared" si="227"/>
        <v>A0605_(株)センカク_</v>
      </c>
      <c r="M1026" s="303">
        <f t="shared" si="228"/>
        <v>0</v>
      </c>
    </row>
    <row r="1027" spans="1:13">
      <c r="A1027" s="633" t="s">
        <v>545</v>
      </c>
      <c r="B1027" s="634" t="s">
        <v>2085</v>
      </c>
      <c r="C1027" s="640"/>
      <c r="D1027" s="641">
        <v>4.86E-4</v>
      </c>
      <c r="E1027" s="642">
        <v>4.86E-4</v>
      </c>
      <c r="F1027" s="638">
        <v>100</v>
      </c>
      <c r="G1027" s="639"/>
      <c r="H1027" s="303" t="str">
        <f t="shared" si="226"/>
        <v>A0609_(株)ミナサポ</v>
      </c>
      <c r="I1027" s="303" t="str">
        <f t="shared" si="227"/>
        <v>A0609_(株)ミナサポ_</v>
      </c>
      <c r="M1027" s="303">
        <f t="shared" si="228"/>
        <v>0</v>
      </c>
    </row>
    <row r="1028" spans="1:13">
      <c r="A1028" s="633" t="s">
        <v>546</v>
      </c>
      <c r="B1028" s="634" t="s">
        <v>2086</v>
      </c>
      <c r="C1028" s="685"/>
      <c r="D1028" s="641">
        <v>4.7800000000000002E-4</v>
      </c>
      <c r="E1028" s="642">
        <v>4.7800000000000002E-4</v>
      </c>
      <c r="F1028" s="638">
        <v>100</v>
      </c>
      <c r="G1028" s="880"/>
      <c r="H1028" s="303" t="str">
        <f t="shared" si="226"/>
        <v>A0610_唐津電力(株)</v>
      </c>
      <c r="I1028" s="303" t="str">
        <f t="shared" si="227"/>
        <v>A0610_唐津電力(株)_</v>
      </c>
      <c r="M1028" s="303">
        <f t="shared" si="228"/>
        <v>0</v>
      </c>
    </row>
    <row r="1029" spans="1:13">
      <c r="A1029" s="643" t="s">
        <v>547</v>
      </c>
      <c r="B1029" s="644" t="s">
        <v>4999</v>
      </c>
      <c r="C1029" s="635" t="s">
        <v>215</v>
      </c>
      <c r="D1029" s="833">
        <v>0</v>
      </c>
      <c r="E1029" s="834">
        <v>0</v>
      </c>
      <c r="F1029" s="1404">
        <v>23.487791837462126</v>
      </c>
      <c r="G1029" s="1405" t="s">
        <v>5000</v>
      </c>
      <c r="H1029" s="303" t="str">
        <f t="shared" si="226"/>
        <v>A0611_RE１００電力(株)</v>
      </c>
      <c r="I1029" s="303" t="str">
        <f t="shared" si="227"/>
        <v>A0611_RE１００電力(株)_メニューA</v>
      </c>
      <c r="M1029" s="303">
        <f t="shared" si="228"/>
        <v>0</v>
      </c>
    </row>
    <row r="1030" spans="1:13">
      <c r="A1030" s="643" t="str">
        <f t="shared" ref="A1030:B1033" si="236">A1029</f>
        <v>A0611</v>
      </c>
      <c r="B1030" s="644" t="str">
        <f>B1029</f>
        <v>RE１００電力(株)</v>
      </c>
      <c r="C1030" s="684" t="s">
        <v>293</v>
      </c>
      <c r="D1030" s="682">
        <v>1.5300000000000001E-4</v>
      </c>
      <c r="E1030" s="683">
        <v>1.5300000000000001E-4</v>
      </c>
      <c r="F1030" s="1404"/>
      <c r="G1030" s="1405"/>
      <c r="H1030" s="303" t="str">
        <f t="shared" si="226"/>
        <v>A0611_RE１００電力(株)</v>
      </c>
      <c r="I1030" s="303" t="str">
        <f t="shared" si="227"/>
        <v>A0611_RE１００電力(株)_メニューB</v>
      </c>
      <c r="M1030" s="303">
        <f t="shared" si="228"/>
        <v>0</v>
      </c>
    </row>
    <row r="1031" spans="1:13">
      <c r="A1031" s="643" t="str">
        <f t="shared" si="236"/>
        <v>A0611</v>
      </c>
      <c r="B1031" s="644" t="str">
        <f t="shared" si="236"/>
        <v>RE１００電力(株)</v>
      </c>
      <c r="C1031" s="681" t="s">
        <v>466</v>
      </c>
      <c r="D1031" s="649">
        <v>2.9100000000000003E-4</v>
      </c>
      <c r="E1031" s="650">
        <v>2.9100000000000003E-4</v>
      </c>
      <c r="F1031" s="1404"/>
      <c r="G1031" s="1405"/>
      <c r="H1031" s="303" t="str">
        <f t="shared" si="226"/>
        <v>A0611_RE１００電力(株)</v>
      </c>
      <c r="I1031" s="303" t="str">
        <f t="shared" si="227"/>
        <v>A0611_RE１００電力(株)_メニューC</v>
      </c>
      <c r="M1031" s="303">
        <f t="shared" si="228"/>
        <v>0</v>
      </c>
    </row>
    <row r="1032" spans="1:13">
      <c r="A1032" s="643" t="str">
        <f t="shared" si="236"/>
        <v>A0611</v>
      </c>
      <c r="B1032" s="644" t="str">
        <f t="shared" si="236"/>
        <v>RE１００電力(株)</v>
      </c>
      <c r="C1032" s="929" t="s">
        <v>4467</v>
      </c>
      <c r="D1032" s="717">
        <v>5.4600000000000004E-4</v>
      </c>
      <c r="E1032" s="662">
        <v>5.4600000000000004E-4</v>
      </c>
      <c r="F1032" s="1404"/>
      <c r="G1032" s="1405"/>
      <c r="H1032" s="303" t="str">
        <f t="shared" si="226"/>
        <v>A0611_RE１００電力(株)</v>
      </c>
      <c r="I1032" s="303" t="str">
        <f t="shared" si="227"/>
        <v>A0611_RE１００電力(株)_メニューD(残差)</v>
      </c>
      <c r="M1032" s="303">
        <f t="shared" si="228"/>
        <v>0</v>
      </c>
    </row>
    <row r="1033" spans="1:13">
      <c r="A1033" s="643" t="str">
        <f t="shared" si="236"/>
        <v>A0611</v>
      </c>
      <c r="B1033" s="644" t="str">
        <f t="shared" si="236"/>
        <v>RE１００電力(株)</v>
      </c>
      <c r="C1033" s="743" t="s">
        <v>647</v>
      </c>
      <c r="D1033" s="744">
        <v>3.9199999999999999E-4</v>
      </c>
      <c r="E1033" s="745">
        <v>3.9199999999999999E-4</v>
      </c>
      <c r="F1033" s="1404"/>
      <c r="G1033" s="1405"/>
      <c r="H1033" s="303" t="str">
        <f t="shared" si="226"/>
        <v>A0611_RE１００電力(株)</v>
      </c>
      <c r="I1033" s="303" t="str">
        <f t="shared" si="227"/>
        <v>A0611_RE１００電力(株)_(参考値)事業者全体</v>
      </c>
      <c r="M1033" s="303">
        <f t="shared" si="228"/>
        <v>0</v>
      </c>
    </row>
    <row r="1034" spans="1:13">
      <c r="A1034" s="633" t="s">
        <v>2087</v>
      </c>
      <c r="B1034" s="634" t="s">
        <v>2088</v>
      </c>
      <c r="C1034" s="722"/>
      <c r="D1034" s="832">
        <v>4.3199999999999998E-4</v>
      </c>
      <c r="E1034" s="637">
        <v>4.3199999999999998E-4</v>
      </c>
      <c r="F1034" s="638">
        <v>100</v>
      </c>
      <c r="G1034" s="639"/>
      <c r="H1034" s="303" t="str">
        <f t="shared" si="226"/>
        <v>A0612_日本エネルギーファーム(株)</v>
      </c>
      <c r="I1034" s="303" t="str">
        <f t="shared" si="227"/>
        <v>A0612_日本エネルギーファーム(株)_</v>
      </c>
      <c r="M1034" s="303">
        <f t="shared" si="228"/>
        <v>0</v>
      </c>
    </row>
    <row r="1035" spans="1:13">
      <c r="A1035" s="633" t="s">
        <v>548</v>
      </c>
      <c r="B1035" s="634" t="s">
        <v>2089</v>
      </c>
      <c r="C1035" s="640"/>
      <c r="D1035" s="641">
        <v>4.1800000000000002E-4</v>
      </c>
      <c r="E1035" s="642">
        <v>4.1800000000000002E-4</v>
      </c>
      <c r="F1035" s="638">
        <v>100</v>
      </c>
      <c r="G1035" s="639"/>
      <c r="H1035" s="303" t="str">
        <f t="shared" si="226"/>
        <v>A0615_(株)イーネットワーク</v>
      </c>
      <c r="I1035" s="303" t="str">
        <f t="shared" si="227"/>
        <v>A0615_(株)イーネットワーク_</v>
      </c>
      <c r="M1035" s="303">
        <f t="shared" si="228"/>
        <v>0</v>
      </c>
    </row>
    <row r="1036" spans="1:13">
      <c r="A1036" s="643" t="s">
        <v>549</v>
      </c>
      <c r="B1036" s="644" t="s">
        <v>2090</v>
      </c>
      <c r="C1036" s="635" t="s">
        <v>215</v>
      </c>
      <c r="D1036" s="646">
        <v>0</v>
      </c>
      <c r="E1036" s="647">
        <v>0</v>
      </c>
      <c r="F1036" s="1404">
        <v>100</v>
      </c>
      <c r="G1036" s="1405"/>
      <c r="H1036" s="303" t="str">
        <f t="shared" si="226"/>
        <v>A0617_スマートエコエナジー(株)</v>
      </c>
      <c r="I1036" s="303" t="str">
        <f t="shared" si="227"/>
        <v>A0617_スマートエコエナジー(株)_メニューA</v>
      </c>
      <c r="M1036" s="303">
        <f t="shared" si="228"/>
        <v>0</v>
      </c>
    </row>
    <row r="1037" spans="1:13">
      <c r="A1037" s="643" t="str">
        <f t="shared" ref="A1037:B1040" si="237">A1036</f>
        <v>A0617</v>
      </c>
      <c r="B1037" s="644" t="str">
        <f t="shared" si="237"/>
        <v>スマートエコエナジー(株)</v>
      </c>
      <c r="C1037" s="660" t="s">
        <v>293</v>
      </c>
      <c r="D1037" s="682">
        <v>0</v>
      </c>
      <c r="E1037" s="683">
        <v>0</v>
      </c>
      <c r="F1037" s="1404"/>
      <c r="G1037" s="1405"/>
      <c r="H1037" s="303" t="str">
        <f t="shared" si="226"/>
        <v>A0617_スマートエコエナジー(株)</v>
      </c>
      <c r="I1037" s="303" t="str">
        <f t="shared" si="227"/>
        <v>A0617_スマートエコエナジー(株)_メニューB</v>
      </c>
      <c r="M1037" s="303">
        <f t="shared" si="228"/>
        <v>0</v>
      </c>
    </row>
    <row r="1038" spans="1:13">
      <c r="A1038" s="643" t="str">
        <f t="shared" si="237"/>
        <v>A0617</v>
      </c>
      <c r="B1038" s="644" t="str">
        <f t="shared" si="237"/>
        <v>スマートエコエナジー(株)</v>
      </c>
      <c r="C1038" s="660" t="s">
        <v>466</v>
      </c>
      <c r="D1038" s="649">
        <v>0</v>
      </c>
      <c r="E1038" s="650">
        <v>0</v>
      </c>
      <c r="F1038" s="1404"/>
      <c r="G1038" s="1405"/>
      <c r="H1038" s="303" t="str">
        <f t="shared" si="226"/>
        <v>A0617_スマートエコエナジー(株)</v>
      </c>
      <c r="I1038" s="303" t="str">
        <f t="shared" si="227"/>
        <v>A0617_スマートエコエナジー(株)_メニューC</v>
      </c>
      <c r="M1038" s="303">
        <f t="shared" si="228"/>
        <v>0</v>
      </c>
    </row>
    <row r="1039" spans="1:13">
      <c r="A1039" s="643" t="str">
        <f t="shared" si="237"/>
        <v>A0617</v>
      </c>
      <c r="B1039" s="644" t="str">
        <f t="shared" si="237"/>
        <v>スマートエコエナジー(株)</v>
      </c>
      <c r="C1039" s="660" t="s">
        <v>1719</v>
      </c>
      <c r="D1039" s="649">
        <v>2.8200000000000002E-4</v>
      </c>
      <c r="E1039" s="650">
        <v>2.8200000000000002E-4</v>
      </c>
      <c r="F1039" s="1404"/>
      <c r="G1039" s="1405"/>
      <c r="H1039" s="303" t="str">
        <f t="shared" si="226"/>
        <v>A0617_スマートエコエナジー(株)</v>
      </c>
      <c r="I1039" s="303" t="str">
        <f t="shared" si="227"/>
        <v>A0617_スマートエコエナジー(株)_メニューD(残差)</v>
      </c>
      <c r="M1039" s="303">
        <f t="shared" si="228"/>
        <v>0</v>
      </c>
    </row>
    <row r="1040" spans="1:13">
      <c r="A1040" s="643" t="str">
        <f t="shared" si="237"/>
        <v>A0617</v>
      </c>
      <c r="B1040" s="644" t="str">
        <f t="shared" si="237"/>
        <v>スマートエコエナジー(株)</v>
      </c>
      <c r="C1040" s="651" t="s">
        <v>647</v>
      </c>
      <c r="D1040" s="652">
        <v>0</v>
      </c>
      <c r="E1040" s="662">
        <v>0</v>
      </c>
      <c r="F1040" s="1404"/>
      <c r="G1040" s="1405"/>
      <c r="H1040" s="303" t="str">
        <f t="shared" si="226"/>
        <v>A0617_スマートエコエナジー(株)</v>
      </c>
      <c r="I1040" s="303" t="str">
        <f t="shared" si="227"/>
        <v>A0617_スマートエコエナジー(株)_(参考値)事業者全体</v>
      </c>
      <c r="M1040" s="303">
        <f t="shared" si="228"/>
        <v>0</v>
      </c>
    </row>
    <row r="1041" spans="1:13">
      <c r="A1041" s="633" t="s">
        <v>550</v>
      </c>
      <c r="B1041" s="634" t="s">
        <v>5001</v>
      </c>
      <c r="C1041" s="640"/>
      <c r="D1041" s="930">
        <v>5.9699999999999998E-4</v>
      </c>
      <c r="E1041" s="781">
        <v>5.9699999999999998E-4</v>
      </c>
      <c r="F1041" s="638">
        <v>100</v>
      </c>
      <c r="G1041" s="880"/>
      <c r="H1041" s="303" t="str">
        <f t="shared" si="226"/>
        <v>A0620_(株)LENETS</v>
      </c>
      <c r="I1041" s="303" t="str">
        <f t="shared" si="227"/>
        <v>A0620_(株)LENETS_</v>
      </c>
      <c r="M1041" s="303">
        <f t="shared" si="228"/>
        <v>0</v>
      </c>
    </row>
    <row r="1042" spans="1:13">
      <c r="A1042" s="643" t="s">
        <v>551</v>
      </c>
      <c r="B1042" s="644" t="s">
        <v>2091</v>
      </c>
      <c r="C1042" s="645" t="s">
        <v>215</v>
      </c>
      <c r="D1042" s="931">
        <v>0</v>
      </c>
      <c r="E1042" s="677">
        <v>0</v>
      </c>
      <c r="F1042" s="1404">
        <v>73.852221147406794</v>
      </c>
      <c r="G1042" s="1405" t="s">
        <v>4378</v>
      </c>
      <c r="H1042" s="303" t="str">
        <f t="shared" si="226"/>
        <v>A0622_アイエスジー(株)</v>
      </c>
      <c r="I1042" s="303" t="str">
        <f t="shared" si="227"/>
        <v>A0622_アイエスジー(株)_メニューA</v>
      </c>
      <c r="M1042" s="303">
        <f t="shared" si="228"/>
        <v>0</v>
      </c>
    </row>
    <row r="1043" spans="1:13">
      <c r="A1043" s="643" t="str">
        <f t="shared" ref="A1043:B1045" si="238">A1042</f>
        <v>A0622</v>
      </c>
      <c r="B1043" s="644" t="str">
        <f t="shared" si="238"/>
        <v>アイエスジー(株)</v>
      </c>
      <c r="C1043" s="648" t="s">
        <v>293</v>
      </c>
      <c r="D1043" s="932">
        <v>5.6099999999999998E-4</v>
      </c>
      <c r="E1043" s="933">
        <v>5.6099999999999998E-4</v>
      </c>
      <c r="F1043" s="1404"/>
      <c r="G1043" s="1405"/>
      <c r="H1043" s="303" t="str">
        <f t="shared" si="226"/>
        <v>A0622_アイエスジー(株)</v>
      </c>
      <c r="I1043" s="303" t="str">
        <f t="shared" si="227"/>
        <v>A0622_アイエスジー(株)_メニューB</v>
      </c>
      <c r="M1043" s="303">
        <f t="shared" si="228"/>
        <v>0</v>
      </c>
    </row>
    <row r="1044" spans="1:13">
      <c r="A1044" s="643" t="str">
        <f t="shared" si="238"/>
        <v>A0622</v>
      </c>
      <c r="B1044" s="644" t="str">
        <f t="shared" si="238"/>
        <v>アイエスジー(株)</v>
      </c>
      <c r="C1044" s="684" t="s">
        <v>4418</v>
      </c>
      <c r="D1044" s="925">
        <v>1.356E-3</v>
      </c>
      <c r="E1044" s="786">
        <v>1.356E-3</v>
      </c>
      <c r="F1044" s="1404"/>
      <c r="G1044" s="1405"/>
      <c r="H1044" s="303" t="str">
        <f t="shared" si="226"/>
        <v>A0622_アイエスジー(株)</v>
      </c>
      <c r="I1044" s="303" t="str">
        <f t="shared" si="227"/>
        <v>A0622_アイエスジー(株)_メニューC(残差)</v>
      </c>
      <c r="M1044" s="303">
        <f t="shared" si="228"/>
        <v>0</v>
      </c>
    </row>
    <row r="1045" spans="1:13">
      <c r="A1045" s="643" t="str">
        <f t="shared" si="238"/>
        <v>A0622</v>
      </c>
      <c r="B1045" s="644" t="str">
        <f t="shared" si="238"/>
        <v>アイエスジー(株)</v>
      </c>
      <c r="C1045" s="651" t="s">
        <v>647</v>
      </c>
      <c r="D1045" s="652">
        <v>1.8200000000000001E-4</v>
      </c>
      <c r="E1045" s="745">
        <v>1.8200000000000001E-4</v>
      </c>
      <c r="F1045" s="1404"/>
      <c r="G1045" s="1405"/>
      <c r="H1045" s="303" t="str">
        <f t="shared" si="226"/>
        <v>A0622_アイエスジー(株)</v>
      </c>
      <c r="I1045" s="303" t="str">
        <f t="shared" si="227"/>
        <v>A0622_アイエスジー(株)_(参考値)事業者全体</v>
      </c>
      <c r="M1045" s="303">
        <f t="shared" si="228"/>
        <v>0</v>
      </c>
    </row>
    <row r="1046" spans="1:13">
      <c r="A1046" s="643" t="s">
        <v>552</v>
      </c>
      <c r="B1046" s="644" t="s">
        <v>5002</v>
      </c>
      <c r="C1046" s="645" t="s">
        <v>215</v>
      </c>
      <c r="D1046" s="886">
        <v>0</v>
      </c>
      <c r="E1046" s="887">
        <v>0</v>
      </c>
      <c r="F1046" s="1404">
        <v>100</v>
      </c>
      <c r="G1046" s="1405"/>
      <c r="H1046" s="303" t="str">
        <f t="shared" si="226"/>
        <v>A0624_(株)エネクル</v>
      </c>
      <c r="I1046" s="303" t="str">
        <f t="shared" si="227"/>
        <v>A0624_(株)エネクル_メニューA</v>
      </c>
      <c r="M1046" s="303">
        <f t="shared" si="228"/>
        <v>0</v>
      </c>
    </row>
    <row r="1047" spans="1:13">
      <c r="A1047" s="643" t="str">
        <f t="shared" ref="A1047:B1048" si="239">A1046</f>
        <v>A0624</v>
      </c>
      <c r="B1047" s="644" t="str">
        <f t="shared" si="239"/>
        <v>(株)エネクル</v>
      </c>
      <c r="C1047" s="648" t="s">
        <v>4385</v>
      </c>
      <c r="D1047" s="649">
        <v>3.4099999999999999E-4</v>
      </c>
      <c r="E1047" s="650">
        <v>3.4099999999999999E-4</v>
      </c>
      <c r="F1047" s="1404"/>
      <c r="G1047" s="1405"/>
      <c r="H1047" s="303" t="str">
        <f t="shared" si="226"/>
        <v>A0624_(株)エネクル</v>
      </c>
      <c r="I1047" s="303" t="str">
        <f t="shared" si="227"/>
        <v>A0624_(株)エネクル_メニューB(残差)</v>
      </c>
      <c r="M1047" s="303">
        <f t="shared" si="228"/>
        <v>0</v>
      </c>
    </row>
    <row r="1048" spans="1:13">
      <c r="A1048" s="643" t="str">
        <f t="shared" si="239"/>
        <v>A0624</v>
      </c>
      <c r="B1048" s="644" t="str">
        <f t="shared" si="239"/>
        <v>(株)エネクル</v>
      </c>
      <c r="C1048" s="718" t="s">
        <v>647</v>
      </c>
      <c r="D1048" s="661">
        <v>3.4000000000000002E-4</v>
      </c>
      <c r="E1048" s="689">
        <v>3.4000000000000002E-4</v>
      </c>
      <c r="F1048" s="1404"/>
      <c r="G1048" s="1405"/>
      <c r="H1048" s="303" t="str">
        <f t="shared" si="226"/>
        <v>A0624_(株)エネクル</v>
      </c>
      <c r="I1048" s="303" t="str">
        <f t="shared" si="227"/>
        <v>A0624_(株)エネクル_(参考値)事業者全体</v>
      </c>
      <c r="M1048" s="303">
        <f t="shared" si="228"/>
        <v>0</v>
      </c>
    </row>
    <row r="1049" spans="1:13">
      <c r="A1049" s="633" t="s">
        <v>553</v>
      </c>
      <c r="B1049" s="634" t="s">
        <v>554</v>
      </c>
      <c r="C1049" s="934"/>
      <c r="D1049" s="935">
        <v>6.0899999999999995E-4</v>
      </c>
      <c r="E1049" s="936">
        <v>6.0899999999999995E-4</v>
      </c>
      <c r="F1049" s="638">
        <v>100</v>
      </c>
      <c r="G1049" s="639"/>
      <c r="H1049" s="303" t="str">
        <f t="shared" si="226"/>
        <v>A0627_フィンテックラボ協同組合</v>
      </c>
      <c r="I1049" s="303" t="str">
        <f t="shared" si="227"/>
        <v>A0627_フィンテックラボ協同組合_</v>
      </c>
      <c r="M1049" s="303">
        <f t="shared" si="228"/>
        <v>0</v>
      </c>
    </row>
    <row r="1050" spans="1:13">
      <c r="A1050" s="633" t="s">
        <v>555</v>
      </c>
      <c r="B1050" s="634" t="s">
        <v>2092</v>
      </c>
      <c r="C1050" s="648"/>
      <c r="D1050" s="636">
        <v>4.2999999999999999E-4</v>
      </c>
      <c r="E1050" s="689">
        <v>4.2999999999999999E-4</v>
      </c>
      <c r="F1050" s="638">
        <v>100</v>
      </c>
      <c r="G1050" s="639"/>
      <c r="H1050" s="303" t="str">
        <f t="shared" si="226"/>
        <v>A0629_新電力新潟(株)</v>
      </c>
      <c r="I1050" s="303" t="str">
        <f t="shared" si="227"/>
        <v>A0629_新電力新潟(株)_</v>
      </c>
      <c r="M1050" s="303">
        <f t="shared" si="228"/>
        <v>0</v>
      </c>
    </row>
    <row r="1051" spans="1:13">
      <c r="A1051" s="643" t="s">
        <v>2093</v>
      </c>
      <c r="B1051" s="644" t="s">
        <v>5003</v>
      </c>
      <c r="C1051" s="760" t="s">
        <v>215</v>
      </c>
      <c r="D1051" s="937">
        <v>0</v>
      </c>
      <c r="E1051" s="938">
        <v>0</v>
      </c>
      <c r="F1051" s="1404">
        <v>100</v>
      </c>
      <c r="G1051" s="1405"/>
      <c r="H1051" s="303" t="str">
        <f t="shared" si="226"/>
        <v>A0630_(株)タケエイでんき</v>
      </c>
      <c r="I1051" s="303" t="str">
        <f t="shared" si="227"/>
        <v>A0630_(株)タケエイでんき_メニューA</v>
      </c>
      <c r="M1051" s="303">
        <f t="shared" si="228"/>
        <v>0</v>
      </c>
    </row>
    <row r="1052" spans="1:13">
      <c r="A1052" s="643" t="str">
        <f t="shared" ref="A1052:B1053" si="240">A1051</f>
        <v>A0630</v>
      </c>
      <c r="B1052" s="644" t="str">
        <f t="shared" si="240"/>
        <v>(株)タケエイでんき</v>
      </c>
      <c r="C1052" s="670" t="s">
        <v>4385</v>
      </c>
      <c r="D1052" s="939">
        <v>4.2900000000000002E-4</v>
      </c>
      <c r="E1052" s="788">
        <v>4.2900000000000002E-4</v>
      </c>
      <c r="F1052" s="1404"/>
      <c r="G1052" s="1405"/>
      <c r="H1052" s="303" t="str">
        <f t="shared" si="226"/>
        <v>A0630_(株)タケエイでんき</v>
      </c>
      <c r="I1052" s="303" t="str">
        <f t="shared" si="227"/>
        <v>A0630_(株)タケエイでんき_メニューB(残差)</v>
      </c>
      <c r="M1052" s="303">
        <f t="shared" si="228"/>
        <v>0</v>
      </c>
    </row>
    <row r="1053" spans="1:13">
      <c r="A1053" s="643" t="str">
        <f t="shared" si="240"/>
        <v>A0630</v>
      </c>
      <c r="B1053" s="644" t="str">
        <f t="shared" si="240"/>
        <v>(株)タケエイでんき</v>
      </c>
      <c r="C1053" s="752" t="s">
        <v>647</v>
      </c>
      <c r="D1053" s="746">
        <v>4.2900000000000002E-4</v>
      </c>
      <c r="E1053" s="940">
        <v>4.2900000000000002E-4</v>
      </c>
      <c r="F1053" s="1404"/>
      <c r="G1053" s="1405"/>
      <c r="H1053" s="303" t="str">
        <f t="shared" si="226"/>
        <v>A0630_(株)タケエイでんき</v>
      </c>
      <c r="I1053" s="303" t="str">
        <f t="shared" si="227"/>
        <v>A0630_(株)タケエイでんき_(参考値)事業者全体</v>
      </c>
      <c r="M1053" s="303">
        <f t="shared" si="228"/>
        <v>0</v>
      </c>
    </row>
    <row r="1054" spans="1:13">
      <c r="A1054" s="643" t="s">
        <v>556</v>
      </c>
      <c r="B1054" s="644" t="s">
        <v>2094</v>
      </c>
      <c r="C1054" s="670" t="s">
        <v>215</v>
      </c>
      <c r="D1054" s="903">
        <v>0</v>
      </c>
      <c r="E1054" s="786">
        <v>0</v>
      </c>
      <c r="F1054" s="1404">
        <v>100</v>
      </c>
      <c r="G1054" s="1405"/>
      <c r="H1054" s="303" t="str">
        <f t="shared" si="226"/>
        <v>A0631_気仙沼グリーンエナジー(株)</v>
      </c>
      <c r="I1054" s="303" t="str">
        <f t="shared" si="227"/>
        <v>A0631_気仙沼グリーンエナジー(株)_メニューA</v>
      </c>
      <c r="M1054" s="303">
        <f t="shared" si="228"/>
        <v>0</v>
      </c>
    </row>
    <row r="1055" spans="1:13">
      <c r="A1055" s="643" t="str">
        <f t="shared" ref="A1055:B1056" si="241">A1054</f>
        <v>A0631</v>
      </c>
      <c r="B1055" s="644" t="str">
        <f t="shared" si="241"/>
        <v>気仙沼グリーンエナジー(株)</v>
      </c>
      <c r="C1055" s="921" t="s">
        <v>4385</v>
      </c>
      <c r="D1055" s="939">
        <v>3.8400000000000001E-4</v>
      </c>
      <c r="E1055" s="788">
        <v>3.8400000000000001E-4</v>
      </c>
      <c r="F1055" s="1404"/>
      <c r="G1055" s="1405"/>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43" t="str">
        <f t="shared" si="241"/>
        <v>A0631</v>
      </c>
      <c r="B1056" s="644" t="str">
        <f t="shared" si="241"/>
        <v>気仙沼グリーンエナジー(株)</v>
      </c>
      <c r="C1056" s="941" t="s">
        <v>647</v>
      </c>
      <c r="D1056" s="942">
        <v>3.8200000000000002E-4</v>
      </c>
      <c r="E1056" s="786">
        <v>3.8200000000000002E-4</v>
      </c>
      <c r="F1056" s="1404"/>
      <c r="G1056" s="1405"/>
      <c r="H1056" s="303" t="str">
        <f t="shared" si="242"/>
        <v>A0631_気仙沼グリーンエナジー(株)</v>
      </c>
      <c r="I1056" s="303" t="str">
        <f t="shared" si="243"/>
        <v>A0631_気仙沼グリーンエナジー(株)_(参考値)事業者全体</v>
      </c>
      <c r="M1056" s="303">
        <f t="shared" si="244"/>
        <v>0</v>
      </c>
    </row>
    <row r="1057" spans="1:13">
      <c r="A1057" s="643" t="s">
        <v>557</v>
      </c>
      <c r="B1057" s="644" t="s">
        <v>2095</v>
      </c>
      <c r="C1057" s="917" t="s">
        <v>215</v>
      </c>
      <c r="D1057" s="741">
        <v>0</v>
      </c>
      <c r="E1057" s="908">
        <v>0</v>
      </c>
      <c r="F1057" s="1404">
        <v>100</v>
      </c>
      <c r="G1057" s="1428"/>
      <c r="H1057" s="303" t="str">
        <f t="shared" si="242"/>
        <v>A0632_(株)ユーラスグリーンエナジー</v>
      </c>
      <c r="I1057" s="303" t="str">
        <f t="shared" si="243"/>
        <v>A0632_(株)ユーラスグリーンエナジー_メニューA</v>
      </c>
      <c r="M1057" s="303">
        <f t="shared" si="244"/>
        <v>0</v>
      </c>
    </row>
    <row r="1058" spans="1:13">
      <c r="A1058" s="643" t="str">
        <f t="shared" ref="A1058:B1058" si="245">A1057</f>
        <v>A0632</v>
      </c>
      <c r="B1058" s="644" t="str">
        <f t="shared" si="245"/>
        <v>(株)ユーラスグリーンエナジー</v>
      </c>
      <c r="C1058" s="651" t="s">
        <v>647</v>
      </c>
      <c r="D1058" s="652">
        <v>0</v>
      </c>
      <c r="E1058" s="701">
        <v>0</v>
      </c>
      <c r="F1058" s="1404"/>
      <c r="G1058" s="1429"/>
      <c r="H1058" s="303" t="str">
        <f t="shared" si="242"/>
        <v>A0632_(株)ユーラスグリーンエナジー</v>
      </c>
      <c r="I1058" s="303" t="str">
        <f t="shared" si="243"/>
        <v>A0632_(株)ユーラスグリーンエナジー_(参考値)事業者全体</v>
      </c>
      <c r="M1058" s="303">
        <f t="shared" si="244"/>
        <v>0</v>
      </c>
    </row>
    <row r="1059" spans="1:13">
      <c r="A1059" s="633" t="s">
        <v>558</v>
      </c>
      <c r="B1059" s="634" t="s">
        <v>2096</v>
      </c>
      <c r="C1059" s="722"/>
      <c r="D1059" s="924">
        <v>2.2599999999999999E-4</v>
      </c>
      <c r="E1059" s="779">
        <v>2.2599999999999999E-4</v>
      </c>
      <c r="F1059" s="638">
        <v>100</v>
      </c>
      <c r="G1059" s="639"/>
      <c r="H1059" s="303" t="str">
        <f t="shared" si="242"/>
        <v>A0636_生活協同組合コープながの</v>
      </c>
      <c r="I1059" s="303" t="str">
        <f t="shared" si="243"/>
        <v>A0636_生活協同組合コープながの_</v>
      </c>
      <c r="M1059" s="303">
        <f t="shared" si="244"/>
        <v>0</v>
      </c>
    </row>
    <row r="1060" spans="1:13">
      <c r="A1060" s="633" t="s">
        <v>2097</v>
      </c>
      <c r="B1060" s="634" t="s">
        <v>2098</v>
      </c>
      <c r="C1060" s="640"/>
      <c r="D1060" s="641">
        <v>3.5199999999999999E-4</v>
      </c>
      <c r="E1060" s="637">
        <v>3.5199999999999999E-4</v>
      </c>
      <c r="F1060" s="638">
        <v>100</v>
      </c>
      <c r="G1060" s="639"/>
      <c r="H1060" s="303" t="str">
        <f t="shared" si="242"/>
        <v>A0637_京セラ関電エナジー合同会社</v>
      </c>
      <c r="I1060" s="303" t="str">
        <f t="shared" si="243"/>
        <v>A0637_京セラ関電エナジー合同会社_</v>
      </c>
      <c r="M1060" s="303">
        <f t="shared" si="244"/>
        <v>0</v>
      </c>
    </row>
    <row r="1061" spans="1:13">
      <c r="A1061" s="633" t="s">
        <v>559</v>
      </c>
      <c r="B1061" s="634" t="s">
        <v>2099</v>
      </c>
      <c r="C1061" s="640"/>
      <c r="D1061" s="641">
        <v>3.4099999999999999E-4</v>
      </c>
      <c r="E1061" s="642">
        <v>3.4099999999999999E-4</v>
      </c>
      <c r="F1061" s="638">
        <v>100</v>
      </c>
      <c r="G1061" s="639"/>
      <c r="H1061" s="303" t="str">
        <f t="shared" si="242"/>
        <v>A0639_酒田天然瓦斯(株)</v>
      </c>
      <c r="I1061" s="303" t="str">
        <f t="shared" si="243"/>
        <v>A0639_酒田天然瓦斯(株)_</v>
      </c>
      <c r="M1061" s="303">
        <f t="shared" si="244"/>
        <v>0</v>
      </c>
    </row>
    <row r="1062" spans="1:13">
      <c r="A1062" s="633" t="s">
        <v>560</v>
      </c>
      <c r="B1062" s="634" t="s">
        <v>2100</v>
      </c>
      <c r="C1062" s="640"/>
      <c r="D1062" s="641">
        <v>6.1200000000000002E-4</v>
      </c>
      <c r="E1062" s="642">
        <v>6.1200000000000002E-4</v>
      </c>
      <c r="F1062" s="638">
        <v>100</v>
      </c>
      <c r="G1062" s="880"/>
      <c r="H1062" s="303" t="str">
        <f t="shared" si="242"/>
        <v>A0640_東亜ガス(株)</v>
      </c>
      <c r="I1062" s="303" t="str">
        <f t="shared" si="243"/>
        <v>A0640_東亜ガス(株)_</v>
      </c>
      <c r="M1062" s="303">
        <f t="shared" si="244"/>
        <v>0</v>
      </c>
    </row>
    <row r="1063" spans="1:13">
      <c r="A1063" s="633" t="s">
        <v>561</v>
      </c>
      <c r="B1063" s="634" t="s">
        <v>2101</v>
      </c>
      <c r="C1063" s="640"/>
      <c r="D1063" s="641">
        <v>2.9100000000000003E-4</v>
      </c>
      <c r="E1063" s="642">
        <v>2.9100000000000003E-4</v>
      </c>
      <c r="F1063" s="638">
        <v>100</v>
      </c>
      <c r="G1063" s="639"/>
      <c r="H1063" s="303" t="str">
        <f t="shared" si="242"/>
        <v>A0641_(株)三河の山里コミュニティパワー</v>
      </c>
      <c r="I1063" s="303" t="str">
        <f t="shared" si="243"/>
        <v>A0641_(株)三河の山里コミュニティパワー_</v>
      </c>
      <c r="M1063" s="303">
        <f t="shared" si="244"/>
        <v>0</v>
      </c>
    </row>
    <row r="1064" spans="1:13">
      <c r="A1064" s="643" t="s">
        <v>562</v>
      </c>
      <c r="B1064" s="644" t="s">
        <v>2102</v>
      </c>
      <c r="C1064" s="635" t="s">
        <v>215</v>
      </c>
      <c r="D1064" s="646">
        <v>0</v>
      </c>
      <c r="E1064" s="647">
        <v>0</v>
      </c>
      <c r="F1064" s="1404">
        <v>100</v>
      </c>
      <c r="G1064" s="1405"/>
      <c r="H1064" s="303" t="str">
        <f t="shared" si="242"/>
        <v>A0642_新潟スワンエナジー(株)</v>
      </c>
      <c r="I1064" s="303" t="str">
        <f t="shared" si="243"/>
        <v>A0642_新潟スワンエナジー(株)_メニューA</v>
      </c>
      <c r="M1064" s="303">
        <f t="shared" si="244"/>
        <v>0</v>
      </c>
    </row>
    <row r="1065" spans="1:13">
      <c r="A1065" s="643" t="str">
        <f t="shared" ref="A1065:B1068" si="246">A1064</f>
        <v>A0642</v>
      </c>
      <c r="B1065" s="644" t="str">
        <f t="shared" si="246"/>
        <v>新潟スワンエナジー(株)</v>
      </c>
      <c r="C1065" s="684" t="s">
        <v>293</v>
      </c>
      <c r="D1065" s="649">
        <v>2.5599999999999999E-4</v>
      </c>
      <c r="E1065" s="650">
        <v>2.5599999999999999E-4</v>
      </c>
      <c r="F1065" s="1404"/>
      <c r="G1065" s="1405"/>
      <c r="H1065" s="303" t="str">
        <f t="shared" si="242"/>
        <v>A0642_新潟スワンエナジー(株)</v>
      </c>
      <c r="I1065" s="303" t="str">
        <f t="shared" si="243"/>
        <v>A0642_新潟スワンエナジー(株)_メニューB</v>
      </c>
      <c r="M1065" s="303">
        <f t="shared" si="244"/>
        <v>0</v>
      </c>
    </row>
    <row r="1066" spans="1:13">
      <c r="A1066" s="643" t="str">
        <f t="shared" si="246"/>
        <v>A0642</v>
      </c>
      <c r="B1066" s="644" t="str">
        <f t="shared" si="246"/>
        <v>新潟スワンエナジー(株)</v>
      </c>
      <c r="C1066" s="684" t="s">
        <v>466</v>
      </c>
      <c r="D1066" s="649">
        <v>1.3799999999999999E-4</v>
      </c>
      <c r="E1066" s="650">
        <v>1.3799999999999999E-4</v>
      </c>
      <c r="F1066" s="1404"/>
      <c r="G1066" s="1405"/>
      <c r="H1066" s="303" t="str">
        <f t="shared" si="242"/>
        <v>A0642_新潟スワンエナジー(株)</v>
      </c>
      <c r="I1066" s="303" t="str">
        <f t="shared" si="243"/>
        <v>A0642_新潟スワンエナジー(株)_メニューC</v>
      </c>
      <c r="M1066" s="303">
        <f t="shared" si="244"/>
        <v>0</v>
      </c>
    </row>
    <row r="1067" spans="1:13">
      <c r="A1067" s="643" t="str">
        <f t="shared" si="246"/>
        <v>A0642</v>
      </c>
      <c r="B1067" s="644" t="str">
        <f t="shared" si="246"/>
        <v>新潟スワンエナジー(株)</v>
      </c>
      <c r="C1067" s="684" t="s">
        <v>1719</v>
      </c>
      <c r="D1067" s="649">
        <v>2.7300000000000002E-4</v>
      </c>
      <c r="E1067" s="650">
        <v>2.7300000000000002E-4</v>
      </c>
      <c r="F1067" s="1404"/>
      <c r="G1067" s="1405"/>
      <c r="H1067" s="303" t="str">
        <f t="shared" si="242"/>
        <v>A0642_新潟スワンエナジー(株)</v>
      </c>
      <c r="I1067" s="303" t="str">
        <f t="shared" si="243"/>
        <v>A0642_新潟スワンエナジー(株)_メニューD(残差)</v>
      </c>
      <c r="M1067" s="303">
        <f t="shared" si="244"/>
        <v>0</v>
      </c>
    </row>
    <row r="1068" spans="1:13">
      <c r="A1068" s="643" t="str">
        <f t="shared" si="246"/>
        <v>A0642</v>
      </c>
      <c r="B1068" s="644" t="str">
        <f t="shared" si="246"/>
        <v>新潟スワンエナジー(株)</v>
      </c>
      <c r="C1068" s="648" t="s">
        <v>647</v>
      </c>
      <c r="D1068" s="652">
        <v>2.0599999999999999E-4</v>
      </c>
      <c r="E1068" s="653">
        <v>2.0599999999999999E-4</v>
      </c>
      <c r="F1068" s="1404"/>
      <c r="G1068" s="1405"/>
      <c r="H1068" s="303" t="str">
        <f t="shared" si="242"/>
        <v>A0642_新潟スワンエナジー(株)</v>
      </c>
      <c r="I1068" s="303" t="str">
        <f t="shared" si="243"/>
        <v>A0642_新潟スワンエナジー(株)_(参考値)事業者全体</v>
      </c>
      <c r="M1068" s="303">
        <f t="shared" si="244"/>
        <v>0</v>
      </c>
    </row>
    <row r="1069" spans="1:13">
      <c r="A1069" s="633" t="s">
        <v>563</v>
      </c>
      <c r="B1069" s="634" t="s">
        <v>2103</v>
      </c>
      <c r="C1069" s="640"/>
      <c r="D1069" s="641">
        <v>6.0800000000000003E-4</v>
      </c>
      <c r="E1069" s="642">
        <v>6.0800000000000003E-4</v>
      </c>
      <c r="F1069" s="638">
        <v>100</v>
      </c>
      <c r="G1069" s="639"/>
      <c r="H1069" s="303" t="str">
        <f t="shared" si="242"/>
        <v>A0644_グリーンピープルズパワー(株)</v>
      </c>
      <c r="I1069" s="303" t="str">
        <f t="shared" si="243"/>
        <v>A0644_グリーンピープルズパワー(株)_</v>
      </c>
      <c r="M1069" s="303">
        <f t="shared" si="244"/>
        <v>0</v>
      </c>
    </row>
    <row r="1070" spans="1:13">
      <c r="A1070" s="633" t="s">
        <v>564</v>
      </c>
      <c r="B1070" s="634" t="s">
        <v>2104</v>
      </c>
      <c r="C1070" s="640"/>
      <c r="D1070" s="641">
        <v>3.9800000000000002E-4</v>
      </c>
      <c r="E1070" s="642">
        <v>3.9800000000000002E-4</v>
      </c>
      <c r="F1070" s="638" t="s">
        <v>4349</v>
      </c>
      <c r="G1070" s="880"/>
      <c r="H1070" s="303" t="str">
        <f t="shared" si="242"/>
        <v>A0648_(株)マルイファシリティーズ</v>
      </c>
      <c r="I1070" s="303" t="str">
        <f t="shared" si="243"/>
        <v>A0648_(株)マルイファシリティーズ_</v>
      </c>
      <c r="M1070" s="303">
        <f t="shared" si="244"/>
        <v>0</v>
      </c>
    </row>
    <row r="1071" spans="1:13">
      <c r="A1071" s="633" t="s">
        <v>565</v>
      </c>
      <c r="B1071" s="634" t="s">
        <v>2105</v>
      </c>
      <c r="C1071" s="640"/>
      <c r="D1071" s="641">
        <v>5.1500000000000005E-4</v>
      </c>
      <c r="E1071" s="779">
        <v>5.1500000000000005E-4</v>
      </c>
      <c r="F1071" s="638">
        <v>100</v>
      </c>
      <c r="G1071" s="639"/>
      <c r="H1071" s="303" t="str">
        <f t="shared" si="242"/>
        <v>A0649_(株)デンケン</v>
      </c>
      <c r="I1071" s="303" t="str">
        <f t="shared" si="243"/>
        <v>A0649_(株)デンケン_</v>
      </c>
      <c r="M1071" s="303">
        <f t="shared" si="244"/>
        <v>0</v>
      </c>
    </row>
    <row r="1072" spans="1:13">
      <c r="A1072" s="643" t="s">
        <v>566</v>
      </c>
      <c r="B1072" s="644" t="s">
        <v>2106</v>
      </c>
      <c r="C1072" s="635" t="s">
        <v>215</v>
      </c>
      <c r="D1072" s="857">
        <v>0</v>
      </c>
      <c r="E1072" s="733">
        <v>0</v>
      </c>
      <c r="F1072" s="1404">
        <v>99.971409397572188</v>
      </c>
      <c r="G1072" s="1405" t="s">
        <v>4378</v>
      </c>
      <c r="H1072" s="303" t="str">
        <f t="shared" si="242"/>
        <v>A0650_(株)東名</v>
      </c>
      <c r="I1072" s="303" t="str">
        <f t="shared" si="243"/>
        <v>A0650_(株)東名_メニューA</v>
      </c>
      <c r="M1072" s="303">
        <f t="shared" si="244"/>
        <v>0</v>
      </c>
    </row>
    <row r="1073" spans="1:13">
      <c r="A1073" s="643" t="str">
        <f t="shared" ref="A1073:B1074" si="247">A1072</f>
        <v>A0650</v>
      </c>
      <c r="B1073" s="644" t="str">
        <f t="shared" si="247"/>
        <v>(株)東名</v>
      </c>
      <c r="C1073" s="684" t="s">
        <v>4385</v>
      </c>
      <c r="D1073" s="835">
        <v>7.0899999999999999E-4</v>
      </c>
      <c r="E1073" s="689">
        <v>7.0899999999999999E-4</v>
      </c>
      <c r="F1073" s="1404"/>
      <c r="G1073" s="1405"/>
      <c r="H1073" s="303" t="str">
        <f t="shared" si="242"/>
        <v>A0650_(株)東名</v>
      </c>
      <c r="I1073" s="303" t="str">
        <f t="shared" si="243"/>
        <v>A0650_(株)東名_メニューB(残差)</v>
      </c>
      <c r="M1073" s="303">
        <f t="shared" si="244"/>
        <v>0</v>
      </c>
    </row>
    <row r="1074" spans="1:13">
      <c r="A1074" s="643" t="str">
        <f t="shared" si="247"/>
        <v>A0650</v>
      </c>
      <c r="B1074" s="644" t="str">
        <f t="shared" si="247"/>
        <v>(株)東名</v>
      </c>
      <c r="C1074" s="648" t="s">
        <v>647</v>
      </c>
      <c r="D1074" s="652">
        <v>4.3800000000000002E-4</v>
      </c>
      <c r="E1074" s="653">
        <v>4.3800000000000002E-4</v>
      </c>
      <c r="F1074" s="1404"/>
      <c r="G1074" s="1405"/>
      <c r="H1074" s="303" t="str">
        <f t="shared" si="242"/>
        <v>A0650_(株)東名</v>
      </c>
      <c r="I1074" s="303" t="str">
        <f t="shared" si="243"/>
        <v>A0650_(株)東名_(参考値)事業者全体</v>
      </c>
      <c r="M1074" s="303">
        <f t="shared" si="244"/>
        <v>0</v>
      </c>
    </row>
    <row r="1075" spans="1:13">
      <c r="A1075" s="643" t="s">
        <v>567</v>
      </c>
      <c r="B1075" s="644" t="s">
        <v>5004</v>
      </c>
      <c r="C1075" s="645" t="s">
        <v>215</v>
      </c>
      <c r="D1075" s="646">
        <v>0</v>
      </c>
      <c r="E1075" s="647">
        <v>0</v>
      </c>
      <c r="F1075" s="1404">
        <v>80.412233590829587</v>
      </c>
      <c r="G1075" s="1405" t="s">
        <v>4378</v>
      </c>
      <c r="H1075" s="303" t="str">
        <f t="shared" si="242"/>
        <v>A0653_NTTアノードエナジー(株)</v>
      </c>
      <c r="I1075" s="303" t="str">
        <f t="shared" si="243"/>
        <v>A0653_NTTアノードエナジー(株)_メニューA</v>
      </c>
      <c r="M1075" s="303">
        <f t="shared" si="244"/>
        <v>0</v>
      </c>
    </row>
    <row r="1076" spans="1:13">
      <c r="A1076" s="643" t="str">
        <f t="shared" ref="A1076:A1077" si="248">A1075</f>
        <v>A0653</v>
      </c>
      <c r="B1076" s="644" t="s">
        <v>5004</v>
      </c>
      <c r="C1076" s="648" t="s">
        <v>4385</v>
      </c>
      <c r="D1076" s="835">
        <v>4.4799999999999999E-4</v>
      </c>
      <c r="E1076" s="689">
        <v>4.4799999999999999E-4</v>
      </c>
      <c r="F1076" s="1404"/>
      <c r="G1076" s="1405"/>
      <c r="H1076" s="303" t="str">
        <f t="shared" si="242"/>
        <v>A0653_NTTアノードエナジー(株)</v>
      </c>
      <c r="I1076" s="303" t="str">
        <f t="shared" si="243"/>
        <v>A0653_NTTアノードエナジー(株)_メニューB(残差)</v>
      </c>
      <c r="M1076" s="303">
        <f t="shared" si="244"/>
        <v>0</v>
      </c>
    </row>
    <row r="1077" spans="1:13">
      <c r="A1077" s="643" t="str">
        <f t="shared" si="248"/>
        <v>A0653</v>
      </c>
      <c r="B1077" s="644" t="s">
        <v>5004</v>
      </c>
      <c r="C1077" s="651" t="s">
        <v>647</v>
      </c>
      <c r="D1077" s="652">
        <v>8.8999999999999995E-5</v>
      </c>
      <c r="E1077" s="653">
        <v>8.8999999999999995E-5</v>
      </c>
      <c r="F1077" s="1404"/>
      <c r="G1077" s="1405"/>
      <c r="H1077" s="303" t="str">
        <f t="shared" si="242"/>
        <v>A0653_NTTアノードエナジー(株)</v>
      </c>
      <c r="I1077" s="303" t="str">
        <f t="shared" si="243"/>
        <v>A0653_NTTアノードエナジー(株)_(参考値)事業者全体</v>
      </c>
      <c r="M1077" s="303">
        <f t="shared" si="244"/>
        <v>0</v>
      </c>
    </row>
    <row r="1078" spans="1:13">
      <c r="A1078" s="633" t="s">
        <v>568</v>
      </c>
      <c r="B1078" s="634" t="s">
        <v>2107</v>
      </c>
      <c r="C1078" s="640"/>
      <c r="D1078" s="641">
        <v>3.4699999999999998E-4</v>
      </c>
      <c r="E1078" s="779">
        <v>3.4699999999999998E-4</v>
      </c>
      <c r="F1078" s="638">
        <v>100</v>
      </c>
      <c r="G1078" s="880"/>
      <c r="H1078" s="303" t="str">
        <f t="shared" si="242"/>
        <v>A0654_スマート電気(株)</v>
      </c>
      <c r="I1078" s="303" t="str">
        <f t="shared" si="243"/>
        <v>A0654_スマート電気(株)_</v>
      </c>
      <c r="M1078" s="303">
        <f t="shared" si="244"/>
        <v>0</v>
      </c>
    </row>
    <row r="1079" spans="1:13">
      <c r="A1079" s="633" t="s">
        <v>569</v>
      </c>
      <c r="B1079" s="634" t="s">
        <v>2108</v>
      </c>
      <c r="C1079" s="635"/>
      <c r="D1079" s="641">
        <v>5.53E-4</v>
      </c>
      <c r="E1079" s="779">
        <v>5.53E-4</v>
      </c>
      <c r="F1079" s="638">
        <v>100</v>
      </c>
      <c r="G1079" s="639"/>
      <c r="H1079" s="303" t="str">
        <f t="shared" si="242"/>
        <v>A0655_(株)唐津パワーホールディングス</v>
      </c>
      <c r="I1079" s="303" t="str">
        <f t="shared" si="243"/>
        <v>A0655_(株)唐津パワーホールディングス_</v>
      </c>
      <c r="M1079" s="303">
        <f t="shared" si="244"/>
        <v>0</v>
      </c>
    </row>
    <row r="1080" spans="1:13">
      <c r="A1080" s="643" t="s">
        <v>570</v>
      </c>
      <c r="B1080" s="644" t="s">
        <v>2109</v>
      </c>
      <c r="C1080" s="866" t="s">
        <v>215</v>
      </c>
      <c r="D1080" s="738">
        <v>0</v>
      </c>
      <c r="E1080" s="674">
        <v>0</v>
      </c>
      <c r="F1080" s="1404">
        <v>100</v>
      </c>
      <c r="G1080" s="1427"/>
      <c r="H1080" s="303" t="str">
        <f t="shared" si="242"/>
        <v>A0656_(株)クリーンエネルギー総合研究所</v>
      </c>
      <c r="I1080" s="303" t="str">
        <f t="shared" si="243"/>
        <v>A0656_(株)クリーンエネルギー総合研究所_メニューA</v>
      </c>
      <c r="M1080" s="303">
        <f t="shared" si="244"/>
        <v>0</v>
      </c>
    </row>
    <row r="1081" spans="1:13">
      <c r="A1081" s="643" t="str">
        <f t="shared" ref="A1081:B1084" si="249">A1080</f>
        <v>A0656</v>
      </c>
      <c r="B1081" s="644" t="str">
        <f t="shared" si="249"/>
        <v>(株)クリーンエネルギー総合研究所</v>
      </c>
      <c r="C1081" s="648" t="s">
        <v>293</v>
      </c>
      <c r="D1081" s="738">
        <v>4.2400000000000001E-4</v>
      </c>
      <c r="E1081" s="674">
        <v>4.2400000000000001E-4</v>
      </c>
      <c r="F1081" s="1404"/>
      <c r="G1081" s="1427"/>
      <c r="H1081" s="303" t="str">
        <f t="shared" si="242"/>
        <v>A0656_(株)クリーンエネルギー総合研究所</v>
      </c>
      <c r="I1081" s="303" t="str">
        <f t="shared" si="243"/>
        <v>A0656_(株)クリーンエネルギー総合研究所_メニューB</v>
      </c>
      <c r="M1081" s="303">
        <f t="shared" si="244"/>
        <v>0</v>
      </c>
    </row>
    <row r="1082" spans="1:13">
      <c r="A1082" s="643" t="str">
        <f t="shared" si="249"/>
        <v>A0656</v>
      </c>
      <c r="B1082" s="644" t="str">
        <f t="shared" si="249"/>
        <v>(株)クリーンエネルギー総合研究所</v>
      </c>
      <c r="C1082" s="660" t="s">
        <v>466</v>
      </c>
      <c r="D1082" s="738">
        <v>4.0700000000000003E-4</v>
      </c>
      <c r="E1082" s="674">
        <v>4.0700000000000003E-4</v>
      </c>
      <c r="F1082" s="1404"/>
      <c r="G1082" s="1427"/>
      <c r="H1082" s="303" t="str">
        <f t="shared" si="242"/>
        <v>A0656_(株)クリーンエネルギー総合研究所</v>
      </c>
      <c r="I1082" s="303" t="str">
        <f t="shared" si="243"/>
        <v>A0656_(株)クリーンエネルギー総合研究所_メニューC</v>
      </c>
      <c r="M1082" s="303">
        <f t="shared" si="244"/>
        <v>0</v>
      </c>
    </row>
    <row r="1083" spans="1:13">
      <c r="A1083" s="643" t="str">
        <f t="shared" si="249"/>
        <v>A0656</v>
      </c>
      <c r="B1083" s="644" t="str">
        <f t="shared" si="249"/>
        <v>(株)クリーンエネルギー総合研究所</v>
      </c>
      <c r="C1083" s="684" t="s">
        <v>1719</v>
      </c>
      <c r="D1083" s="694">
        <v>5.1900000000000004E-4</v>
      </c>
      <c r="E1083" s="695">
        <v>5.1900000000000004E-4</v>
      </c>
      <c r="F1083" s="1404"/>
      <c r="G1083" s="1427"/>
      <c r="H1083" s="303" t="str">
        <f t="shared" si="242"/>
        <v>A0656_(株)クリーンエネルギー総合研究所</v>
      </c>
      <c r="I1083" s="303" t="str">
        <f t="shared" si="243"/>
        <v>A0656_(株)クリーンエネルギー総合研究所_メニューD(残差)</v>
      </c>
      <c r="M1083" s="303">
        <f t="shared" si="244"/>
        <v>0</v>
      </c>
    </row>
    <row r="1084" spans="1:13">
      <c r="A1084" s="643" t="str">
        <f t="shared" si="249"/>
        <v>A0656</v>
      </c>
      <c r="B1084" s="644" t="str">
        <f t="shared" si="249"/>
        <v>(株)クリーンエネルギー総合研究所</v>
      </c>
      <c r="C1084" s="670" t="s">
        <v>647</v>
      </c>
      <c r="D1084" s="652">
        <v>4.2000000000000002E-4</v>
      </c>
      <c r="E1084" s="653">
        <v>4.2000000000000002E-4</v>
      </c>
      <c r="F1084" s="1404"/>
      <c r="G1084" s="1427"/>
      <c r="H1084" s="303" t="str">
        <f t="shared" si="242"/>
        <v>A0656_(株)クリーンエネルギー総合研究所</v>
      </c>
      <c r="I1084" s="303" t="str">
        <f t="shared" si="243"/>
        <v>A0656_(株)クリーンエネルギー総合研究所_(参考値)事業者全体</v>
      </c>
      <c r="M1084" s="303">
        <f t="shared" si="244"/>
        <v>0</v>
      </c>
    </row>
    <row r="1085" spans="1:13">
      <c r="A1085" s="633" t="s">
        <v>571</v>
      </c>
      <c r="B1085" s="634" t="s">
        <v>2110</v>
      </c>
      <c r="C1085" s="917"/>
      <c r="D1085" s="832">
        <v>0</v>
      </c>
      <c r="E1085" s="637">
        <v>0</v>
      </c>
      <c r="F1085" s="638">
        <v>100</v>
      </c>
      <c r="G1085" s="880"/>
      <c r="H1085" s="303" t="str">
        <f t="shared" si="242"/>
        <v>A0659_(株)かづのパワー</v>
      </c>
      <c r="I1085" s="303" t="str">
        <f t="shared" si="243"/>
        <v>A0659_(株)かづのパワー_</v>
      </c>
      <c r="M1085" s="303">
        <f t="shared" si="244"/>
        <v>0</v>
      </c>
    </row>
    <row r="1086" spans="1:13">
      <c r="A1086" s="844" t="s">
        <v>572</v>
      </c>
      <c r="B1086" s="858" t="s">
        <v>5005</v>
      </c>
      <c r="C1086" s="635"/>
      <c r="D1086" s="771">
        <v>5.5999999999999995E-4</v>
      </c>
      <c r="E1086" s="808">
        <v>5.5999999999999995E-4</v>
      </c>
      <c r="F1086" s="847">
        <v>100</v>
      </c>
      <c r="G1086" s="943"/>
      <c r="H1086" s="303" t="str">
        <f t="shared" si="242"/>
        <v>A0660_UNIVERGY(株)</v>
      </c>
      <c r="I1086" s="303" t="str">
        <f t="shared" si="243"/>
        <v>A0660_UNIVERGY(株)_</v>
      </c>
      <c r="M1086" s="303">
        <f t="shared" si="244"/>
        <v>0</v>
      </c>
    </row>
    <row r="1087" spans="1:13">
      <c r="A1087" s="793" t="s">
        <v>573</v>
      </c>
      <c r="B1087" s="794" t="s">
        <v>5006</v>
      </c>
      <c r="C1087" s="640"/>
      <c r="D1087" s="641">
        <v>2.3000000000000001E-4</v>
      </c>
      <c r="E1087" s="779">
        <v>2.3000000000000001E-4</v>
      </c>
      <c r="F1087" s="795">
        <v>100</v>
      </c>
      <c r="G1087" s="944"/>
      <c r="H1087" s="303" t="str">
        <f t="shared" si="242"/>
        <v>A0661_JR西日本住宅サービス(株)</v>
      </c>
      <c r="I1087" s="303" t="str">
        <f t="shared" si="243"/>
        <v>A0661_JR西日本住宅サービス(株)_</v>
      </c>
      <c r="M1087" s="303">
        <f t="shared" si="244"/>
        <v>0</v>
      </c>
    </row>
    <row r="1088" spans="1:13">
      <c r="A1088" s="797" t="s">
        <v>574</v>
      </c>
      <c r="B1088" s="798" t="s">
        <v>2111</v>
      </c>
      <c r="C1088" s="635" t="s">
        <v>215</v>
      </c>
      <c r="D1088" s="646">
        <v>0</v>
      </c>
      <c r="E1088" s="647">
        <v>0</v>
      </c>
      <c r="F1088" s="1407">
        <v>97.759798003076043</v>
      </c>
      <c r="G1088" s="1409" t="s">
        <v>4378</v>
      </c>
      <c r="H1088" s="303" t="str">
        <f t="shared" si="242"/>
        <v>A0664_デジタルグリッド(株)</v>
      </c>
      <c r="I1088" s="303" t="str">
        <f t="shared" si="243"/>
        <v>A0664_デジタルグリッド(株)_メニューA</v>
      </c>
      <c r="M1088" s="303">
        <f t="shared" si="244"/>
        <v>0</v>
      </c>
    </row>
    <row r="1089" spans="1:13">
      <c r="A1089" s="800" t="str">
        <f t="shared" ref="A1089:B1096" si="250">A1088</f>
        <v>A0664</v>
      </c>
      <c r="B1089" s="644" t="str">
        <f t="shared" si="250"/>
        <v>デジタルグリッド(株)</v>
      </c>
      <c r="C1089" s="660" t="s">
        <v>293</v>
      </c>
      <c r="D1089" s="649">
        <v>2.1900000000000001E-4</v>
      </c>
      <c r="E1089" s="650">
        <v>2.1900000000000001E-4</v>
      </c>
      <c r="F1089" s="1404"/>
      <c r="G1089" s="1410"/>
      <c r="H1089" s="303" t="str">
        <f t="shared" si="242"/>
        <v>A0664_デジタルグリッド(株)</v>
      </c>
      <c r="I1089" s="303" t="str">
        <f t="shared" si="243"/>
        <v>A0664_デジタルグリッド(株)_メニューB</v>
      </c>
      <c r="M1089" s="303">
        <f t="shared" si="244"/>
        <v>0</v>
      </c>
    </row>
    <row r="1090" spans="1:13">
      <c r="A1090" s="800" t="str">
        <f t="shared" si="250"/>
        <v>A0664</v>
      </c>
      <c r="B1090" s="644" t="str">
        <f t="shared" si="250"/>
        <v>デジタルグリッド(株)</v>
      </c>
      <c r="C1090" s="660" t="s">
        <v>466</v>
      </c>
      <c r="D1090" s="649">
        <v>2.72E-4</v>
      </c>
      <c r="E1090" s="650">
        <v>2.72E-4</v>
      </c>
      <c r="F1090" s="1404"/>
      <c r="G1090" s="1410"/>
      <c r="H1090" s="303" t="str">
        <f t="shared" si="242"/>
        <v>A0664_デジタルグリッド(株)</v>
      </c>
      <c r="I1090" s="303" t="str">
        <f t="shared" si="243"/>
        <v>A0664_デジタルグリッド(株)_メニューC</v>
      </c>
      <c r="M1090" s="303">
        <f t="shared" si="244"/>
        <v>0</v>
      </c>
    </row>
    <row r="1091" spans="1:13">
      <c r="A1091" s="800" t="str">
        <f t="shared" si="250"/>
        <v>A0664</v>
      </c>
      <c r="B1091" s="644" t="str">
        <f t="shared" si="250"/>
        <v>デジタルグリッド(株)</v>
      </c>
      <c r="C1091" s="660" t="s">
        <v>467</v>
      </c>
      <c r="D1091" s="649">
        <v>3.28E-4</v>
      </c>
      <c r="E1091" s="650">
        <v>3.28E-4</v>
      </c>
      <c r="F1091" s="1404"/>
      <c r="G1091" s="1410"/>
      <c r="H1091" s="303" t="str">
        <f t="shared" si="242"/>
        <v>A0664_デジタルグリッド(株)</v>
      </c>
      <c r="I1091" s="303" t="str">
        <f t="shared" si="243"/>
        <v>A0664_デジタルグリッド(株)_メニューD</v>
      </c>
      <c r="M1091" s="303">
        <f t="shared" si="244"/>
        <v>0</v>
      </c>
    </row>
    <row r="1092" spans="1:13">
      <c r="A1092" s="800" t="str">
        <f t="shared" si="250"/>
        <v>A0664</v>
      </c>
      <c r="B1092" s="644" t="str">
        <f t="shared" si="250"/>
        <v>デジタルグリッド(株)</v>
      </c>
      <c r="C1092" s="684" t="s">
        <v>468</v>
      </c>
      <c r="D1092" s="649">
        <v>3.5E-4</v>
      </c>
      <c r="E1092" s="650">
        <v>3.5E-4</v>
      </c>
      <c r="F1092" s="1404"/>
      <c r="G1092" s="1410"/>
      <c r="H1092" s="303" t="str">
        <f t="shared" si="242"/>
        <v>A0664_デジタルグリッド(株)</v>
      </c>
      <c r="I1092" s="303" t="str">
        <f t="shared" si="243"/>
        <v>A0664_デジタルグリッド(株)_メニューE</v>
      </c>
      <c r="M1092" s="303">
        <f t="shared" si="244"/>
        <v>0</v>
      </c>
    </row>
    <row r="1093" spans="1:13">
      <c r="A1093" s="800" t="str">
        <f t="shared" si="250"/>
        <v>A0664</v>
      </c>
      <c r="B1093" s="644" t="str">
        <f t="shared" si="250"/>
        <v>デジタルグリッド(株)</v>
      </c>
      <c r="C1093" s="648" t="s">
        <v>469</v>
      </c>
      <c r="D1093" s="649">
        <v>3.7300000000000001E-4</v>
      </c>
      <c r="E1093" s="650">
        <v>3.7300000000000001E-4</v>
      </c>
      <c r="F1093" s="1404"/>
      <c r="G1093" s="1410"/>
      <c r="H1093" s="303" t="str">
        <f t="shared" si="242"/>
        <v>A0664_デジタルグリッド(株)</v>
      </c>
      <c r="I1093" s="303" t="str">
        <f t="shared" si="243"/>
        <v>A0664_デジタルグリッド(株)_メニューF</v>
      </c>
      <c r="M1093" s="303">
        <f t="shared" si="244"/>
        <v>0</v>
      </c>
    </row>
    <row r="1094" spans="1:13">
      <c r="A1094" s="800" t="str">
        <f t="shared" si="250"/>
        <v>A0664</v>
      </c>
      <c r="B1094" s="644" t="str">
        <f t="shared" si="250"/>
        <v>デジタルグリッド(株)</v>
      </c>
      <c r="C1094" s="660" t="s">
        <v>470</v>
      </c>
      <c r="D1094" s="649">
        <v>4.1300000000000001E-4</v>
      </c>
      <c r="E1094" s="650">
        <v>4.1300000000000001E-4</v>
      </c>
      <c r="F1094" s="1404"/>
      <c r="G1094" s="1410"/>
      <c r="H1094" s="303" t="str">
        <f t="shared" si="242"/>
        <v>A0664_デジタルグリッド(株)</v>
      </c>
      <c r="I1094" s="303" t="str">
        <f t="shared" si="243"/>
        <v>A0664_デジタルグリッド(株)_メニューG</v>
      </c>
      <c r="M1094" s="303">
        <f t="shared" si="244"/>
        <v>0</v>
      </c>
    </row>
    <row r="1095" spans="1:13">
      <c r="A1095" s="800" t="str">
        <f t="shared" si="250"/>
        <v>A0664</v>
      </c>
      <c r="B1095" s="644" t="str">
        <f t="shared" si="250"/>
        <v>デジタルグリッド(株)</v>
      </c>
      <c r="C1095" s="684" t="s">
        <v>1723</v>
      </c>
      <c r="D1095" s="649">
        <v>5.9999999999999995E-4</v>
      </c>
      <c r="E1095" s="650">
        <v>5.9999999999999995E-4</v>
      </c>
      <c r="F1095" s="1404"/>
      <c r="G1095" s="1410"/>
      <c r="H1095" s="303" t="str">
        <f t="shared" si="242"/>
        <v>A0664_デジタルグリッド(株)</v>
      </c>
      <c r="I1095" s="303" t="str">
        <f t="shared" si="243"/>
        <v>A0664_デジタルグリッド(株)_メニューH(残差)</v>
      </c>
      <c r="M1095" s="303">
        <f t="shared" si="244"/>
        <v>0</v>
      </c>
    </row>
    <row r="1096" spans="1:13">
      <c r="A1096" s="801" t="str">
        <f t="shared" si="250"/>
        <v>A0664</v>
      </c>
      <c r="B1096" s="792" t="str">
        <f t="shared" si="250"/>
        <v>デジタルグリッド(株)</v>
      </c>
      <c r="C1096" s="651" t="s">
        <v>647</v>
      </c>
      <c r="D1096" s="652">
        <v>5.0199999999999995E-4</v>
      </c>
      <c r="E1096" s="653">
        <v>5.0199999999999995E-4</v>
      </c>
      <c r="F1096" s="1408"/>
      <c r="G1096" s="1411"/>
      <c r="H1096" s="303" t="str">
        <f t="shared" si="242"/>
        <v>A0664_デジタルグリッド(株)</v>
      </c>
      <c r="I1096" s="303" t="str">
        <f t="shared" si="243"/>
        <v>A0664_デジタルグリッド(株)_(参考値)事業者全体</v>
      </c>
      <c r="M1096" s="303">
        <f t="shared" si="244"/>
        <v>0</v>
      </c>
    </row>
    <row r="1097" spans="1:13">
      <c r="A1097" s="805" t="s">
        <v>575</v>
      </c>
      <c r="B1097" s="716" t="s">
        <v>2112</v>
      </c>
      <c r="C1097" s="681" t="s">
        <v>215</v>
      </c>
      <c r="D1097" s="886">
        <v>0</v>
      </c>
      <c r="E1097" s="887">
        <v>0</v>
      </c>
      <c r="F1097" s="1414">
        <v>100</v>
      </c>
      <c r="G1097" s="1430"/>
      <c r="H1097" s="303" t="str">
        <f t="shared" si="242"/>
        <v>A0666_(株)西九州させぼパワーズ</v>
      </c>
      <c r="I1097" s="303" t="str">
        <f t="shared" si="243"/>
        <v>A0666_(株)西九州させぼパワーズ_メニューA</v>
      </c>
      <c r="M1097" s="303">
        <f t="shared" si="244"/>
        <v>0</v>
      </c>
    </row>
    <row r="1098" spans="1:13">
      <c r="A1098" s="643" t="str">
        <f t="shared" ref="A1098:B1099" si="251">A1097</f>
        <v>A0666</v>
      </c>
      <c r="B1098" s="644" t="str">
        <f t="shared" si="251"/>
        <v>(株)西九州させぼパワーズ</v>
      </c>
      <c r="C1098" s="648" t="s">
        <v>4385</v>
      </c>
      <c r="D1098" s="649">
        <v>5.6499999999999996E-4</v>
      </c>
      <c r="E1098" s="650">
        <v>5.6499999999999996E-4</v>
      </c>
      <c r="F1098" s="1404"/>
      <c r="G1098" s="1427"/>
      <c r="H1098" s="303" t="str">
        <f t="shared" si="242"/>
        <v>A0666_(株)西九州させぼパワーズ</v>
      </c>
      <c r="I1098" s="303" t="str">
        <f t="shared" si="243"/>
        <v>A0666_(株)西九州させぼパワーズ_メニューB(残差)</v>
      </c>
      <c r="M1098" s="303">
        <f t="shared" si="244"/>
        <v>0</v>
      </c>
    </row>
    <row r="1099" spans="1:13">
      <c r="A1099" s="643" t="str">
        <f t="shared" si="251"/>
        <v>A0666</v>
      </c>
      <c r="B1099" s="644" t="str">
        <f t="shared" si="251"/>
        <v>(株)西九州させぼパワーズ</v>
      </c>
      <c r="C1099" s="718" t="s">
        <v>647</v>
      </c>
      <c r="D1099" s="636">
        <v>5.4699999999999996E-4</v>
      </c>
      <c r="E1099" s="689">
        <v>5.4699999999999996E-4</v>
      </c>
      <c r="F1099" s="1404"/>
      <c r="G1099" s="1427"/>
      <c r="H1099" s="303" t="str">
        <f t="shared" si="242"/>
        <v>A0666_(株)西九州させぼパワーズ</v>
      </c>
      <c r="I1099" s="303" t="str">
        <f t="shared" si="243"/>
        <v>A0666_(株)西九州させぼパワーズ_(参考値)事業者全体</v>
      </c>
      <c r="M1099" s="303">
        <f t="shared" si="244"/>
        <v>0</v>
      </c>
    </row>
    <row r="1100" spans="1:13">
      <c r="A1100" s="643" t="s">
        <v>576</v>
      </c>
      <c r="B1100" s="644" t="s">
        <v>2113</v>
      </c>
      <c r="C1100" s="654" t="s">
        <v>215</v>
      </c>
      <c r="D1100" s="724">
        <v>0</v>
      </c>
      <c r="E1100" s="764">
        <v>0</v>
      </c>
      <c r="F1100" s="1404">
        <v>100</v>
      </c>
      <c r="G1100" s="1405"/>
      <c r="H1100" s="303" t="str">
        <f t="shared" si="242"/>
        <v>A0667_たんたんエナジー(株)</v>
      </c>
      <c r="I1100" s="303" t="str">
        <f t="shared" si="243"/>
        <v>A0667_たんたんエナジー(株)_メニューA</v>
      </c>
      <c r="M1100" s="303">
        <f t="shared" si="244"/>
        <v>0</v>
      </c>
    </row>
    <row r="1101" spans="1:13">
      <c r="A1101" s="643" t="str">
        <f t="shared" ref="A1101:B1102" si="252">A1100</f>
        <v>A0667</v>
      </c>
      <c r="B1101" s="644" t="str">
        <f t="shared" si="252"/>
        <v>たんたんエナジー(株)</v>
      </c>
      <c r="C1101" s="656" t="s">
        <v>4385</v>
      </c>
      <c r="D1101" s="841">
        <v>3.4099999999999999E-4</v>
      </c>
      <c r="E1101" s="774">
        <v>3.4099999999999999E-4</v>
      </c>
      <c r="F1101" s="1404"/>
      <c r="G1101" s="1405"/>
      <c r="H1101" s="303" t="str">
        <f t="shared" si="242"/>
        <v>A0667_たんたんエナジー(株)</v>
      </c>
      <c r="I1101" s="303" t="str">
        <f t="shared" si="243"/>
        <v>A0667_たんたんエナジー(株)_メニューB(残差)</v>
      </c>
      <c r="M1101" s="303">
        <f t="shared" si="244"/>
        <v>0</v>
      </c>
    </row>
    <row r="1102" spans="1:13">
      <c r="A1102" s="643" t="str">
        <f t="shared" si="252"/>
        <v>A0667</v>
      </c>
      <c r="B1102" s="644" t="str">
        <f t="shared" si="252"/>
        <v>たんたんエナジー(株)</v>
      </c>
      <c r="C1102" s="752" t="s">
        <v>647</v>
      </c>
      <c r="D1102" s="753">
        <v>0</v>
      </c>
      <c r="E1102" s="675">
        <v>0</v>
      </c>
      <c r="F1102" s="1404"/>
      <c r="G1102" s="1405"/>
      <c r="H1102" s="303" t="str">
        <f t="shared" si="242"/>
        <v>A0667_たんたんエナジー(株)</v>
      </c>
      <c r="I1102" s="303" t="str">
        <f t="shared" si="243"/>
        <v>A0667_たんたんエナジー(株)_(参考値)事業者全体</v>
      </c>
      <c r="M1102" s="303">
        <f t="shared" si="244"/>
        <v>0</v>
      </c>
    </row>
    <row r="1103" spans="1:13">
      <c r="A1103" s="643" t="s">
        <v>577</v>
      </c>
      <c r="B1103" s="644" t="s">
        <v>2114</v>
      </c>
      <c r="C1103" s="654" t="s">
        <v>215</v>
      </c>
      <c r="D1103" s="646">
        <v>0</v>
      </c>
      <c r="E1103" s="647">
        <v>0</v>
      </c>
      <c r="F1103" s="1404">
        <v>100</v>
      </c>
      <c r="G1103" s="1427"/>
      <c r="H1103" s="303" t="str">
        <f t="shared" si="242"/>
        <v>A0668_(株)能勢・豊能まちづくり</v>
      </c>
      <c r="I1103" s="303" t="str">
        <f t="shared" si="243"/>
        <v>A0668_(株)能勢・豊能まちづくり_メニューA</v>
      </c>
      <c r="M1103" s="303">
        <f t="shared" si="244"/>
        <v>0</v>
      </c>
    </row>
    <row r="1104" spans="1:13">
      <c r="A1104" s="643" t="str">
        <f t="shared" ref="A1104:B1105" si="253">A1103</f>
        <v>A0668</v>
      </c>
      <c r="B1104" s="644" t="str">
        <f t="shared" si="253"/>
        <v>(株)能勢・豊能まちづくり</v>
      </c>
      <c r="C1104" s="684" t="s">
        <v>4385</v>
      </c>
      <c r="D1104" s="649">
        <v>0</v>
      </c>
      <c r="E1104" s="650">
        <v>0</v>
      </c>
      <c r="F1104" s="1404"/>
      <c r="G1104" s="1427"/>
      <c r="H1104" s="303" t="str">
        <f t="shared" si="242"/>
        <v>A0668_(株)能勢・豊能まちづくり</v>
      </c>
      <c r="I1104" s="303" t="str">
        <f t="shared" si="243"/>
        <v>A0668_(株)能勢・豊能まちづくり_メニューB(残差)</v>
      </c>
      <c r="M1104" s="303">
        <f t="shared" si="244"/>
        <v>0</v>
      </c>
    </row>
    <row r="1105" spans="1:13">
      <c r="A1105" s="643" t="str">
        <f t="shared" si="253"/>
        <v>A0668</v>
      </c>
      <c r="B1105" s="644" t="str">
        <f t="shared" si="253"/>
        <v>(株)能勢・豊能まちづくり</v>
      </c>
      <c r="C1105" s="648" t="s">
        <v>647</v>
      </c>
      <c r="D1105" s="652">
        <v>0</v>
      </c>
      <c r="E1105" s="653">
        <v>0</v>
      </c>
      <c r="F1105" s="1404"/>
      <c r="G1105" s="1427"/>
      <c r="H1105" s="303" t="str">
        <f t="shared" si="242"/>
        <v>A0668_(株)能勢・豊能まちづくり</v>
      </c>
      <c r="I1105" s="303" t="str">
        <f t="shared" si="243"/>
        <v>A0668_(株)能勢・豊能まちづくり_(参考値)事業者全体</v>
      </c>
      <c r="M1105" s="303">
        <f t="shared" si="244"/>
        <v>0</v>
      </c>
    </row>
    <row r="1106" spans="1:13">
      <c r="A1106" s="633" t="s">
        <v>578</v>
      </c>
      <c r="B1106" s="634" t="s">
        <v>2115</v>
      </c>
      <c r="C1106" s="640"/>
      <c r="D1106" s="641">
        <v>9.8999999999999994E-5</v>
      </c>
      <c r="E1106" s="637">
        <v>9.8999999999999994E-5</v>
      </c>
      <c r="F1106" s="638" t="s">
        <v>4349</v>
      </c>
      <c r="G1106" s="880"/>
      <c r="H1106" s="303" t="str">
        <f t="shared" si="242"/>
        <v>A0670_(株)再エネ思考電力</v>
      </c>
      <c r="I1106" s="303" t="str">
        <f t="shared" si="243"/>
        <v>A0670_(株)再エネ思考電力_</v>
      </c>
      <c r="M1106" s="303">
        <f t="shared" si="244"/>
        <v>0</v>
      </c>
    </row>
    <row r="1107" spans="1:13">
      <c r="A1107" s="633" t="s">
        <v>579</v>
      </c>
      <c r="B1107" s="634" t="s">
        <v>2116</v>
      </c>
      <c r="C1107" s="640"/>
      <c r="D1107" s="641">
        <v>4.9899999999999999E-4</v>
      </c>
      <c r="E1107" s="642">
        <v>4.9899999999999999E-4</v>
      </c>
      <c r="F1107" s="638">
        <v>100</v>
      </c>
      <c r="G1107" s="880"/>
      <c r="H1107" s="303" t="str">
        <f t="shared" si="242"/>
        <v>A0673_(株)ジャパネットサービスイノベーション</v>
      </c>
      <c r="I1107" s="303" t="str">
        <f t="shared" si="243"/>
        <v>A0673_(株)ジャパネットサービスイノベーション_</v>
      </c>
      <c r="M1107" s="303">
        <f t="shared" si="244"/>
        <v>0</v>
      </c>
    </row>
    <row r="1108" spans="1:13">
      <c r="A1108" s="633" t="s">
        <v>2117</v>
      </c>
      <c r="B1108" s="634" t="s">
        <v>5007</v>
      </c>
      <c r="C1108" s="640"/>
      <c r="D1108" s="641">
        <v>6.3000000000000003E-4</v>
      </c>
      <c r="E1108" s="642">
        <v>6.3000000000000003E-4</v>
      </c>
      <c r="F1108" s="638">
        <v>100</v>
      </c>
      <c r="G1108" s="880"/>
      <c r="H1108" s="303" t="str">
        <f t="shared" si="242"/>
        <v>A0676_KBN(株)</v>
      </c>
      <c r="I1108" s="303" t="str">
        <f t="shared" si="243"/>
        <v>A0676_KBN(株)_</v>
      </c>
      <c r="M1108" s="303">
        <f t="shared" si="244"/>
        <v>0</v>
      </c>
    </row>
    <row r="1109" spans="1:13">
      <c r="A1109" s="633" t="s">
        <v>580</v>
      </c>
      <c r="B1109" s="634" t="s">
        <v>2118</v>
      </c>
      <c r="C1109" s="640"/>
      <c r="D1109" s="641">
        <v>4.4499999999999997E-4</v>
      </c>
      <c r="E1109" s="642">
        <v>4.4499999999999997E-4</v>
      </c>
      <c r="F1109" s="638">
        <v>100</v>
      </c>
      <c r="G1109" s="880"/>
      <c r="H1109" s="303" t="str">
        <f t="shared" si="242"/>
        <v>A0677_(株)しおさい電力</v>
      </c>
      <c r="I1109" s="303" t="str">
        <f t="shared" si="243"/>
        <v>A0677_(株)しおさい電力_</v>
      </c>
      <c r="M1109" s="303">
        <f t="shared" si="244"/>
        <v>0</v>
      </c>
    </row>
    <row r="1110" spans="1:13">
      <c r="A1110" s="633" t="s">
        <v>581</v>
      </c>
      <c r="B1110" s="634" t="s">
        <v>2119</v>
      </c>
      <c r="C1110" s="640"/>
      <c r="D1110" s="641">
        <v>1.34E-4</v>
      </c>
      <c r="E1110" s="779">
        <v>1.34E-4</v>
      </c>
      <c r="F1110" s="638">
        <v>100</v>
      </c>
      <c r="G1110" s="880"/>
      <c r="H1110" s="303" t="str">
        <f t="shared" si="242"/>
        <v>A0680_会津エナジー(株)</v>
      </c>
      <c r="I1110" s="303" t="str">
        <f t="shared" si="243"/>
        <v>A0680_会津エナジー(株)_</v>
      </c>
      <c r="M1110" s="303">
        <f t="shared" si="244"/>
        <v>0</v>
      </c>
    </row>
    <row r="1111" spans="1:13">
      <c r="A1111" s="633" t="s">
        <v>582</v>
      </c>
      <c r="B1111" s="634" t="s">
        <v>2120</v>
      </c>
      <c r="C1111" s="640"/>
      <c r="D1111" s="641">
        <v>5.3600000000000002E-4</v>
      </c>
      <c r="E1111" s="642">
        <v>5.3600000000000002E-4</v>
      </c>
      <c r="F1111" s="638">
        <v>100</v>
      </c>
      <c r="G1111" s="880"/>
      <c r="H1111" s="303" t="str">
        <f t="shared" si="242"/>
        <v>A0681_うべ未来エネルギー(株)</v>
      </c>
      <c r="I1111" s="303" t="str">
        <f t="shared" si="243"/>
        <v>A0681_うべ未来エネルギー(株)_</v>
      </c>
      <c r="M1111" s="303">
        <f t="shared" si="244"/>
        <v>0</v>
      </c>
    </row>
    <row r="1112" spans="1:13">
      <c r="A1112" s="633" t="s">
        <v>583</v>
      </c>
      <c r="B1112" s="634" t="s">
        <v>2121</v>
      </c>
      <c r="C1112" s="640"/>
      <c r="D1112" s="641">
        <v>3.2600000000000001E-4</v>
      </c>
      <c r="E1112" s="779">
        <v>3.2600000000000001E-4</v>
      </c>
      <c r="F1112" s="638">
        <v>100</v>
      </c>
      <c r="G1112" s="880"/>
      <c r="H1112" s="303" t="str">
        <f t="shared" si="242"/>
        <v>A0683_永井自動車工業(株)</v>
      </c>
      <c r="I1112" s="303" t="str">
        <f t="shared" si="243"/>
        <v>A0683_永井自動車工業(株)_</v>
      </c>
      <c r="M1112" s="303">
        <f t="shared" si="244"/>
        <v>0</v>
      </c>
    </row>
    <row r="1113" spans="1:13">
      <c r="A1113" s="633" t="s">
        <v>584</v>
      </c>
      <c r="B1113" s="634" t="s">
        <v>2122</v>
      </c>
      <c r="C1113" s="640"/>
      <c r="D1113" s="641">
        <v>4.46E-4</v>
      </c>
      <c r="E1113" s="642">
        <v>4.46E-4</v>
      </c>
      <c r="F1113" s="638">
        <v>100</v>
      </c>
      <c r="G1113" s="880"/>
      <c r="H1113" s="303" t="str">
        <f t="shared" si="242"/>
        <v>A0685_陸前高田しみんエネルギー(株)</v>
      </c>
      <c r="I1113" s="303" t="str">
        <f t="shared" si="243"/>
        <v>A0685_陸前高田しみんエネルギー(株)_</v>
      </c>
      <c r="M1113" s="303">
        <f t="shared" si="244"/>
        <v>0</v>
      </c>
    </row>
    <row r="1114" spans="1:13">
      <c r="A1114" s="633" t="s">
        <v>585</v>
      </c>
      <c r="B1114" s="634" t="s">
        <v>2123</v>
      </c>
      <c r="C1114" s="640"/>
      <c r="D1114" s="641">
        <v>5.4799999999999998E-4</v>
      </c>
      <c r="E1114" s="642">
        <v>5.4799999999999998E-4</v>
      </c>
      <c r="F1114" s="638">
        <v>100</v>
      </c>
      <c r="G1114" s="880"/>
      <c r="H1114" s="303" t="str">
        <f t="shared" si="242"/>
        <v>A0687_(株)チャームドライフ</v>
      </c>
      <c r="I1114" s="303" t="str">
        <f t="shared" si="243"/>
        <v>A0687_(株)チャームドライフ_</v>
      </c>
      <c r="M1114" s="303">
        <f t="shared" si="244"/>
        <v>0</v>
      </c>
    </row>
    <row r="1115" spans="1:13">
      <c r="A1115" s="643" t="s">
        <v>586</v>
      </c>
      <c r="B1115" s="644" t="s">
        <v>2124</v>
      </c>
      <c r="C1115" s="635" t="s">
        <v>215</v>
      </c>
      <c r="D1115" s="646">
        <v>0</v>
      </c>
      <c r="E1115" s="647">
        <v>0</v>
      </c>
      <c r="F1115" s="1404">
        <v>100</v>
      </c>
      <c r="G1115" s="1427"/>
      <c r="H1115" s="303" t="str">
        <f t="shared" si="242"/>
        <v>A0689_スターティア(株)</v>
      </c>
      <c r="I1115" s="303" t="str">
        <f t="shared" si="243"/>
        <v>A0689_スターティア(株)_メニューA</v>
      </c>
      <c r="M1115" s="303">
        <f t="shared" si="244"/>
        <v>0</v>
      </c>
    </row>
    <row r="1116" spans="1:13">
      <c r="A1116" s="643" t="str">
        <f t="shared" ref="A1116:B1117" si="254">A1115</f>
        <v>A0689</v>
      </c>
      <c r="B1116" s="644" t="str">
        <f t="shared" si="254"/>
        <v>スターティア(株)</v>
      </c>
      <c r="C1116" s="660" t="s">
        <v>4385</v>
      </c>
      <c r="D1116" s="649">
        <v>5.8900000000000001E-4</v>
      </c>
      <c r="E1116" s="650">
        <v>5.8900000000000001E-4</v>
      </c>
      <c r="F1116" s="1404"/>
      <c r="G1116" s="1427"/>
      <c r="H1116" s="303" t="str">
        <f t="shared" si="242"/>
        <v>A0689_スターティア(株)</v>
      </c>
      <c r="I1116" s="303" t="str">
        <f t="shared" si="243"/>
        <v>A0689_スターティア(株)_メニューB(残差)</v>
      </c>
      <c r="M1116" s="303">
        <f t="shared" si="244"/>
        <v>0</v>
      </c>
    </row>
    <row r="1117" spans="1:13">
      <c r="A1117" s="643" t="str">
        <f t="shared" si="254"/>
        <v>A0689</v>
      </c>
      <c r="B1117" s="644" t="str">
        <f t="shared" si="254"/>
        <v>スターティア(株)</v>
      </c>
      <c r="C1117" s="651" t="s">
        <v>647</v>
      </c>
      <c r="D1117" s="652">
        <v>5.8799999999999998E-4</v>
      </c>
      <c r="E1117" s="653">
        <v>5.8799999999999998E-4</v>
      </c>
      <c r="F1117" s="1404"/>
      <c r="G1117" s="1427"/>
      <c r="H1117" s="303" t="str">
        <f t="shared" si="242"/>
        <v>A0689_スターティア(株)</v>
      </c>
      <c r="I1117" s="303" t="str">
        <f t="shared" si="243"/>
        <v>A0689_スターティア(株)_(参考値)事業者全体</v>
      </c>
      <c r="M1117" s="303">
        <f t="shared" si="244"/>
        <v>0</v>
      </c>
    </row>
    <row r="1118" spans="1:13" ht="39.6">
      <c r="A1118" s="633" t="s">
        <v>587</v>
      </c>
      <c r="B1118" s="634" t="s">
        <v>2125</v>
      </c>
      <c r="C1118" s="635"/>
      <c r="D1118" s="641">
        <v>4.17E-4</v>
      </c>
      <c r="E1118" s="642">
        <v>3.7399999999999998E-4</v>
      </c>
      <c r="F1118" s="638">
        <v>1.2758562776310711</v>
      </c>
      <c r="G1118" s="880" t="s">
        <v>4388</v>
      </c>
      <c r="H1118" s="303" t="str">
        <f t="shared" si="242"/>
        <v>A0690_東広島スマートエネルギー(株)</v>
      </c>
      <c r="I1118" s="303" t="str">
        <f t="shared" si="243"/>
        <v>A0690_東広島スマートエネルギー(株)_</v>
      </c>
      <c r="M1118" s="303">
        <f t="shared" si="244"/>
        <v>0</v>
      </c>
    </row>
    <row r="1119" spans="1:13">
      <c r="A1119" s="643" t="s">
        <v>588</v>
      </c>
      <c r="B1119" s="644" t="s">
        <v>2126</v>
      </c>
      <c r="C1119" s="673" t="s">
        <v>215</v>
      </c>
      <c r="D1119" s="646">
        <v>3.28E-4</v>
      </c>
      <c r="E1119" s="647">
        <v>3.28E-4</v>
      </c>
      <c r="F1119" s="1404">
        <v>100</v>
      </c>
      <c r="G1119" s="1427"/>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43" t="str">
        <f t="shared" ref="A1120:B1125" si="258">A1119</f>
        <v>A0692</v>
      </c>
      <c r="B1120" s="644" t="str">
        <f t="shared" si="258"/>
        <v>旭化成(株)</v>
      </c>
      <c r="C1120" s="676" t="s">
        <v>293</v>
      </c>
      <c r="D1120" s="649">
        <v>5.9500000000000004E-4</v>
      </c>
      <c r="E1120" s="650">
        <v>5.9500000000000004E-4</v>
      </c>
      <c r="F1120" s="1404"/>
      <c r="G1120" s="1427"/>
      <c r="H1120" s="303" t="str">
        <f t="shared" si="255"/>
        <v>A0692_旭化成(株)</v>
      </c>
      <c r="I1120" s="303" t="str">
        <f t="shared" si="256"/>
        <v>A0692_旭化成(株)_メニューB</v>
      </c>
      <c r="M1120" s="303">
        <f t="shared" si="257"/>
        <v>0</v>
      </c>
    </row>
    <row r="1121" spans="1:13">
      <c r="A1121" s="643" t="str">
        <f t="shared" si="258"/>
        <v>A0692</v>
      </c>
      <c r="B1121" s="644" t="str">
        <f t="shared" si="258"/>
        <v>旭化成(株)</v>
      </c>
      <c r="C1121" s="676" t="s">
        <v>466</v>
      </c>
      <c r="D1121" s="649">
        <v>3.8699999999999997E-4</v>
      </c>
      <c r="E1121" s="650">
        <v>3.8699999999999997E-4</v>
      </c>
      <c r="F1121" s="1404"/>
      <c r="G1121" s="1427"/>
      <c r="H1121" s="303" t="str">
        <f t="shared" si="255"/>
        <v>A0692_旭化成(株)</v>
      </c>
      <c r="I1121" s="303" t="str">
        <f t="shared" si="256"/>
        <v>A0692_旭化成(株)_メニューC</v>
      </c>
      <c r="M1121" s="303">
        <f t="shared" si="257"/>
        <v>0</v>
      </c>
    </row>
    <row r="1122" spans="1:13">
      <c r="A1122" s="643" t="str">
        <f t="shared" si="258"/>
        <v>A0692</v>
      </c>
      <c r="B1122" s="644" t="str">
        <f t="shared" si="258"/>
        <v>旭化成(株)</v>
      </c>
      <c r="C1122" s="676" t="s">
        <v>467</v>
      </c>
      <c r="D1122" s="649">
        <v>3.1300000000000002E-4</v>
      </c>
      <c r="E1122" s="650">
        <v>3.1300000000000002E-4</v>
      </c>
      <c r="F1122" s="1404"/>
      <c r="G1122" s="1427"/>
      <c r="H1122" s="303" t="str">
        <f t="shared" si="255"/>
        <v>A0692_旭化成(株)</v>
      </c>
      <c r="I1122" s="303" t="str">
        <f t="shared" si="256"/>
        <v>A0692_旭化成(株)_メニューD</v>
      </c>
      <c r="M1122" s="303">
        <f t="shared" si="257"/>
        <v>0</v>
      </c>
    </row>
    <row r="1123" spans="1:13">
      <c r="A1123" s="643" t="str">
        <f t="shared" si="258"/>
        <v>A0692</v>
      </c>
      <c r="B1123" s="644" t="str">
        <f t="shared" si="258"/>
        <v>旭化成(株)</v>
      </c>
      <c r="C1123" s="676" t="s">
        <v>468</v>
      </c>
      <c r="D1123" s="649">
        <v>3.21E-4</v>
      </c>
      <c r="E1123" s="650">
        <v>3.21E-4</v>
      </c>
      <c r="F1123" s="1404"/>
      <c r="G1123" s="1427"/>
      <c r="H1123" s="303" t="str">
        <f t="shared" si="255"/>
        <v>A0692_旭化成(株)</v>
      </c>
      <c r="I1123" s="303" t="str">
        <f t="shared" si="256"/>
        <v>A0692_旭化成(株)_メニューE</v>
      </c>
      <c r="M1123" s="303">
        <f t="shared" si="257"/>
        <v>0</v>
      </c>
    </row>
    <row r="1124" spans="1:13">
      <c r="A1124" s="643" t="str">
        <f t="shared" si="258"/>
        <v>A0692</v>
      </c>
      <c r="B1124" s="644" t="str">
        <f t="shared" si="258"/>
        <v>旭化成(株)</v>
      </c>
      <c r="C1124" s="676" t="s">
        <v>469</v>
      </c>
      <c r="D1124" s="649">
        <v>0</v>
      </c>
      <c r="E1124" s="650">
        <v>0</v>
      </c>
      <c r="F1124" s="1404"/>
      <c r="G1124" s="1427"/>
      <c r="H1124" s="303" t="str">
        <f t="shared" si="255"/>
        <v>A0692_旭化成(株)</v>
      </c>
      <c r="I1124" s="303" t="str">
        <f t="shared" si="256"/>
        <v>A0692_旭化成(株)_メニューF</v>
      </c>
      <c r="M1124" s="303">
        <f t="shared" si="257"/>
        <v>0</v>
      </c>
    </row>
    <row r="1125" spans="1:13">
      <c r="A1125" s="643" t="str">
        <f t="shared" si="258"/>
        <v>A0692</v>
      </c>
      <c r="B1125" s="644" t="str">
        <f t="shared" si="258"/>
        <v>旭化成(株)</v>
      </c>
      <c r="C1125" s="719" t="s">
        <v>647</v>
      </c>
      <c r="D1125" s="658">
        <v>3.9800000000000002E-4</v>
      </c>
      <c r="E1125" s="653">
        <v>3.9800000000000002E-4</v>
      </c>
      <c r="F1125" s="1404"/>
      <c r="G1125" s="1427"/>
      <c r="H1125" s="303" t="str">
        <f t="shared" si="255"/>
        <v>A0692_旭化成(株)</v>
      </c>
      <c r="I1125" s="303" t="str">
        <f t="shared" si="256"/>
        <v>A0692_旭化成(株)_(参考値)事業者全体</v>
      </c>
      <c r="M1125" s="303">
        <f t="shared" si="257"/>
        <v>0</v>
      </c>
    </row>
    <row r="1126" spans="1:13">
      <c r="A1126" s="633" t="s">
        <v>589</v>
      </c>
      <c r="B1126" s="634" t="s">
        <v>2127</v>
      </c>
      <c r="C1126" s="722"/>
      <c r="D1126" s="641">
        <v>4.0499999999999998E-4</v>
      </c>
      <c r="E1126" s="642">
        <v>4.0499999999999998E-4</v>
      </c>
      <c r="F1126" s="638">
        <v>100</v>
      </c>
      <c r="G1126" s="880"/>
      <c r="H1126" s="303" t="str">
        <f t="shared" si="255"/>
        <v>A0693_京和ガス(株)</v>
      </c>
      <c r="I1126" s="303" t="str">
        <f t="shared" si="256"/>
        <v>A0693_京和ガス(株)_</v>
      </c>
      <c r="M1126" s="303">
        <f t="shared" si="257"/>
        <v>0</v>
      </c>
    </row>
    <row r="1127" spans="1:13">
      <c r="A1127" s="633" t="s">
        <v>590</v>
      </c>
      <c r="B1127" s="634" t="s">
        <v>5008</v>
      </c>
      <c r="C1127" s="640"/>
      <c r="D1127" s="641">
        <v>5.53E-4</v>
      </c>
      <c r="E1127" s="642">
        <v>5.53E-4</v>
      </c>
      <c r="F1127" s="638">
        <v>100</v>
      </c>
      <c r="G1127" s="880"/>
      <c r="H1127" s="303" t="str">
        <f t="shared" si="255"/>
        <v>A0695_KMパワー(株)</v>
      </c>
      <c r="I1127" s="303" t="str">
        <f t="shared" si="256"/>
        <v>A0695_KMパワー(株)_</v>
      </c>
      <c r="M1127" s="303">
        <f t="shared" si="257"/>
        <v>0</v>
      </c>
    </row>
    <row r="1128" spans="1:13">
      <c r="A1128" s="633" t="s">
        <v>591</v>
      </c>
      <c r="B1128" s="634" t="s">
        <v>5009</v>
      </c>
      <c r="C1128" s="640"/>
      <c r="D1128" s="641">
        <v>3.4299999999999999E-4</v>
      </c>
      <c r="E1128" s="642">
        <v>3.4299999999999999E-4</v>
      </c>
      <c r="F1128" s="638">
        <v>100</v>
      </c>
      <c r="G1128" s="880"/>
      <c r="H1128" s="303" t="str">
        <f t="shared" si="255"/>
        <v>A0696_(株)Okazaki</v>
      </c>
      <c r="I1128" s="303" t="str">
        <f t="shared" si="256"/>
        <v>A0696_(株)Okazaki_</v>
      </c>
      <c r="M1128" s="303">
        <f t="shared" si="257"/>
        <v>0</v>
      </c>
    </row>
    <row r="1129" spans="1:13">
      <c r="A1129" s="643" t="s">
        <v>592</v>
      </c>
      <c r="B1129" s="644" t="s">
        <v>2128</v>
      </c>
      <c r="C1129" s="635" t="s">
        <v>215</v>
      </c>
      <c r="D1129" s="646">
        <v>0</v>
      </c>
      <c r="E1129" s="647">
        <v>0</v>
      </c>
      <c r="F1129" s="1404" t="s">
        <v>4349</v>
      </c>
      <c r="G1129" s="1427"/>
      <c r="H1129" s="303" t="str">
        <f t="shared" si="255"/>
        <v>A0698_(株)エフオン</v>
      </c>
      <c r="I1129" s="303" t="str">
        <f t="shared" si="256"/>
        <v>A0698_(株)エフオン_メニューA</v>
      </c>
      <c r="M1129" s="303">
        <f t="shared" si="257"/>
        <v>0</v>
      </c>
    </row>
    <row r="1130" spans="1:13">
      <c r="A1130" s="643" t="str">
        <f t="shared" ref="A1130:B1133" si="259">A1129</f>
        <v>A0698</v>
      </c>
      <c r="B1130" s="644" t="str">
        <f t="shared" si="259"/>
        <v>(株)エフオン</v>
      </c>
      <c r="C1130" s="684" t="s">
        <v>293</v>
      </c>
      <c r="D1130" s="649">
        <v>2.5300000000000002E-4</v>
      </c>
      <c r="E1130" s="650">
        <v>2.5300000000000002E-4</v>
      </c>
      <c r="F1130" s="1404"/>
      <c r="G1130" s="1427"/>
      <c r="H1130" s="303" t="str">
        <f t="shared" si="255"/>
        <v>A0698_(株)エフオン</v>
      </c>
      <c r="I1130" s="303" t="str">
        <f t="shared" si="256"/>
        <v>A0698_(株)エフオン_メニューB</v>
      </c>
      <c r="M1130" s="303">
        <f t="shared" si="257"/>
        <v>0</v>
      </c>
    </row>
    <row r="1131" spans="1:13">
      <c r="A1131" s="643" t="str">
        <f t="shared" si="259"/>
        <v>A0698</v>
      </c>
      <c r="B1131" s="644" t="str">
        <f t="shared" si="259"/>
        <v>(株)エフオン</v>
      </c>
      <c r="C1131" s="648" t="s">
        <v>466</v>
      </c>
      <c r="D1131" s="649">
        <v>3.3799999999999998E-4</v>
      </c>
      <c r="E1131" s="650">
        <v>3.3799999999999998E-4</v>
      </c>
      <c r="F1131" s="1404"/>
      <c r="G1131" s="1427"/>
      <c r="H1131" s="303" t="str">
        <f t="shared" si="255"/>
        <v>A0698_(株)エフオン</v>
      </c>
      <c r="I1131" s="303" t="str">
        <f t="shared" si="256"/>
        <v>A0698_(株)エフオン_メニューC</v>
      </c>
      <c r="M1131" s="303">
        <f t="shared" si="257"/>
        <v>0</v>
      </c>
    </row>
    <row r="1132" spans="1:13">
      <c r="A1132" s="643" t="str">
        <f t="shared" si="259"/>
        <v>A0698</v>
      </c>
      <c r="B1132" s="644" t="str">
        <f t="shared" si="259"/>
        <v>(株)エフオン</v>
      </c>
      <c r="C1132" s="684" t="s">
        <v>467</v>
      </c>
      <c r="D1132" s="649">
        <v>3.4200000000000002E-4</v>
      </c>
      <c r="E1132" s="650">
        <v>3.4200000000000002E-4</v>
      </c>
      <c r="F1132" s="1404"/>
      <c r="G1132" s="1427"/>
      <c r="H1132" s="303" t="str">
        <f t="shared" si="255"/>
        <v>A0698_(株)エフオン</v>
      </c>
      <c r="I1132" s="303" t="str">
        <f t="shared" si="256"/>
        <v>A0698_(株)エフオン_メニューD</v>
      </c>
      <c r="M1132" s="303">
        <f t="shared" si="257"/>
        <v>0</v>
      </c>
    </row>
    <row r="1133" spans="1:13">
      <c r="A1133" s="643" t="str">
        <f t="shared" si="259"/>
        <v>A0698</v>
      </c>
      <c r="B1133" s="644" t="str">
        <f t="shared" si="259"/>
        <v>(株)エフオン</v>
      </c>
      <c r="C1133" s="648" t="s">
        <v>647</v>
      </c>
      <c r="D1133" s="652">
        <v>1.7899999999999999E-4</v>
      </c>
      <c r="E1133" s="653">
        <v>1.7899999999999999E-4</v>
      </c>
      <c r="F1133" s="1404"/>
      <c r="G1133" s="1427"/>
      <c r="H1133" s="303" t="str">
        <f t="shared" si="255"/>
        <v>A0698_(株)エフオン</v>
      </c>
      <c r="I1133" s="303" t="str">
        <f t="shared" si="256"/>
        <v>A0698_(株)エフオン_(参考値)事業者全体</v>
      </c>
      <c r="M1133" s="303">
        <f t="shared" si="257"/>
        <v>0</v>
      </c>
    </row>
    <row r="1134" spans="1:13">
      <c r="A1134" s="633" t="s">
        <v>593</v>
      </c>
      <c r="B1134" s="634" t="s">
        <v>2129</v>
      </c>
      <c r="C1134" s="640"/>
      <c r="D1134" s="641">
        <v>2.99E-4</v>
      </c>
      <c r="E1134" s="642">
        <v>2.99E-4</v>
      </c>
      <c r="F1134" s="638">
        <v>100</v>
      </c>
      <c r="G1134" s="880"/>
      <c r="H1134" s="303" t="str">
        <f t="shared" si="255"/>
        <v>A0699_(株)岡崎さくら電力</v>
      </c>
      <c r="I1134" s="303" t="str">
        <f t="shared" si="256"/>
        <v>A0699_(株)岡崎さくら電力_</v>
      </c>
      <c r="M1134" s="303">
        <f t="shared" si="257"/>
        <v>0</v>
      </c>
    </row>
    <row r="1135" spans="1:13">
      <c r="A1135" s="633" t="s">
        <v>594</v>
      </c>
      <c r="B1135" s="634" t="s">
        <v>2130</v>
      </c>
      <c r="C1135" s="640"/>
      <c r="D1135" s="641">
        <v>5.2099999999999998E-4</v>
      </c>
      <c r="E1135" s="642">
        <v>5.2099999999999998E-4</v>
      </c>
      <c r="F1135" s="638">
        <v>100</v>
      </c>
      <c r="G1135" s="880"/>
      <c r="H1135" s="303" t="str">
        <f t="shared" si="255"/>
        <v>A0702_旭マルヰガス(株)</v>
      </c>
      <c r="I1135" s="303" t="str">
        <f t="shared" si="256"/>
        <v>A0702_旭マルヰガス(株)_</v>
      </c>
      <c r="M1135" s="303">
        <f t="shared" si="257"/>
        <v>0</v>
      </c>
    </row>
    <row r="1136" spans="1:13">
      <c r="A1136" s="633" t="s">
        <v>595</v>
      </c>
      <c r="B1136" s="634" t="s">
        <v>5010</v>
      </c>
      <c r="C1136" s="640"/>
      <c r="D1136" s="641">
        <v>3.5300000000000002E-4</v>
      </c>
      <c r="E1136" s="779">
        <v>3.5300000000000002E-4</v>
      </c>
      <c r="F1136" s="638" t="s">
        <v>4349</v>
      </c>
      <c r="G1136" s="880"/>
      <c r="H1136" s="303" t="str">
        <f t="shared" si="255"/>
        <v>A0703_JREトレーディング(株)</v>
      </c>
      <c r="I1136" s="303" t="str">
        <f t="shared" si="256"/>
        <v>A0703_JREトレーディング(株)_</v>
      </c>
      <c r="M1136" s="303">
        <f t="shared" si="257"/>
        <v>0</v>
      </c>
    </row>
    <row r="1137" spans="1:13">
      <c r="A1137" s="633" t="s">
        <v>596</v>
      </c>
      <c r="B1137" s="634" t="s">
        <v>5011</v>
      </c>
      <c r="C1137" s="640"/>
      <c r="D1137" s="641">
        <v>4.2900000000000002E-4</v>
      </c>
      <c r="E1137" s="923">
        <v>4.2900000000000002E-4</v>
      </c>
      <c r="F1137" s="638" t="s">
        <v>4349</v>
      </c>
      <c r="G1137" s="880"/>
      <c r="H1137" s="303" t="str">
        <f t="shared" si="255"/>
        <v>A0704_Castleton Commodities Japan合同会社</v>
      </c>
      <c r="I1137" s="303" t="str">
        <f t="shared" si="256"/>
        <v>A0704_Castleton Commodities Japan合同会社_</v>
      </c>
      <c r="M1137" s="303">
        <f t="shared" si="257"/>
        <v>0</v>
      </c>
    </row>
    <row r="1138" spans="1:13">
      <c r="A1138" s="633" t="s">
        <v>597</v>
      </c>
      <c r="B1138" s="634" t="s">
        <v>2131</v>
      </c>
      <c r="C1138" s="640"/>
      <c r="D1138" s="641">
        <v>4.2900000000000002E-4</v>
      </c>
      <c r="E1138" s="923">
        <v>4.2900000000000002E-4</v>
      </c>
      <c r="F1138" s="638">
        <v>100</v>
      </c>
      <c r="G1138" s="880"/>
      <c r="H1138" s="303" t="str">
        <f t="shared" si="255"/>
        <v>A0705_神戸電力(株)</v>
      </c>
      <c r="I1138" s="303" t="str">
        <f t="shared" si="256"/>
        <v>A0705_神戸電力(株)_</v>
      </c>
      <c r="M1138" s="303">
        <f t="shared" si="257"/>
        <v>0</v>
      </c>
    </row>
    <row r="1139" spans="1:13">
      <c r="A1139" s="633" t="s">
        <v>598</v>
      </c>
      <c r="B1139" s="634" t="s">
        <v>5012</v>
      </c>
      <c r="C1139" s="640"/>
      <c r="D1139" s="641">
        <v>4.3399999999999998E-4</v>
      </c>
      <c r="E1139" s="642">
        <v>4.3399999999999998E-4</v>
      </c>
      <c r="F1139" s="638">
        <v>100</v>
      </c>
      <c r="G1139" s="880"/>
      <c r="H1139" s="303" t="str">
        <f t="shared" si="255"/>
        <v>A0708_エア・ウォーター・ライフソリューション(株)</v>
      </c>
      <c r="I1139" s="303" t="str">
        <f t="shared" si="256"/>
        <v>A0708_エア・ウォーター・ライフソリューション(株)_</v>
      </c>
      <c r="M1139" s="303">
        <f t="shared" si="257"/>
        <v>0</v>
      </c>
    </row>
    <row r="1140" spans="1:13">
      <c r="A1140" s="643" t="s">
        <v>599</v>
      </c>
      <c r="B1140" s="644" t="s">
        <v>2132</v>
      </c>
      <c r="C1140" s="645" t="s">
        <v>215</v>
      </c>
      <c r="D1140" s="646">
        <v>3.3199999999999999E-4</v>
      </c>
      <c r="E1140" s="647">
        <v>3.3199999999999999E-4</v>
      </c>
      <c r="F1140" s="1404">
        <v>100</v>
      </c>
      <c r="G1140" s="1427"/>
      <c r="H1140" s="303" t="str">
        <f t="shared" si="255"/>
        <v>A0709_生活協同組合ひろしま</v>
      </c>
      <c r="I1140" s="303" t="str">
        <f t="shared" si="256"/>
        <v>A0709_生活協同組合ひろしま_メニューA</v>
      </c>
      <c r="M1140" s="303">
        <f t="shared" si="257"/>
        <v>0</v>
      </c>
    </row>
    <row r="1141" spans="1:13">
      <c r="A1141" s="643" t="str">
        <f t="shared" ref="A1141:B1142" si="260">A1140</f>
        <v>A0709</v>
      </c>
      <c r="B1141" s="644" t="str">
        <f t="shared" si="260"/>
        <v>生活協同組合ひろしま</v>
      </c>
      <c r="C1141" s="648" t="s">
        <v>4385</v>
      </c>
      <c r="D1141" s="649">
        <v>2.2900000000000001E-4</v>
      </c>
      <c r="E1141" s="650">
        <v>2.2900000000000001E-4</v>
      </c>
      <c r="F1141" s="1404"/>
      <c r="G1141" s="1427"/>
      <c r="H1141" s="303" t="str">
        <f t="shared" si="255"/>
        <v>A0709_生活協同組合ひろしま</v>
      </c>
      <c r="I1141" s="303" t="str">
        <f t="shared" si="256"/>
        <v>A0709_生活協同組合ひろしま_メニューB(残差)</v>
      </c>
      <c r="M1141" s="303">
        <f t="shared" si="257"/>
        <v>0</v>
      </c>
    </row>
    <row r="1142" spans="1:13">
      <c r="A1142" s="643" t="str">
        <f t="shared" si="260"/>
        <v>A0709</v>
      </c>
      <c r="B1142" s="644" t="str">
        <f t="shared" si="260"/>
        <v>生活協同組合ひろしま</v>
      </c>
      <c r="C1142" s="651" t="s">
        <v>647</v>
      </c>
      <c r="D1142" s="744">
        <v>2.31E-4</v>
      </c>
      <c r="E1142" s="745">
        <v>2.31E-4</v>
      </c>
      <c r="F1142" s="1404"/>
      <c r="G1142" s="1427"/>
      <c r="H1142" s="303" t="str">
        <f t="shared" si="255"/>
        <v>A0709_生活協同組合ひろしま</v>
      </c>
      <c r="I1142" s="303" t="str">
        <f t="shared" si="256"/>
        <v>A0709_生活協同組合ひろしま_(参考値)事業者全体</v>
      </c>
      <c r="M1142" s="303">
        <f t="shared" si="257"/>
        <v>0</v>
      </c>
    </row>
    <row r="1143" spans="1:13">
      <c r="A1143" s="633" t="s">
        <v>600</v>
      </c>
      <c r="B1143" s="634" t="s">
        <v>5013</v>
      </c>
      <c r="C1143" s="640"/>
      <c r="D1143" s="641">
        <v>5.8500000000000002E-4</v>
      </c>
      <c r="E1143" s="642">
        <v>5.8500000000000002E-4</v>
      </c>
      <c r="F1143" s="638">
        <v>100</v>
      </c>
      <c r="G1143" s="880"/>
      <c r="H1143" s="303" t="str">
        <f t="shared" si="255"/>
        <v>A0711_(株)RenoLAbo</v>
      </c>
      <c r="I1143" s="303" t="str">
        <f t="shared" si="256"/>
        <v>A0711_(株)RenoLAbo_</v>
      </c>
      <c r="M1143" s="303">
        <f t="shared" si="257"/>
        <v>0</v>
      </c>
    </row>
    <row r="1144" spans="1:13">
      <c r="A1144" s="633" t="s">
        <v>601</v>
      </c>
      <c r="B1144" s="634" t="s">
        <v>2133</v>
      </c>
      <c r="C1144" s="640"/>
      <c r="D1144" s="641">
        <v>5.1999999999999997E-5</v>
      </c>
      <c r="E1144" s="642">
        <v>5.1999999999999997E-5</v>
      </c>
      <c r="F1144" s="638">
        <v>100</v>
      </c>
      <c r="G1144" s="880"/>
      <c r="H1144" s="303" t="str">
        <f t="shared" si="255"/>
        <v>A0712_アークエルテクノロジーズ(株)</v>
      </c>
      <c r="I1144" s="303" t="str">
        <f t="shared" si="256"/>
        <v>A0712_アークエルテクノロジーズ(株)_</v>
      </c>
      <c r="M1144" s="303">
        <f t="shared" si="257"/>
        <v>0</v>
      </c>
    </row>
    <row r="1145" spans="1:13" ht="39.6">
      <c r="A1145" s="633" t="s">
        <v>602</v>
      </c>
      <c r="B1145" s="634" t="s">
        <v>2134</v>
      </c>
      <c r="C1145" s="640"/>
      <c r="D1145" s="641">
        <v>5.2400000000000005E-4</v>
      </c>
      <c r="E1145" s="642">
        <v>5.2400000000000005E-4</v>
      </c>
      <c r="F1145" s="638">
        <v>86.27274364979283</v>
      </c>
      <c r="G1145" s="880" t="s">
        <v>4378</v>
      </c>
      <c r="H1145" s="303" t="str">
        <f t="shared" si="255"/>
        <v>A0714_エルメック(株)</v>
      </c>
      <c r="I1145" s="303" t="str">
        <f t="shared" si="256"/>
        <v>A0714_エルメック(株)_</v>
      </c>
      <c r="M1145" s="303">
        <f t="shared" si="257"/>
        <v>0</v>
      </c>
    </row>
    <row r="1146" spans="1:13">
      <c r="A1146" s="633" t="s">
        <v>603</v>
      </c>
      <c r="B1146" s="634" t="s">
        <v>2135</v>
      </c>
      <c r="C1146" s="640"/>
      <c r="D1146" s="641">
        <v>4.44E-4</v>
      </c>
      <c r="E1146" s="779">
        <v>4.44E-4</v>
      </c>
      <c r="F1146" s="638">
        <v>100</v>
      </c>
      <c r="G1146" s="880"/>
      <c r="H1146" s="303" t="str">
        <f t="shared" si="255"/>
        <v>A0715_(株)オズエナジー</v>
      </c>
      <c r="I1146" s="303" t="str">
        <f t="shared" si="256"/>
        <v>A0715_(株)オズエナジー_</v>
      </c>
      <c r="M1146" s="303">
        <f t="shared" si="257"/>
        <v>0</v>
      </c>
    </row>
    <row r="1147" spans="1:13">
      <c r="A1147" s="633" t="s">
        <v>604</v>
      </c>
      <c r="B1147" s="634" t="s">
        <v>2136</v>
      </c>
      <c r="C1147" s="640"/>
      <c r="D1147" s="641">
        <v>4.3899999999999999E-4</v>
      </c>
      <c r="E1147" s="779">
        <v>4.3899999999999999E-4</v>
      </c>
      <c r="F1147" s="638">
        <v>100</v>
      </c>
      <c r="G1147" s="880"/>
      <c r="H1147" s="303" t="str">
        <f t="shared" si="255"/>
        <v>A0716_レモンガス(株)</v>
      </c>
      <c r="I1147" s="303" t="str">
        <f t="shared" si="256"/>
        <v>A0716_レモンガス(株)_</v>
      </c>
      <c r="M1147" s="303">
        <f t="shared" si="257"/>
        <v>0</v>
      </c>
    </row>
    <row r="1148" spans="1:13">
      <c r="A1148" s="633" t="s">
        <v>605</v>
      </c>
      <c r="B1148" s="634" t="s">
        <v>2137</v>
      </c>
      <c r="C1148" s="640"/>
      <c r="D1148" s="641">
        <v>3.4200000000000002E-4</v>
      </c>
      <c r="E1148" s="642">
        <v>3.4200000000000002E-4</v>
      </c>
      <c r="F1148" s="638">
        <v>100</v>
      </c>
      <c r="G1148" s="880"/>
      <c r="H1148" s="303" t="str">
        <f t="shared" si="255"/>
        <v>A0718_(株)日本海水</v>
      </c>
      <c r="I1148" s="303" t="str">
        <f t="shared" si="256"/>
        <v>A0718_(株)日本海水_</v>
      </c>
      <c r="M1148" s="303">
        <f t="shared" si="257"/>
        <v>0</v>
      </c>
    </row>
    <row r="1149" spans="1:13">
      <c r="A1149" s="643" t="s">
        <v>5014</v>
      </c>
      <c r="B1149" s="644" t="s">
        <v>5015</v>
      </c>
      <c r="C1149" s="645" t="s">
        <v>215</v>
      </c>
      <c r="D1149" s="646">
        <v>0</v>
      </c>
      <c r="E1149" s="647">
        <v>0</v>
      </c>
      <c r="F1149" s="1404">
        <v>96.393140786828098</v>
      </c>
      <c r="G1149" s="1427" t="s">
        <v>4634</v>
      </c>
      <c r="H1149" s="303" t="str">
        <f t="shared" si="255"/>
        <v>A0720_しろくま電力(株)(旧:(株)afterFIT)</v>
      </c>
      <c r="I1149" s="303" t="str">
        <f t="shared" si="256"/>
        <v>A0720_しろくま電力(株)(旧:(株)afterFIT)_メニューA</v>
      </c>
      <c r="M1149" s="303">
        <f t="shared" si="257"/>
        <v>0</v>
      </c>
    </row>
    <row r="1150" spans="1:13">
      <c r="A1150" s="643" t="str">
        <f t="shared" ref="A1150:B1151" si="261">A1149</f>
        <v>A0720</v>
      </c>
      <c r="B1150" s="644" t="str">
        <f t="shared" si="261"/>
        <v>しろくま電力(株)(旧:(株)afterFIT)</v>
      </c>
      <c r="C1150" s="684" t="s">
        <v>4364</v>
      </c>
      <c r="D1150" s="835">
        <v>4.2900000000000002E-4</v>
      </c>
      <c r="E1150" s="689">
        <v>4.2900000000000002E-4</v>
      </c>
      <c r="F1150" s="1404"/>
      <c r="G1150" s="1427"/>
      <c r="H1150" s="303" t="str">
        <f t="shared" si="255"/>
        <v>A0720_しろくま電力(株)(旧:(株)afterFIT)</v>
      </c>
      <c r="I1150" s="303" t="str">
        <f t="shared" si="256"/>
        <v>A0720_しろくま電力(株)(旧:(株)afterFIT)_メニューB</v>
      </c>
      <c r="M1150" s="303">
        <f t="shared" si="257"/>
        <v>0</v>
      </c>
    </row>
    <row r="1151" spans="1:13">
      <c r="A1151" s="643" t="str">
        <f t="shared" si="261"/>
        <v>A0720</v>
      </c>
      <c r="B1151" s="644" t="str">
        <f t="shared" si="261"/>
        <v>しろくま電力(株)(旧:(株)afterFIT)</v>
      </c>
      <c r="C1151" s="651" t="s">
        <v>647</v>
      </c>
      <c r="D1151" s="652">
        <v>1.0900000000000001E-4</v>
      </c>
      <c r="E1151" s="653">
        <v>1.0900000000000001E-4</v>
      </c>
      <c r="F1151" s="1404"/>
      <c r="G1151" s="1427"/>
      <c r="H1151" s="303" t="str">
        <f t="shared" si="255"/>
        <v>A0720_しろくま電力(株)(旧:(株)afterFIT)</v>
      </c>
      <c r="I1151" s="303" t="str">
        <f t="shared" si="256"/>
        <v>A0720_しろくま電力(株)(旧:(株)afterFIT)_(参考値)事業者全体</v>
      </c>
      <c r="M1151" s="303">
        <f t="shared" si="257"/>
        <v>0</v>
      </c>
    </row>
    <row r="1152" spans="1:13">
      <c r="A1152" s="633" t="s">
        <v>606</v>
      </c>
      <c r="B1152" s="634" t="s">
        <v>2138</v>
      </c>
      <c r="C1152" s="640"/>
      <c r="D1152" s="641">
        <v>5.2400000000000005E-4</v>
      </c>
      <c r="E1152" s="642">
        <v>5.2400000000000005E-4</v>
      </c>
      <c r="F1152" s="638">
        <v>100</v>
      </c>
      <c r="G1152" s="880"/>
      <c r="H1152" s="303" t="str">
        <f t="shared" si="255"/>
        <v>A0721_中小企業支援(株)</v>
      </c>
      <c r="I1152" s="303" t="str">
        <f t="shared" si="256"/>
        <v>A0721_中小企業支援(株)_</v>
      </c>
      <c r="M1152" s="303">
        <f t="shared" si="257"/>
        <v>0</v>
      </c>
    </row>
    <row r="1153" spans="1:13">
      <c r="A1153" s="633" t="s">
        <v>607</v>
      </c>
      <c r="B1153" s="634" t="s">
        <v>2139</v>
      </c>
      <c r="C1153" s="640"/>
      <c r="D1153" s="641">
        <v>4.9600000000000002E-4</v>
      </c>
      <c r="E1153" s="642">
        <v>4.9600000000000002E-4</v>
      </c>
      <c r="F1153" s="638">
        <v>100</v>
      </c>
      <c r="G1153" s="880"/>
      <c r="H1153" s="303" t="str">
        <f t="shared" si="255"/>
        <v>A0722_サントラベラーズサービス有限会社</v>
      </c>
      <c r="I1153" s="303" t="str">
        <f t="shared" si="256"/>
        <v>A0722_サントラベラーズサービス有限会社_</v>
      </c>
      <c r="M1153" s="303">
        <f t="shared" si="257"/>
        <v>0</v>
      </c>
    </row>
    <row r="1154" spans="1:13">
      <c r="A1154" s="633" t="s">
        <v>608</v>
      </c>
      <c r="B1154" s="634" t="s">
        <v>2140</v>
      </c>
      <c r="C1154" s="640"/>
      <c r="D1154" s="641">
        <v>0</v>
      </c>
      <c r="E1154" s="642">
        <v>0</v>
      </c>
      <c r="F1154" s="638">
        <v>100</v>
      </c>
      <c r="G1154" s="880"/>
      <c r="H1154" s="303" t="str">
        <f t="shared" si="255"/>
        <v>A0726_八千代エンジニヤリング(株)</v>
      </c>
      <c r="I1154" s="303" t="str">
        <f t="shared" si="256"/>
        <v>A0726_八千代エンジニヤリング(株)_</v>
      </c>
      <c r="M1154" s="303">
        <f t="shared" si="257"/>
        <v>0</v>
      </c>
    </row>
    <row r="1155" spans="1:13">
      <c r="A1155" s="643" t="s">
        <v>2141</v>
      </c>
      <c r="B1155" s="644" t="s">
        <v>2142</v>
      </c>
      <c r="C1155" s="645" t="s">
        <v>215</v>
      </c>
      <c r="D1155" s="646">
        <v>0</v>
      </c>
      <c r="E1155" s="647">
        <v>0</v>
      </c>
      <c r="F1155" s="1404">
        <v>69.801576515357439</v>
      </c>
      <c r="G1155" s="1427" t="s">
        <v>4378</v>
      </c>
      <c r="H1155" s="303" t="str">
        <f t="shared" si="255"/>
        <v>A0729_神楽電力(株)</v>
      </c>
      <c r="I1155" s="303" t="str">
        <f t="shared" si="256"/>
        <v>A0729_神楽電力(株)_メニューA</v>
      </c>
      <c r="M1155" s="303">
        <f t="shared" si="257"/>
        <v>0</v>
      </c>
    </row>
    <row r="1156" spans="1:13">
      <c r="A1156" s="643" t="str">
        <f t="shared" ref="A1156:B1157" si="262">A1155</f>
        <v>A0729</v>
      </c>
      <c r="B1156" s="644" t="str">
        <f t="shared" si="262"/>
        <v>神楽電力(株)</v>
      </c>
      <c r="C1156" s="681" t="s">
        <v>4385</v>
      </c>
      <c r="D1156" s="682">
        <v>6.78E-4</v>
      </c>
      <c r="E1156" s="683">
        <v>6.78E-4</v>
      </c>
      <c r="F1156" s="1404"/>
      <c r="G1156" s="1427"/>
      <c r="H1156" s="303" t="str">
        <f t="shared" si="255"/>
        <v>A0729_神楽電力(株)</v>
      </c>
      <c r="I1156" s="303" t="str">
        <f t="shared" si="256"/>
        <v>A0729_神楽電力(株)_メニューB(残差)</v>
      </c>
      <c r="M1156" s="303">
        <f t="shared" si="257"/>
        <v>0</v>
      </c>
    </row>
    <row r="1157" spans="1:13">
      <c r="A1157" s="643" t="str">
        <f t="shared" si="262"/>
        <v>A0729</v>
      </c>
      <c r="B1157" s="644" t="str">
        <f t="shared" si="262"/>
        <v>神楽電力(株)</v>
      </c>
      <c r="C1157" s="743" t="s">
        <v>647</v>
      </c>
      <c r="D1157" s="832">
        <v>4.26E-4</v>
      </c>
      <c r="E1157" s="637">
        <v>4.26E-4</v>
      </c>
      <c r="F1157" s="1404"/>
      <c r="G1157" s="1427"/>
      <c r="H1157" s="303" t="str">
        <f t="shared" si="255"/>
        <v>A0729_神楽電力(株)</v>
      </c>
      <c r="I1157" s="303" t="str">
        <f t="shared" si="256"/>
        <v>A0729_神楽電力(株)_(参考値)事業者全体</v>
      </c>
      <c r="M1157" s="303">
        <f t="shared" si="257"/>
        <v>0</v>
      </c>
    </row>
    <row r="1158" spans="1:13">
      <c r="A1158" s="633" t="s">
        <v>609</v>
      </c>
      <c r="B1158" s="634" t="s">
        <v>2143</v>
      </c>
      <c r="C1158" s="640"/>
      <c r="D1158" s="641">
        <v>4.5100000000000001E-4</v>
      </c>
      <c r="E1158" s="779">
        <v>4.5100000000000001E-4</v>
      </c>
      <c r="F1158" s="638">
        <v>100</v>
      </c>
      <c r="G1158" s="880"/>
      <c r="H1158" s="303" t="str">
        <f t="shared" si="255"/>
        <v>A0730_ゆきぐに新電力(株)</v>
      </c>
      <c r="I1158" s="303" t="str">
        <f t="shared" si="256"/>
        <v>A0730_ゆきぐに新電力(株)_</v>
      </c>
      <c r="M1158" s="303">
        <f t="shared" si="257"/>
        <v>0</v>
      </c>
    </row>
    <row r="1159" spans="1:13">
      <c r="A1159" s="633" t="s">
        <v>610</v>
      </c>
      <c r="B1159" s="634" t="s">
        <v>2144</v>
      </c>
      <c r="C1159" s="640"/>
      <c r="D1159" s="641">
        <v>0</v>
      </c>
      <c r="E1159" s="642">
        <v>0</v>
      </c>
      <c r="F1159" s="638">
        <v>100</v>
      </c>
      <c r="G1159" s="880"/>
      <c r="H1159" s="303" t="str">
        <f t="shared" si="255"/>
        <v>A0732_(株)ながさきサステナエナジー</v>
      </c>
      <c r="I1159" s="303" t="str">
        <f t="shared" si="256"/>
        <v>A0732_(株)ながさきサステナエナジー_</v>
      </c>
      <c r="M1159" s="303">
        <f t="shared" si="257"/>
        <v>0</v>
      </c>
    </row>
    <row r="1160" spans="1:13">
      <c r="A1160" s="633" t="s">
        <v>2145</v>
      </c>
      <c r="B1160" s="634" t="s">
        <v>2146</v>
      </c>
      <c r="C1160" s="640"/>
      <c r="D1160" s="641">
        <v>3.8000000000000002E-4</v>
      </c>
      <c r="E1160" s="637">
        <v>3.8000000000000002E-4</v>
      </c>
      <c r="F1160" s="638">
        <v>100</v>
      </c>
      <c r="G1160" s="880"/>
      <c r="H1160" s="303" t="str">
        <f t="shared" si="255"/>
        <v>A0733_葛尾創生電力(株)</v>
      </c>
      <c r="I1160" s="303" t="str">
        <f t="shared" si="256"/>
        <v>A0733_葛尾創生電力(株)_</v>
      </c>
      <c r="M1160" s="303">
        <f t="shared" si="257"/>
        <v>0</v>
      </c>
    </row>
    <row r="1161" spans="1:13">
      <c r="A1161" s="643" t="s">
        <v>2147</v>
      </c>
      <c r="B1161" s="644" t="s">
        <v>2148</v>
      </c>
      <c r="C1161" s="645" t="s">
        <v>215</v>
      </c>
      <c r="D1161" s="886">
        <v>0</v>
      </c>
      <c r="E1161" s="887">
        <v>0</v>
      </c>
      <c r="F1161" s="1404">
        <v>100</v>
      </c>
      <c r="G1161" s="1427"/>
      <c r="H1161" s="303" t="str">
        <f t="shared" si="255"/>
        <v>A0737_(株)ライフエナジー</v>
      </c>
      <c r="I1161" s="303" t="str">
        <f t="shared" si="256"/>
        <v>A0737_(株)ライフエナジー_メニューA</v>
      </c>
      <c r="M1161" s="303">
        <f t="shared" si="257"/>
        <v>0</v>
      </c>
    </row>
    <row r="1162" spans="1:13">
      <c r="A1162" s="643" t="str">
        <f t="shared" ref="A1162:B1164" si="263">A1161</f>
        <v>A0737</v>
      </c>
      <c r="B1162" s="644" t="str">
        <f t="shared" si="263"/>
        <v>(株)ライフエナジー</v>
      </c>
      <c r="C1162" s="648" t="s">
        <v>293</v>
      </c>
      <c r="D1162" s="886">
        <v>2.5900000000000001E-4</v>
      </c>
      <c r="E1162" s="887">
        <v>2.5900000000000001E-4</v>
      </c>
      <c r="F1162" s="1404"/>
      <c r="G1162" s="1427"/>
      <c r="H1162" s="303" t="str">
        <f t="shared" si="255"/>
        <v>A0737_(株)ライフエナジー</v>
      </c>
      <c r="I1162" s="303" t="str">
        <f t="shared" si="256"/>
        <v>A0737_(株)ライフエナジー_メニューB</v>
      </c>
      <c r="M1162" s="303">
        <f t="shared" si="257"/>
        <v>0</v>
      </c>
    </row>
    <row r="1163" spans="1:13">
      <c r="A1163" s="643" t="str">
        <f t="shared" si="263"/>
        <v>A0737</v>
      </c>
      <c r="B1163" s="644" t="str">
        <f t="shared" si="263"/>
        <v>(株)ライフエナジー</v>
      </c>
      <c r="C1163" s="684" t="s">
        <v>4418</v>
      </c>
      <c r="D1163" s="649">
        <v>4.1599999999999997E-4</v>
      </c>
      <c r="E1163" s="650">
        <v>4.1599999999999997E-4</v>
      </c>
      <c r="F1163" s="1404"/>
      <c r="G1163" s="1427"/>
      <c r="H1163" s="303" t="str">
        <f t="shared" si="255"/>
        <v>A0737_(株)ライフエナジー</v>
      </c>
      <c r="I1163" s="303" t="str">
        <f t="shared" si="256"/>
        <v>A0737_(株)ライフエナジー_メニューC(残差)</v>
      </c>
      <c r="M1163" s="303">
        <f t="shared" si="257"/>
        <v>0</v>
      </c>
    </row>
    <row r="1164" spans="1:13">
      <c r="A1164" s="643" t="str">
        <f t="shared" si="263"/>
        <v>A0737</v>
      </c>
      <c r="B1164" s="644" t="str">
        <f t="shared" si="263"/>
        <v>(株)ライフエナジー</v>
      </c>
      <c r="C1164" s="651" t="s">
        <v>647</v>
      </c>
      <c r="D1164" s="652">
        <v>3.0699999999999998E-4</v>
      </c>
      <c r="E1164" s="637">
        <v>3.0699999999999998E-4</v>
      </c>
      <c r="F1164" s="1404"/>
      <c r="G1164" s="1427"/>
      <c r="H1164" s="303" t="str">
        <f t="shared" si="255"/>
        <v>A0737_(株)ライフエナジー</v>
      </c>
      <c r="I1164" s="303" t="str">
        <f t="shared" si="256"/>
        <v>A0737_(株)ライフエナジー_(参考値)事業者全体</v>
      </c>
      <c r="M1164" s="303">
        <f t="shared" si="257"/>
        <v>0</v>
      </c>
    </row>
    <row r="1165" spans="1:13">
      <c r="A1165" s="633" t="s">
        <v>611</v>
      </c>
      <c r="B1165" s="634" t="s">
        <v>2149</v>
      </c>
      <c r="C1165" s="640"/>
      <c r="D1165" s="641">
        <v>5.2800000000000004E-4</v>
      </c>
      <c r="E1165" s="642">
        <v>5.2800000000000004E-4</v>
      </c>
      <c r="F1165" s="638">
        <v>100</v>
      </c>
      <c r="G1165" s="880"/>
      <c r="H1165" s="303" t="str">
        <f t="shared" si="255"/>
        <v>A0738_(株)グルーヴエナジー</v>
      </c>
      <c r="I1165" s="303" t="str">
        <f t="shared" si="256"/>
        <v>A0738_(株)グルーヴエナジー_</v>
      </c>
      <c r="M1165" s="303">
        <f t="shared" si="257"/>
        <v>0</v>
      </c>
    </row>
    <row r="1166" spans="1:13">
      <c r="A1166" s="633" t="s">
        <v>612</v>
      </c>
      <c r="B1166" s="634" t="s">
        <v>2150</v>
      </c>
      <c r="C1166" s="640"/>
      <c r="D1166" s="641">
        <v>4.7800000000000002E-4</v>
      </c>
      <c r="E1166" s="642">
        <v>4.7800000000000002E-4</v>
      </c>
      <c r="F1166" s="638">
        <v>100</v>
      </c>
      <c r="G1166" s="880"/>
      <c r="H1166" s="303" t="str">
        <f t="shared" si="255"/>
        <v>A0739_高知ニューエナジー(株)</v>
      </c>
      <c r="I1166" s="303" t="str">
        <f t="shared" si="256"/>
        <v>A0739_高知ニューエナジー(株)_</v>
      </c>
      <c r="M1166" s="303">
        <f t="shared" si="257"/>
        <v>0</v>
      </c>
    </row>
    <row r="1167" spans="1:13">
      <c r="A1167" s="633" t="s">
        <v>613</v>
      </c>
      <c r="B1167" s="634" t="s">
        <v>2151</v>
      </c>
      <c r="C1167" s="640"/>
      <c r="D1167" s="641">
        <v>4.7100000000000001E-4</v>
      </c>
      <c r="E1167" s="637">
        <v>4.7100000000000001E-4</v>
      </c>
      <c r="F1167" s="638">
        <v>100</v>
      </c>
      <c r="G1167" s="880"/>
      <c r="H1167" s="303" t="str">
        <f t="shared" si="255"/>
        <v>A0740_もみじ電力(株)</v>
      </c>
      <c r="I1167" s="303" t="str">
        <f t="shared" si="256"/>
        <v>A0740_もみじ電力(株)_</v>
      </c>
      <c r="M1167" s="303">
        <f t="shared" si="257"/>
        <v>0</v>
      </c>
    </row>
    <row r="1168" spans="1:13">
      <c r="A1168" s="633" t="s">
        <v>614</v>
      </c>
      <c r="B1168" s="634" t="s">
        <v>2152</v>
      </c>
      <c r="C1168" s="640"/>
      <c r="D1168" s="641">
        <v>4.84E-4</v>
      </c>
      <c r="E1168" s="779">
        <v>4.84E-4</v>
      </c>
      <c r="F1168" s="638">
        <v>100</v>
      </c>
      <c r="G1168" s="880"/>
      <c r="H1168" s="303" t="str">
        <f t="shared" si="255"/>
        <v>A0742_(株)縁人</v>
      </c>
      <c r="I1168" s="303" t="str">
        <f t="shared" si="256"/>
        <v>A0742_(株)縁人_</v>
      </c>
      <c r="M1168" s="303">
        <f t="shared" si="257"/>
        <v>0</v>
      </c>
    </row>
    <row r="1169" spans="1:13">
      <c r="A1169" s="633" t="s">
        <v>615</v>
      </c>
      <c r="B1169" s="634" t="s">
        <v>5016</v>
      </c>
      <c r="C1169" s="640"/>
      <c r="D1169" s="641">
        <v>4.4000000000000002E-4</v>
      </c>
      <c r="E1169" s="642">
        <v>4.4000000000000002E-4</v>
      </c>
      <c r="F1169" s="638">
        <v>100</v>
      </c>
      <c r="G1169" s="880"/>
      <c r="H1169" s="303" t="str">
        <f t="shared" si="255"/>
        <v>A0743_T＆Tエナジー(株)</v>
      </c>
      <c r="I1169" s="303" t="str">
        <f t="shared" si="256"/>
        <v>A0743_T＆Tエナジー(株)_</v>
      </c>
      <c r="M1169" s="303">
        <f t="shared" si="257"/>
        <v>0</v>
      </c>
    </row>
    <row r="1170" spans="1:13">
      <c r="A1170" s="643" t="s">
        <v>616</v>
      </c>
      <c r="B1170" s="644" t="s">
        <v>2153</v>
      </c>
      <c r="C1170" s="645" t="s">
        <v>215</v>
      </c>
      <c r="D1170" s="646">
        <v>0</v>
      </c>
      <c r="E1170" s="647">
        <v>0</v>
      </c>
      <c r="F1170" s="1404">
        <v>100</v>
      </c>
      <c r="G1170" s="1427"/>
      <c r="H1170" s="303" t="str">
        <f t="shared" si="255"/>
        <v>A0744_(株)ルーク</v>
      </c>
      <c r="I1170" s="303" t="str">
        <f t="shared" si="256"/>
        <v>A0744_(株)ルーク_メニューA</v>
      </c>
      <c r="M1170" s="303">
        <f t="shared" si="257"/>
        <v>0</v>
      </c>
    </row>
    <row r="1171" spans="1:13">
      <c r="A1171" s="643" t="str">
        <f t="shared" ref="A1171:B1172" si="264">A1170</f>
        <v>A0744</v>
      </c>
      <c r="B1171" s="644" t="str">
        <f t="shared" si="264"/>
        <v>(株)ルーク</v>
      </c>
      <c r="C1171" s="681" t="s">
        <v>4385</v>
      </c>
      <c r="D1171" s="649">
        <v>1.94E-4</v>
      </c>
      <c r="E1171" s="650">
        <v>1.94E-4</v>
      </c>
      <c r="F1171" s="1404"/>
      <c r="G1171" s="1427"/>
      <c r="H1171" s="303" t="str">
        <f t="shared" si="255"/>
        <v>A0744_(株)ルーク</v>
      </c>
      <c r="I1171" s="303" t="str">
        <f t="shared" si="256"/>
        <v>A0744_(株)ルーク_メニューB(残差)</v>
      </c>
      <c r="M1171" s="303">
        <f t="shared" si="257"/>
        <v>0</v>
      </c>
    </row>
    <row r="1172" spans="1:13">
      <c r="A1172" s="643" t="str">
        <f t="shared" si="264"/>
        <v>A0744</v>
      </c>
      <c r="B1172" s="644" t="str">
        <f t="shared" si="264"/>
        <v>(株)ルーク</v>
      </c>
      <c r="C1172" s="743" t="s">
        <v>647</v>
      </c>
      <c r="D1172" s="744">
        <v>1.93E-4</v>
      </c>
      <c r="E1172" s="745">
        <v>1.93E-4</v>
      </c>
      <c r="F1172" s="1404"/>
      <c r="G1172" s="1427"/>
      <c r="H1172" s="303" t="str">
        <f t="shared" si="255"/>
        <v>A0744_(株)ルーク</v>
      </c>
      <c r="I1172" s="303" t="str">
        <f t="shared" si="256"/>
        <v>A0744_(株)ルーク_(参考値)事業者全体</v>
      </c>
      <c r="M1172" s="303">
        <f t="shared" si="257"/>
        <v>0</v>
      </c>
    </row>
    <row r="1173" spans="1:13">
      <c r="A1173" s="633" t="s">
        <v>617</v>
      </c>
      <c r="B1173" s="634" t="s">
        <v>2154</v>
      </c>
      <c r="C1173" s="722"/>
      <c r="D1173" s="832">
        <v>0</v>
      </c>
      <c r="E1173" s="637">
        <v>0</v>
      </c>
      <c r="F1173" s="638">
        <v>100</v>
      </c>
      <c r="G1173" s="880"/>
      <c r="H1173" s="303" t="str">
        <f t="shared" si="255"/>
        <v>A0746_かけがわ報徳パワー(株)</v>
      </c>
      <c r="I1173" s="303" t="str">
        <f t="shared" si="256"/>
        <v>A0746_かけがわ報徳パワー(株)_</v>
      </c>
      <c r="M1173" s="303">
        <f t="shared" si="257"/>
        <v>0</v>
      </c>
    </row>
    <row r="1174" spans="1:13">
      <c r="A1174" s="633" t="s">
        <v>618</v>
      </c>
      <c r="B1174" s="634" t="s">
        <v>5017</v>
      </c>
      <c r="C1174" s="640"/>
      <c r="D1174" s="641">
        <v>4.8799999999999999E-4</v>
      </c>
      <c r="E1174" s="642">
        <v>4.8799999999999999E-4</v>
      </c>
      <c r="F1174" s="638">
        <v>100</v>
      </c>
      <c r="G1174" s="880"/>
      <c r="H1174" s="303" t="str">
        <f t="shared" si="255"/>
        <v>A0747_SustainableEnergy(株)</v>
      </c>
      <c r="I1174" s="303" t="str">
        <f t="shared" si="256"/>
        <v>A0747_SustainableEnergy(株)_</v>
      </c>
      <c r="M1174" s="303">
        <f t="shared" si="257"/>
        <v>0</v>
      </c>
    </row>
    <row r="1175" spans="1:13">
      <c r="A1175" s="633" t="s">
        <v>619</v>
      </c>
      <c r="B1175" s="634" t="s">
        <v>2155</v>
      </c>
      <c r="C1175" s="640"/>
      <c r="D1175" s="641">
        <v>2.4600000000000002E-4</v>
      </c>
      <c r="E1175" s="642">
        <v>2.4600000000000002E-4</v>
      </c>
      <c r="F1175" s="638">
        <v>100</v>
      </c>
      <c r="G1175" s="880"/>
      <c r="H1175" s="303" t="str">
        <f t="shared" si="255"/>
        <v>A0748_穂の国とよはし電力(株)</v>
      </c>
      <c r="I1175" s="303" t="str">
        <f t="shared" si="256"/>
        <v>A0748_穂の国とよはし電力(株)_</v>
      </c>
      <c r="M1175" s="303">
        <f t="shared" si="257"/>
        <v>0</v>
      </c>
    </row>
    <row r="1176" spans="1:13">
      <c r="A1176" s="633" t="s">
        <v>620</v>
      </c>
      <c r="B1176" s="634" t="s">
        <v>2156</v>
      </c>
      <c r="C1176" s="635"/>
      <c r="D1176" s="771">
        <v>4.3800000000000002E-4</v>
      </c>
      <c r="E1176" s="688">
        <v>4.3800000000000002E-4</v>
      </c>
      <c r="F1176" s="638">
        <v>100</v>
      </c>
      <c r="G1176" s="880"/>
      <c r="H1176" s="303" t="str">
        <f t="shared" si="255"/>
        <v>A0752_イワタニセントラル北海道(株)</v>
      </c>
      <c r="I1176" s="303" t="str">
        <f t="shared" si="256"/>
        <v>A0752_イワタニセントラル北海道(株)_</v>
      </c>
      <c r="M1176" s="303">
        <f t="shared" si="257"/>
        <v>0</v>
      </c>
    </row>
    <row r="1177" spans="1:13">
      <c r="A1177" s="643" t="s">
        <v>621</v>
      </c>
      <c r="B1177" s="644" t="s">
        <v>2157</v>
      </c>
      <c r="C1177" s="839" t="s">
        <v>215</v>
      </c>
      <c r="D1177" s="724">
        <v>4.7399999999999997E-4</v>
      </c>
      <c r="E1177" s="764">
        <v>4.7399999999999997E-4</v>
      </c>
      <c r="F1177" s="1404">
        <v>86.926788833298801</v>
      </c>
      <c r="G1177" s="1427" t="s">
        <v>5018</v>
      </c>
      <c r="H1177" s="303" t="str">
        <f t="shared" si="255"/>
        <v>A0753_ホームタウンエナジー(株)</v>
      </c>
      <c r="I1177" s="303" t="str">
        <f t="shared" si="256"/>
        <v>A0753_ホームタウンエナジー(株)_メニューA</v>
      </c>
      <c r="M1177" s="303">
        <f t="shared" si="257"/>
        <v>0</v>
      </c>
    </row>
    <row r="1178" spans="1:13">
      <c r="A1178" s="643" t="str">
        <f t="shared" ref="A1178:B1179" si="265">A1177</f>
        <v>A0753</v>
      </c>
      <c r="B1178" s="644" t="str">
        <f t="shared" si="265"/>
        <v>ホームタウンエナジー(株)</v>
      </c>
      <c r="C1178" s="668" t="s">
        <v>4385</v>
      </c>
      <c r="D1178" s="725">
        <v>6.0400000000000004E-4</v>
      </c>
      <c r="E1178" s="669">
        <v>6.0400000000000004E-4</v>
      </c>
      <c r="F1178" s="1404"/>
      <c r="G1178" s="1427"/>
      <c r="H1178" s="303" t="str">
        <f t="shared" si="255"/>
        <v>A0753_ホームタウンエナジー(株)</v>
      </c>
      <c r="I1178" s="303" t="str">
        <f t="shared" si="256"/>
        <v>A0753_ホームタウンエナジー(株)_メニューB(残差)</v>
      </c>
      <c r="M1178" s="303">
        <f t="shared" si="257"/>
        <v>0</v>
      </c>
    </row>
    <row r="1179" spans="1:13">
      <c r="A1179" s="643" t="str">
        <f t="shared" si="265"/>
        <v>A0753</v>
      </c>
      <c r="B1179" s="644" t="str">
        <f t="shared" si="265"/>
        <v>ホームタウンエナジー(株)</v>
      </c>
      <c r="C1179" s="699" t="s">
        <v>647</v>
      </c>
      <c r="D1179" s="671">
        <v>5.9699999999999998E-4</v>
      </c>
      <c r="E1179" s="672">
        <v>5.9699999999999998E-4</v>
      </c>
      <c r="F1179" s="1404"/>
      <c r="G1179" s="1427"/>
      <c r="H1179" s="303" t="str">
        <f t="shared" si="255"/>
        <v>A0753_ホームタウンエナジー(株)</v>
      </c>
      <c r="I1179" s="303" t="str">
        <f t="shared" si="256"/>
        <v>A0753_ホームタウンエナジー(株)_(参考値)事業者全体</v>
      </c>
      <c r="M1179" s="303">
        <f t="shared" si="257"/>
        <v>0</v>
      </c>
    </row>
    <row r="1180" spans="1:13">
      <c r="A1180" s="633" t="s">
        <v>622</v>
      </c>
      <c r="B1180" s="634" t="s">
        <v>2158</v>
      </c>
      <c r="C1180" s="722"/>
      <c r="D1180" s="832">
        <v>5.7600000000000001E-4</v>
      </c>
      <c r="E1180" s="637">
        <v>5.7600000000000001E-4</v>
      </c>
      <c r="F1180" s="638">
        <v>100</v>
      </c>
      <c r="G1180" s="880"/>
      <c r="H1180" s="303" t="str">
        <f t="shared" si="255"/>
        <v>A0754_(株)彩の国でんき</v>
      </c>
      <c r="I1180" s="303" t="str">
        <f t="shared" si="256"/>
        <v>A0754_(株)彩の国でんき_</v>
      </c>
      <c r="M1180" s="303">
        <f t="shared" si="257"/>
        <v>0</v>
      </c>
    </row>
    <row r="1181" spans="1:13">
      <c r="A1181" s="633" t="s">
        <v>2159</v>
      </c>
      <c r="B1181" s="634" t="s">
        <v>2160</v>
      </c>
      <c r="C1181" s="640"/>
      <c r="D1181" s="641">
        <v>6.0499999999999996E-4</v>
      </c>
      <c r="E1181" s="642">
        <v>6.0499999999999996E-4</v>
      </c>
      <c r="F1181" s="638">
        <v>100</v>
      </c>
      <c r="G1181" s="880"/>
      <c r="H1181" s="303" t="str">
        <f t="shared" si="255"/>
        <v>A0758_(株)みやきエネルギー</v>
      </c>
      <c r="I1181" s="303" t="str">
        <f t="shared" si="256"/>
        <v>A0758_(株)みやきエネルギー_</v>
      </c>
      <c r="M1181" s="303">
        <f t="shared" si="257"/>
        <v>0</v>
      </c>
    </row>
    <row r="1182" spans="1:13">
      <c r="A1182" s="633" t="s">
        <v>623</v>
      </c>
      <c r="B1182" s="634" t="s">
        <v>5019</v>
      </c>
      <c r="C1182" s="640"/>
      <c r="D1182" s="641">
        <v>6.11E-4</v>
      </c>
      <c r="E1182" s="642">
        <v>6.11E-4</v>
      </c>
      <c r="F1182" s="638">
        <v>100</v>
      </c>
      <c r="G1182" s="880"/>
      <c r="H1182" s="303" t="str">
        <f t="shared" si="255"/>
        <v>A0759_(株)クリーンベンチャー21</v>
      </c>
      <c r="I1182" s="303" t="str">
        <f t="shared" si="256"/>
        <v>A0759_(株)クリーンベンチャー21_</v>
      </c>
      <c r="M1182" s="303">
        <f t="shared" si="257"/>
        <v>0</v>
      </c>
    </row>
    <row r="1183" spans="1:13">
      <c r="A1183" s="633" t="s">
        <v>624</v>
      </c>
      <c r="B1183" s="634" t="s">
        <v>2161</v>
      </c>
      <c r="C1183" s="640"/>
      <c r="D1183" s="945">
        <v>5.9299999999999999E-4</v>
      </c>
      <c r="E1183" s="642">
        <v>5.9299999999999999E-4</v>
      </c>
      <c r="F1183" s="638">
        <v>100</v>
      </c>
      <c r="G1183" s="880"/>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33" t="s">
        <v>625</v>
      </c>
      <c r="B1184" s="634" t="s">
        <v>2162</v>
      </c>
      <c r="C1184" s="640"/>
      <c r="D1184" s="641">
        <v>4.2499999999999998E-4</v>
      </c>
      <c r="E1184" s="642">
        <v>4.2499999999999998E-4</v>
      </c>
      <c r="F1184" s="638">
        <v>100</v>
      </c>
      <c r="G1184" s="880"/>
      <c r="H1184" s="303" t="str">
        <f t="shared" si="266"/>
        <v>A0761_(株)みとや</v>
      </c>
      <c r="I1184" s="303" t="str">
        <f t="shared" si="267"/>
        <v>A0761_(株)みとや_</v>
      </c>
      <c r="M1184" s="303">
        <f t="shared" si="268"/>
        <v>0</v>
      </c>
    </row>
    <row r="1185" spans="1:13">
      <c r="A1185" s="633" t="s">
        <v>626</v>
      </c>
      <c r="B1185" s="634" t="s">
        <v>2163</v>
      </c>
      <c r="C1185" s="640"/>
      <c r="D1185" s="641">
        <v>4.5100000000000001E-4</v>
      </c>
      <c r="E1185" s="923">
        <v>4.5100000000000001E-4</v>
      </c>
      <c r="F1185" s="638">
        <v>100</v>
      </c>
      <c r="G1185" s="880"/>
      <c r="H1185" s="303" t="str">
        <f t="shared" si="266"/>
        <v>A0762_三州電力(株)</v>
      </c>
      <c r="I1185" s="303" t="str">
        <f t="shared" si="267"/>
        <v>A0762_三州電力(株)_</v>
      </c>
      <c r="M1185" s="303">
        <f t="shared" si="268"/>
        <v>0</v>
      </c>
    </row>
    <row r="1186" spans="1:13">
      <c r="A1186" s="633" t="s">
        <v>627</v>
      </c>
      <c r="B1186" s="634" t="s">
        <v>2164</v>
      </c>
      <c r="C1186" s="640"/>
      <c r="D1186" s="909">
        <v>5.7799999999999995E-4</v>
      </c>
      <c r="E1186" s="810">
        <v>5.7799999999999995E-4</v>
      </c>
      <c r="F1186" s="638">
        <v>100</v>
      </c>
      <c r="G1186" s="880"/>
      <c r="H1186" s="303" t="str">
        <f t="shared" si="266"/>
        <v>A0764_沖縄新エネ開発(株)</v>
      </c>
      <c r="I1186" s="303" t="str">
        <f t="shared" si="267"/>
        <v>A0764_沖縄新エネ開発(株)_</v>
      </c>
      <c r="M1186" s="303">
        <f t="shared" si="268"/>
        <v>0</v>
      </c>
    </row>
    <row r="1187" spans="1:13">
      <c r="A1187" s="633" t="s">
        <v>628</v>
      </c>
      <c r="B1187" s="634" t="s">
        <v>2165</v>
      </c>
      <c r="C1187" s="640"/>
      <c r="D1187" s="641">
        <v>4.06E-4</v>
      </c>
      <c r="E1187" s="779">
        <v>4.06E-4</v>
      </c>
      <c r="F1187" s="638">
        <v>100</v>
      </c>
      <c r="G1187" s="880"/>
      <c r="H1187" s="303" t="str">
        <f t="shared" si="266"/>
        <v>A0770_(株)ほくだん</v>
      </c>
      <c r="I1187" s="303" t="str">
        <f t="shared" si="267"/>
        <v>A0770_(株)ほくだん_</v>
      </c>
      <c r="M1187" s="303">
        <f t="shared" si="268"/>
        <v>0</v>
      </c>
    </row>
    <row r="1188" spans="1:13">
      <c r="A1188" s="633" t="s">
        <v>2166</v>
      </c>
      <c r="B1188" s="634" t="s">
        <v>2167</v>
      </c>
      <c r="C1188" s="640"/>
      <c r="D1188" s="641">
        <v>3.3399999999999999E-4</v>
      </c>
      <c r="E1188" s="779">
        <v>3.3399999999999999E-4</v>
      </c>
      <c r="F1188" s="638">
        <v>100</v>
      </c>
      <c r="G1188" s="880"/>
      <c r="H1188" s="303" t="str">
        <f t="shared" si="266"/>
        <v>A0772_(株)エスコ</v>
      </c>
      <c r="I1188" s="303" t="str">
        <f t="shared" si="267"/>
        <v>A0772_(株)エスコ_</v>
      </c>
      <c r="M1188" s="303">
        <f t="shared" si="268"/>
        <v>0</v>
      </c>
    </row>
    <row r="1189" spans="1:13">
      <c r="A1189" s="633" t="s">
        <v>2168</v>
      </c>
      <c r="B1189" s="634" t="s">
        <v>2169</v>
      </c>
      <c r="C1189" s="640"/>
      <c r="D1189" s="641">
        <v>5.8299999999999997E-4</v>
      </c>
      <c r="E1189" s="779">
        <v>5.8299999999999997E-4</v>
      </c>
      <c r="F1189" s="638">
        <v>100</v>
      </c>
      <c r="G1189" s="880"/>
      <c r="H1189" s="303" t="str">
        <f t="shared" si="266"/>
        <v>A0781_(株)丸の内電力</v>
      </c>
      <c r="I1189" s="303" t="str">
        <f t="shared" si="267"/>
        <v>A0781_(株)丸の内電力_</v>
      </c>
      <c r="M1189" s="303">
        <f t="shared" si="268"/>
        <v>0</v>
      </c>
    </row>
    <row r="1190" spans="1:13">
      <c r="A1190" s="633" t="s">
        <v>629</v>
      </c>
      <c r="B1190" s="634" t="s">
        <v>2170</v>
      </c>
      <c r="C1190" s="640"/>
      <c r="D1190" s="641">
        <v>4.8000000000000001E-4</v>
      </c>
      <c r="E1190" s="779">
        <v>4.8000000000000001E-4</v>
      </c>
      <c r="F1190" s="638">
        <v>100</v>
      </c>
      <c r="G1190" s="880"/>
      <c r="H1190" s="303" t="str">
        <f t="shared" si="266"/>
        <v>A0783_(株)中京電力</v>
      </c>
      <c r="I1190" s="303" t="str">
        <f t="shared" si="267"/>
        <v>A0783_(株)中京電力_</v>
      </c>
      <c r="M1190" s="303">
        <f t="shared" si="268"/>
        <v>0</v>
      </c>
    </row>
    <row r="1191" spans="1:13">
      <c r="A1191" s="633" t="s">
        <v>630</v>
      </c>
      <c r="B1191" s="634" t="s">
        <v>2171</v>
      </c>
      <c r="C1191" s="640"/>
      <c r="D1191" s="641">
        <v>4.3199999999999998E-4</v>
      </c>
      <c r="E1191" s="779">
        <v>4.3199999999999998E-4</v>
      </c>
      <c r="F1191" s="638">
        <v>100</v>
      </c>
      <c r="G1191" s="880"/>
      <c r="H1191" s="303" t="str">
        <f t="shared" si="266"/>
        <v>A0785_(株)クオリティプラス</v>
      </c>
      <c r="I1191" s="303" t="str">
        <f t="shared" si="267"/>
        <v>A0785_(株)クオリティプラス_</v>
      </c>
      <c r="M1191" s="303">
        <f t="shared" si="268"/>
        <v>0</v>
      </c>
    </row>
    <row r="1192" spans="1:13">
      <c r="A1192" s="633" t="s">
        <v>631</v>
      </c>
      <c r="B1192" s="634" t="s">
        <v>5020</v>
      </c>
      <c r="C1192" s="640"/>
      <c r="D1192" s="641">
        <v>4.6500000000000003E-4</v>
      </c>
      <c r="E1192" s="779">
        <v>4.6500000000000003E-4</v>
      </c>
      <c r="F1192" s="638">
        <v>100</v>
      </c>
      <c r="G1192" s="880"/>
      <c r="H1192" s="303" t="str">
        <f t="shared" si="266"/>
        <v>A0786_Y.W.C.(株)</v>
      </c>
      <c r="I1192" s="303" t="str">
        <f t="shared" si="267"/>
        <v>A0786_Y.W.C.(株)_</v>
      </c>
      <c r="M1192" s="303">
        <f t="shared" si="268"/>
        <v>0</v>
      </c>
    </row>
    <row r="1193" spans="1:13">
      <c r="A1193" s="633" t="s">
        <v>2172</v>
      </c>
      <c r="B1193" s="634" t="s">
        <v>5021</v>
      </c>
      <c r="C1193" s="635"/>
      <c r="D1193" s="771">
        <v>4.0900000000000002E-4</v>
      </c>
      <c r="E1193" s="688">
        <v>4.0900000000000002E-4</v>
      </c>
      <c r="F1193" s="638">
        <v>100</v>
      </c>
      <c r="G1193" s="880"/>
      <c r="H1193" s="303" t="str">
        <f t="shared" si="266"/>
        <v>A0792_(株)MTエナジー</v>
      </c>
      <c r="I1193" s="303" t="str">
        <f t="shared" si="267"/>
        <v>A0792_(株)MTエナジー_</v>
      </c>
      <c r="M1193" s="303">
        <f t="shared" si="268"/>
        <v>0</v>
      </c>
    </row>
    <row r="1194" spans="1:13">
      <c r="A1194" s="643" t="s">
        <v>632</v>
      </c>
      <c r="B1194" s="643" t="s">
        <v>5022</v>
      </c>
      <c r="C1194" s="645" t="s">
        <v>215</v>
      </c>
      <c r="D1194" s="741">
        <v>0</v>
      </c>
      <c r="E1194" s="742">
        <v>0</v>
      </c>
      <c r="F1194" s="1404">
        <v>100</v>
      </c>
      <c r="G1194" s="1427"/>
      <c r="H1194" s="303" t="str">
        <f t="shared" si="266"/>
        <v>A0793_TGオクトパスエナジー(株)</v>
      </c>
      <c r="I1194" s="303" t="str">
        <f t="shared" si="267"/>
        <v>A0793_TGオクトパスエナジー(株)_メニューA</v>
      </c>
      <c r="M1194" s="303">
        <f t="shared" si="268"/>
        <v>0</v>
      </c>
    </row>
    <row r="1195" spans="1:13">
      <c r="A1195" s="643" t="str">
        <f t="shared" ref="A1195:A1197" si="269">A1194</f>
        <v>A0793</v>
      </c>
      <c r="B1195" s="643" t="s">
        <v>5022</v>
      </c>
      <c r="C1195" s="685" t="s">
        <v>4364</v>
      </c>
      <c r="D1195" s="649">
        <v>1.65E-4</v>
      </c>
      <c r="E1195" s="650">
        <v>1.65E-4</v>
      </c>
      <c r="F1195" s="1404"/>
      <c r="G1195" s="1427"/>
      <c r="H1195" s="303" t="str">
        <f t="shared" si="266"/>
        <v>A0793_TGオクトパスエナジー(株)</v>
      </c>
      <c r="I1195" s="303" t="str">
        <f t="shared" si="267"/>
        <v>A0793_TGオクトパスエナジー(株)_メニューB</v>
      </c>
      <c r="M1195" s="303">
        <f t="shared" si="268"/>
        <v>0</v>
      </c>
    </row>
    <row r="1196" spans="1:13">
      <c r="A1196" s="643" t="str">
        <f t="shared" si="269"/>
        <v>A0793</v>
      </c>
      <c r="B1196" s="643" t="s">
        <v>5022</v>
      </c>
      <c r="C1196" s="721" t="s">
        <v>4661</v>
      </c>
      <c r="D1196" s="649">
        <v>3.86E-4</v>
      </c>
      <c r="E1196" s="650">
        <v>3.86E-4</v>
      </c>
      <c r="F1196" s="1404"/>
      <c r="G1196" s="1427"/>
      <c r="H1196" s="303" t="str">
        <f t="shared" si="266"/>
        <v>A0793_TGオクトパスエナジー(株)</v>
      </c>
      <c r="I1196" s="303" t="str">
        <f t="shared" si="267"/>
        <v>A0793_TGオクトパスエナジー(株)_メニューC(残差)</v>
      </c>
      <c r="M1196" s="303">
        <f t="shared" si="268"/>
        <v>0</v>
      </c>
    </row>
    <row r="1197" spans="1:13">
      <c r="A1197" s="643" t="str">
        <f t="shared" si="269"/>
        <v>A0793</v>
      </c>
      <c r="B1197" s="643" t="s">
        <v>5022</v>
      </c>
      <c r="C1197" s="651" t="s">
        <v>647</v>
      </c>
      <c r="D1197" s="744">
        <v>7.1000000000000005E-5</v>
      </c>
      <c r="E1197" s="745">
        <v>7.1000000000000005E-5</v>
      </c>
      <c r="F1197" s="1404"/>
      <c r="G1197" s="1427"/>
      <c r="H1197" s="303" t="str">
        <f t="shared" si="266"/>
        <v>A0793_TGオクトパスエナジー(株)</v>
      </c>
      <c r="I1197" s="303" t="str">
        <f t="shared" si="267"/>
        <v>A0793_TGオクトパスエナジー(株)_(参考値)事業者全体</v>
      </c>
      <c r="M1197" s="303">
        <f t="shared" si="268"/>
        <v>0</v>
      </c>
    </row>
    <row r="1198" spans="1:13">
      <c r="A1198" s="946" t="s">
        <v>633</v>
      </c>
      <c r="B1198" s="644" t="s">
        <v>2173</v>
      </c>
      <c r="C1198" s="645" t="s">
        <v>215</v>
      </c>
      <c r="D1198" s="682">
        <v>0</v>
      </c>
      <c r="E1198" s="683">
        <v>0</v>
      </c>
      <c r="F1198" s="1404">
        <v>100</v>
      </c>
      <c r="G1198" s="1427"/>
      <c r="H1198" s="303" t="str">
        <f t="shared" si="266"/>
        <v>A0796_東北電力フロンティア(株)</v>
      </c>
      <c r="I1198" s="303" t="str">
        <f t="shared" si="267"/>
        <v>A0796_東北電力フロンティア(株)_メニューA</v>
      </c>
      <c r="M1198" s="303">
        <f t="shared" si="268"/>
        <v>0</v>
      </c>
    </row>
    <row r="1199" spans="1:13">
      <c r="A1199" s="946" t="str">
        <f t="shared" ref="A1199:B1200" si="270">A1198</f>
        <v>A0796</v>
      </c>
      <c r="B1199" s="644" t="str">
        <f t="shared" si="270"/>
        <v>東北電力フロンティア(株)</v>
      </c>
      <c r="C1199" s="681" t="s">
        <v>4385</v>
      </c>
      <c r="D1199" s="682">
        <v>5.2899999999999996E-4</v>
      </c>
      <c r="E1199" s="683">
        <v>5.2899999999999996E-4</v>
      </c>
      <c r="F1199" s="1404"/>
      <c r="G1199" s="1427"/>
      <c r="H1199" s="303" t="str">
        <f t="shared" si="266"/>
        <v>A0796_東北電力フロンティア(株)</v>
      </c>
      <c r="I1199" s="303" t="str">
        <f t="shared" si="267"/>
        <v>A0796_東北電力フロンティア(株)_メニューB(残差)</v>
      </c>
      <c r="M1199" s="303">
        <f t="shared" si="268"/>
        <v>0</v>
      </c>
    </row>
    <row r="1200" spans="1:13">
      <c r="A1200" s="946" t="str">
        <f t="shared" si="270"/>
        <v>A0796</v>
      </c>
      <c r="B1200" s="644" t="str">
        <f t="shared" si="270"/>
        <v>東北電力フロンティア(株)</v>
      </c>
      <c r="C1200" s="722" t="s">
        <v>647</v>
      </c>
      <c r="D1200" s="832">
        <v>5.2800000000000004E-4</v>
      </c>
      <c r="E1200" s="637">
        <v>5.2800000000000004E-4</v>
      </c>
      <c r="F1200" s="1404"/>
      <c r="G1200" s="1427"/>
      <c r="H1200" s="303" t="str">
        <f t="shared" si="266"/>
        <v>A0796_東北電力フロンティア(株)</v>
      </c>
      <c r="I1200" s="303" t="str">
        <f t="shared" si="267"/>
        <v>A0796_東北電力フロンティア(株)_(参考値)事業者全体</v>
      </c>
      <c r="M1200" s="303">
        <f t="shared" si="268"/>
        <v>0</v>
      </c>
    </row>
    <row r="1201" spans="1:13">
      <c r="A1201" s="633" t="s">
        <v>634</v>
      </c>
      <c r="B1201" s="634" t="s">
        <v>2174</v>
      </c>
      <c r="C1201" s="640"/>
      <c r="D1201" s="641">
        <v>4.5399999999999998E-4</v>
      </c>
      <c r="E1201" s="779">
        <v>4.5399999999999998E-4</v>
      </c>
      <c r="F1201" s="638">
        <v>100</v>
      </c>
      <c r="G1201" s="880"/>
      <c r="H1201" s="303" t="str">
        <f t="shared" si="266"/>
        <v>A0798_(株)ファラデー</v>
      </c>
      <c r="I1201" s="303" t="str">
        <f t="shared" si="267"/>
        <v>A0798_(株)ファラデー_</v>
      </c>
      <c r="M1201" s="303">
        <f t="shared" si="268"/>
        <v>0</v>
      </c>
    </row>
    <row r="1202" spans="1:13">
      <c r="A1202" s="633" t="s">
        <v>2175</v>
      </c>
      <c r="B1202" s="634" t="s">
        <v>5023</v>
      </c>
      <c r="C1202" s="640"/>
      <c r="D1202" s="641">
        <v>0</v>
      </c>
      <c r="E1202" s="779">
        <v>0</v>
      </c>
      <c r="F1202" s="638">
        <v>100</v>
      </c>
      <c r="G1202" s="880"/>
      <c r="H1202" s="303" t="str">
        <f t="shared" si="266"/>
        <v>A0799_三菱HCキャピタルエナジー(株)</v>
      </c>
      <c r="I1202" s="303" t="str">
        <f t="shared" si="267"/>
        <v>A0799_三菱HCキャピタルエナジー(株)_</v>
      </c>
      <c r="M1202" s="303">
        <f t="shared" si="268"/>
        <v>0</v>
      </c>
    </row>
    <row r="1203" spans="1:13">
      <c r="A1203" s="633" t="s">
        <v>5024</v>
      </c>
      <c r="B1203" s="634" t="s">
        <v>5025</v>
      </c>
      <c r="C1203" s="640"/>
      <c r="D1203" s="641">
        <v>5.5699999999999999E-4</v>
      </c>
      <c r="E1203" s="779">
        <v>5.5699999999999999E-4</v>
      </c>
      <c r="F1203" s="638">
        <v>100</v>
      </c>
      <c r="G1203" s="880"/>
      <c r="H1203" s="303" t="str">
        <f t="shared" si="266"/>
        <v>A0800_(株)Meisin</v>
      </c>
      <c r="I1203" s="303" t="str">
        <f t="shared" si="267"/>
        <v>A0800_(株)Meisin_</v>
      </c>
      <c r="M1203" s="303">
        <f t="shared" si="268"/>
        <v>0</v>
      </c>
    </row>
    <row r="1204" spans="1:13" ht="39.6">
      <c r="A1204" s="633" t="s">
        <v>2176</v>
      </c>
      <c r="B1204" s="634" t="s">
        <v>2177</v>
      </c>
      <c r="C1204" s="640"/>
      <c r="D1204" s="641">
        <v>0</v>
      </c>
      <c r="E1204" s="779">
        <v>0</v>
      </c>
      <c r="F1204" s="638">
        <v>95.93</v>
      </c>
      <c r="G1204" s="880" t="s">
        <v>4634</v>
      </c>
      <c r="H1204" s="303" t="str">
        <f t="shared" si="266"/>
        <v>A0802_大塚ビジネスサポート(株)</v>
      </c>
      <c r="I1204" s="303" t="str">
        <f t="shared" si="267"/>
        <v>A0802_大塚ビジネスサポート(株)_</v>
      </c>
      <c r="M1204" s="303">
        <f t="shared" si="268"/>
        <v>0</v>
      </c>
    </row>
    <row r="1205" spans="1:13" ht="39.6">
      <c r="A1205" s="633" t="s">
        <v>635</v>
      </c>
      <c r="B1205" s="634" t="s">
        <v>2178</v>
      </c>
      <c r="C1205" s="640"/>
      <c r="D1205" s="641">
        <v>5.9299999999999999E-4</v>
      </c>
      <c r="E1205" s="779">
        <v>5.9299999999999999E-4</v>
      </c>
      <c r="F1205" s="638">
        <v>70.91</v>
      </c>
      <c r="G1205" s="880" t="s">
        <v>4634</v>
      </c>
      <c r="H1205" s="303" t="str">
        <f t="shared" si="266"/>
        <v>A0803_出雲ケーブルビジョン(株)</v>
      </c>
      <c r="I1205" s="303" t="str">
        <f t="shared" si="267"/>
        <v>A0803_出雲ケーブルビジョン(株)_</v>
      </c>
      <c r="M1205" s="303">
        <f t="shared" si="268"/>
        <v>0</v>
      </c>
    </row>
    <row r="1206" spans="1:13">
      <c r="A1206" s="633" t="s">
        <v>636</v>
      </c>
      <c r="B1206" s="634" t="s">
        <v>2179</v>
      </c>
      <c r="C1206" s="635"/>
      <c r="D1206" s="758">
        <v>1.02E-4</v>
      </c>
      <c r="E1206" s="834">
        <v>1.02E-4</v>
      </c>
      <c r="F1206" s="638">
        <v>100</v>
      </c>
      <c r="G1206" s="880"/>
      <c r="H1206" s="303" t="str">
        <f t="shared" si="266"/>
        <v>A0806_いずも縁結び電力(株)</v>
      </c>
      <c r="I1206" s="303" t="str">
        <f t="shared" si="267"/>
        <v>A0806_いずも縁結び電力(株)_</v>
      </c>
      <c r="M1206" s="303">
        <f t="shared" si="268"/>
        <v>0</v>
      </c>
    </row>
    <row r="1207" spans="1:13">
      <c r="A1207" s="643" t="s">
        <v>2180</v>
      </c>
      <c r="B1207" s="644" t="s">
        <v>2181</v>
      </c>
      <c r="C1207" s="645" t="s">
        <v>215</v>
      </c>
      <c r="D1207" s="833">
        <v>0</v>
      </c>
      <c r="E1207" s="834">
        <v>0</v>
      </c>
      <c r="F1207" s="1404">
        <v>1.17</v>
      </c>
      <c r="G1207" s="1427" t="s">
        <v>4634</v>
      </c>
      <c r="H1207" s="303" t="str">
        <f t="shared" si="266"/>
        <v>A0807_恵那電力(株)</v>
      </c>
      <c r="I1207" s="303" t="str">
        <f t="shared" si="267"/>
        <v>A0807_恵那電力(株)_メニューA</v>
      </c>
      <c r="M1207" s="303">
        <f t="shared" si="268"/>
        <v>0</v>
      </c>
    </row>
    <row r="1208" spans="1:13">
      <c r="A1208" s="643" t="str">
        <f t="shared" ref="A1208:B1209" si="271">A1207</f>
        <v>A0807</v>
      </c>
      <c r="B1208" s="644" t="str">
        <f t="shared" si="271"/>
        <v>恵那電力(株)</v>
      </c>
      <c r="C1208" s="681" t="s">
        <v>4385</v>
      </c>
      <c r="D1208" s="649">
        <v>4.06E-4</v>
      </c>
      <c r="E1208" s="650">
        <v>4.06E-4</v>
      </c>
      <c r="F1208" s="1404"/>
      <c r="G1208" s="1427"/>
      <c r="H1208" s="303" t="str">
        <f t="shared" si="266"/>
        <v>A0807_恵那電力(株)</v>
      </c>
      <c r="I1208" s="303" t="str">
        <f t="shared" si="267"/>
        <v>A0807_恵那電力(株)_メニューB(残差)</v>
      </c>
      <c r="M1208" s="303">
        <f t="shared" si="268"/>
        <v>0</v>
      </c>
    </row>
    <row r="1209" spans="1:13">
      <c r="A1209" s="643" t="str">
        <f t="shared" si="271"/>
        <v>A0807</v>
      </c>
      <c r="B1209" s="644" t="str">
        <f t="shared" si="271"/>
        <v>恵那電力(株)</v>
      </c>
      <c r="C1209" s="648" t="s">
        <v>647</v>
      </c>
      <c r="D1209" s="661">
        <v>3.8299999999999999E-4</v>
      </c>
      <c r="E1209" s="689">
        <v>3.8299999999999999E-4</v>
      </c>
      <c r="F1209" s="1404"/>
      <c r="G1209" s="1427"/>
      <c r="H1209" s="303" t="str">
        <f t="shared" si="266"/>
        <v>A0807_恵那電力(株)</v>
      </c>
      <c r="I1209" s="303" t="str">
        <f t="shared" si="267"/>
        <v>A0807_恵那電力(株)_(参考値)事業者全体</v>
      </c>
      <c r="M1209" s="303">
        <f t="shared" si="268"/>
        <v>0</v>
      </c>
    </row>
    <row r="1210" spans="1:13">
      <c r="A1210" s="643" t="s">
        <v>637</v>
      </c>
      <c r="B1210" s="644" t="s">
        <v>2182</v>
      </c>
      <c r="C1210" s="839" t="s">
        <v>215</v>
      </c>
      <c r="D1210" s="724">
        <v>0</v>
      </c>
      <c r="E1210" s="764">
        <v>0</v>
      </c>
      <c r="F1210" s="1404" t="s">
        <v>4349</v>
      </c>
      <c r="G1210" s="1404"/>
      <c r="H1210" s="303" t="str">
        <f t="shared" si="266"/>
        <v>A0808_宇都宮ライトパワー(株)</v>
      </c>
      <c r="I1210" s="303" t="str">
        <f t="shared" si="267"/>
        <v>A0808_宇都宮ライトパワー(株)_メニューA</v>
      </c>
      <c r="M1210" s="303">
        <f t="shared" si="268"/>
        <v>0</v>
      </c>
    </row>
    <row r="1211" spans="1:13">
      <c r="A1211" s="643" t="str">
        <f t="shared" ref="A1211:B1212" si="272">A1210</f>
        <v>A0808</v>
      </c>
      <c r="B1211" s="644" t="str">
        <f t="shared" si="272"/>
        <v>宇都宮ライトパワー(株)</v>
      </c>
      <c r="C1211" s="668" t="s">
        <v>4385</v>
      </c>
      <c r="D1211" s="725">
        <v>5.7000000000000003E-5</v>
      </c>
      <c r="E1211" s="669">
        <v>5.7000000000000003E-5</v>
      </c>
      <c r="F1211" s="1404"/>
      <c r="G1211" s="1404"/>
      <c r="H1211" s="303" t="str">
        <f t="shared" si="266"/>
        <v>A0808_宇都宮ライトパワー(株)</v>
      </c>
      <c r="I1211" s="303" t="str">
        <f t="shared" si="267"/>
        <v>A0808_宇都宮ライトパワー(株)_メニューB(残差)</v>
      </c>
      <c r="M1211" s="303">
        <f t="shared" si="268"/>
        <v>0</v>
      </c>
    </row>
    <row r="1212" spans="1:13">
      <c r="A1212" s="643" t="str">
        <f t="shared" si="272"/>
        <v>A0808</v>
      </c>
      <c r="B1212" s="644" t="str">
        <f t="shared" si="272"/>
        <v>宇都宮ライトパワー(株)</v>
      </c>
      <c r="C1212" s="699" t="s">
        <v>647</v>
      </c>
      <c r="D1212" s="671">
        <v>1.0000000000000001E-5</v>
      </c>
      <c r="E1212" s="672">
        <v>1.0000000000000001E-5</v>
      </c>
      <c r="F1212" s="1404"/>
      <c r="G1212" s="1404"/>
      <c r="H1212" s="303" t="str">
        <f t="shared" si="266"/>
        <v>A0808_宇都宮ライトパワー(株)</v>
      </c>
      <c r="I1212" s="303" t="str">
        <f t="shared" si="267"/>
        <v>A0808_宇都宮ライトパワー(株)_(参考値)事業者全体</v>
      </c>
      <c r="M1212" s="303">
        <f t="shared" si="268"/>
        <v>0</v>
      </c>
    </row>
    <row r="1213" spans="1:13">
      <c r="A1213" s="633" t="s">
        <v>638</v>
      </c>
      <c r="B1213" s="634" t="s">
        <v>2183</v>
      </c>
      <c r="C1213" s="722"/>
      <c r="D1213" s="832">
        <v>4.9700000000000005E-4</v>
      </c>
      <c r="E1213" s="637">
        <v>4.9700000000000005E-4</v>
      </c>
      <c r="F1213" s="638">
        <v>100</v>
      </c>
      <c r="G1213" s="880"/>
      <c r="H1213" s="303" t="str">
        <f t="shared" si="266"/>
        <v>A0809_帯広電力(株)</v>
      </c>
      <c r="I1213" s="303" t="str">
        <f t="shared" si="267"/>
        <v>A0809_帯広電力(株)_</v>
      </c>
      <c r="M1213" s="303">
        <f t="shared" si="268"/>
        <v>0</v>
      </c>
    </row>
    <row r="1214" spans="1:13">
      <c r="A1214" s="633" t="s">
        <v>2184</v>
      </c>
      <c r="B1214" s="634" t="s">
        <v>2185</v>
      </c>
      <c r="C1214" s="640"/>
      <c r="D1214" s="641">
        <v>4.5600000000000003E-4</v>
      </c>
      <c r="E1214" s="779">
        <v>4.5600000000000003E-4</v>
      </c>
      <c r="F1214" s="638">
        <v>100</v>
      </c>
      <c r="G1214" s="880"/>
      <c r="H1214" s="303" t="str">
        <f t="shared" si="266"/>
        <v>A0810_フジ物産(株)</v>
      </c>
      <c r="I1214" s="303" t="str">
        <f t="shared" si="267"/>
        <v>A0810_フジ物産(株)_</v>
      </c>
      <c r="M1214" s="303">
        <f t="shared" si="268"/>
        <v>0</v>
      </c>
    </row>
    <row r="1215" spans="1:13">
      <c r="A1215" s="643" t="s">
        <v>2186</v>
      </c>
      <c r="B1215" s="644" t="s">
        <v>2187</v>
      </c>
      <c r="C1215" s="635" t="s">
        <v>215</v>
      </c>
      <c r="D1215" s="833">
        <v>0</v>
      </c>
      <c r="E1215" s="834">
        <v>0</v>
      </c>
      <c r="F1215" s="1404">
        <v>100</v>
      </c>
      <c r="G1215" s="880"/>
      <c r="H1215" s="303" t="str">
        <f t="shared" si="266"/>
        <v>A0812_金沢エナジー(株)</v>
      </c>
      <c r="I1215" s="303" t="str">
        <f t="shared" si="267"/>
        <v>A0812_金沢エナジー(株)_メニューA</v>
      </c>
      <c r="M1215" s="303">
        <f t="shared" si="268"/>
        <v>0</v>
      </c>
    </row>
    <row r="1216" spans="1:13">
      <c r="A1216" s="643" t="str">
        <f t="shared" ref="A1216:B1217" si="273">A1215</f>
        <v>A0812</v>
      </c>
      <c r="B1216" s="644" t="str">
        <f t="shared" si="273"/>
        <v>金沢エナジー(株)</v>
      </c>
      <c r="C1216" s="660" t="s">
        <v>4385</v>
      </c>
      <c r="D1216" s="649">
        <v>3.86E-4</v>
      </c>
      <c r="E1216" s="650">
        <v>3.86E-4</v>
      </c>
      <c r="F1216" s="1404"/>
      <c r="G1216" s="880"/>
      <c r="H1216" s="303" t="str">
        <f t="shared" si="266"/>
        <v>A0812_金沢エナジー(株)</v>
      </c>
      <c r="I1216" s="303" t="str">
        <f t="shared" si="267"/>
        <v>A0812_金沢エナジー(株)_メニューB(残差)</v>
      </c>
      <c r="M1216" s="303">
        <f t="shared" si="268"/>
        <v>0</v>
      </c>
    </row>
    <row r="1217" spans="1:13">
      <c r="A1217" s="643" t="str">
        <f t="shared" si="273"/>
        <v>A0812</v>
      </c>
      <c r="B1217" s="644" t="str">
        <f t="shared" si="273"/>
        <v>金沢エナジー(株)</v>
      </c>
      <c r="C1217" s="651" t="s">
        <v>647</v>
      </c>
      <c r="D1217" s="652">
        <v>3.8499999999999998E-4</v>
      </c>
      <c r="E1217" s="637">
        <v>3.8499999999999998E-4</v>
      </c>
      <c r="F1217" s="1404"/>
      <c r="G1217" s="947"/>
      <c r="H1217" s="303" t="str">
        <f t="shared" si="266"/>
        <v>A0812_金沢エナジー(株)</v>
      </c>
      <c r="I1217" s="303" t="str">
        <f t="shared" si="267"/>
        <v>A0812_金沢エナジー(株)_(参考値)事業者全体</v>
      </c>
      <c r="M1217" s="303">
        <f t="shared" si="268"/>
        <v>0</v>
      </c>
    </row>
    <row r="1218" spans="1:13">
      <c r="A1218" s="633" t="s">
        <v>639</v>
      </c>
      <c r="B1218" s="634" t="s">
        <v>2188</v>
      </c>
      <c r="C1218" s="635"/>
      <c r="D1218" s="771">
        <v>4.46E-4</v>
      </c>
      <c r="E1218" s="688">
        <v>4.46E-4</v>
      </c>
      <c r="F1218" s="638">
        <v>100</v>
      </c>
      <c r="G1218" s="880"/>
      <c r="H1218" s="303" t="str">
        <f t="shared" si="266"/>
        <v>A0817_(株)なんとエナジー</v>
      </c>
      <c r="I1218" s="303" t="str">
        <f t="shared" si="267"/>
        <v>A0817_(株)なんとエナジー_</v>
      </c>
      <c r="M1218" s="303">
        <f t="shared" si="268"/>
        <v>0</v>
      </c>
    </row>
    <row r="1219" spans="1:13">
      <c r="A1219" s="643" t="s">
        <v>640</v>
      </c>
      <c r="B1219" s="644" t="s">
        <v>2189</v>
      </c>
      <c r="C1219" s="839" t="s">
        <v>215</v>
      </c>
      <c r="D1219" s="724">
        <v>0</v>
      </c>
      <c r="E1219" s="764">
        <v>0</v>
      </c>
      <c r="F1219" s="1404">
        <v>100</v>
      </c>
      <c r="G1219" s="1404"/>
      <c r="H1219" s="303" t="str">
        <f t="shared" si="266"/>
        <v>A0819_(株)ボーダレス・ジャパン</v>
      </c>
      <c r="I1219" s="303" t="str">
        <f t="shared" si="267"/>
        <v>A0819_(株)ボーダレス・ジャパン_メニューA</v>
      </c>
      <c r="M1219" s="303">
        <f t="shared" si="268"/>
        <v>0</v>
      </c>
    </row>
    <row r="1220" spans="1:13">
      <c r="A1220" s="643" t="str">
        <f t="shared" ref="A1220:B1220" si="274">A1219</f>
        <v>A0819</v>
      </c>
      <c r="B1220" s="644" t="str">
        <f t="shared" si="274"/>
        <v>(株)ボーダレス・ジャパン</v>
      </c>
      <c r="C1220" s="699" t="s">
        <v>647</v>
      </c>
      <c r="D1220" s="671">
        <v>0</v>
      </c>
      <c r="E1220" s="672">
        <v>0</v>
      </c>
      <c r="F1220" s="1404"/>
      <c r="G1220" s="1404"/>
      <c r="H1220" s="303" t="str">
        <f t="shared" si="266"/>
        <v>A0819_(株)ボーダレス・ジャパン</v>
      </c>
      <c r="I1220" s="303" t="str">
        <f t="shared" si="267"/>
        <v>A0819_(株)ボーダレス・ジャパン_(参考値)事業者全体</v>
      </c>
      <c r="M1220" s="303">
        <f t="shared" si="268"/>
        <v>0</v>
      </c>
    </row>
    <row r="1221" spans="1:13">
      <c r="A1221" s="643" t="s">
        <v>641</v>
      </c>
      <c r="B1221" s="644" t="s">
        <v>2190</v>
      </c>
      <c r="C1221" s="720" t="s">
        <v>215</v>
      </c>
      <c r="D1221" s="886">
        <v>0</v>
      </c>
      <c r="E1221" s="887">
        <v>0</v>
      </c>
      <c r="F1221" s="1404">
        <v>100</v>
      </c>
      <c r="G1221" s="1427"/>
      <c r="H1221" s="303" t="str">
        <f t="shared" si="266"/>
        <v>A0820_(株)ワット</v>
      </c>
      <c r="I1221" s="303" t="str">
        <f t="shared" si="267"/>
        <v>A0820_(株)ワット_メニューA</v>
      </c>
      <c r="M1221" s="303">
        <f t="shared" si="268"/>
        <v>0</v>
      </c>
    </row>
    <row r="1222" spans="1:13">
      <c r="A1222" s="643" t="str">
        <f t="shared" ref="A1222:B1223" si="275">A1221</f>
        <v>A0820</v>
      </c>
      <c r="B1222" s="644" t="str">
        <f t="shared" si="275"/>
        <v>(株)ワット</v>
      </c>
      <c r="C1222" s="648" t="s">
        <v>293</v>
      </c>
      <c r="D1222" s="649">
        <v>0</v>
      </c>
      <c r="E1222" s="650">
        <v>0</v>
      </c>
      <c r="F1222" s="1404"/>
      <c r="G1222" s="1427"/>
      <c r="H1222" s="303" t="str">
        <f t="shared" si="266"/>
        <v>A0820_(株)ワット</v>
      </c>
      <c r="I1222" s="303" t="str">
        <f t="shared" si="267"/>
        <v>A0820_(株)ワット_メニューB</v>
      </c>
      <c r="M1222" s="303">
        <f t="shared" si="268"/>
        <v>0</v>
      </c>
    </row>
    <row r="1223" spans="1:13">
      <c r="A1223" s="643" t="str">
        <f t="shared" si="275"/>
        <v>A0820</v>
      </c>
      <c r="B1223" s="644" t="str">
        <f t="shared" si="275"/>
        <v>(株)ワット</v>
      </c>
      <c r="C1223" s="651" t="s">
        <v>647</v>
      </c>
      <c r="D1223" s="740">
        <v>0</v>
      </c>
      <c r="E1223" s="689">
        <v>0</v>
      </c>
      <c r="F1223" s="1404"/>
      <c r="G1223" s="1427"/>
      <c r="H1223" s="303" t="str">
        <f t="shared" si="266"/>
        <v>A0820_(株)ワット</v>
      </c>
      <c r="I1223" s="303" t="str">
        <f t="shared" si="267"/>
        <v>A0820_(株)ワット_(参考値)事業者全体</v>
      </c>
      <c r="M1223" s="303">
        <f t="shared" si="268"/>
        <v>0</v>
      </c>
    </row>
    <row r="1224" spans="1:13">
      <c r="A1224" s="633" t="s">
        <v>2191</v>
      </c>
      <c r="B1224" s="634" t="s">
        <v>2192</v>
      </c>
      <c r="C1224" s="948"/>
      <c r="D1224" s="641">
        <v>5.9199999999999997E-4</v>
      </c>
      <c r="E1224" s="779">
        <v>5.9199999999999997E-4</v>
      </c>
      <c r="F1224" s="638">
        <v>100</v>
      </c>
      <c r="G1224" s="880"/>
      <c r="H1224" s="303" t="str">
        <f t="shared" si="266"/>
        <v>A0821_ジケイ・スペース(株)</v>
      </c>
      <c r="I1224" s="303" t="str">
        <f t="shared" si="267"/>
        <v>A0821_ジケイ・スペース(株)_</v>
      </c>
      <c r="M1224" s="303">
        <f t="shared" si="268"/>
        <v>0</v>
      </c>
    </row>
    <row r="1225" spans="1:13">
      <c r="A1225" s="643" t="s">
        <v>642</v>
      </c>
      <c r="B1225" s="644" t="s">
        <v>2193</v>
      </c>
      <c r="C1225" s="645" t="s">
        <v>215</v>
      </c>
      <c r="D1225" s="646">
        <v>0</v>
      </c>
      <c r="E1225" s="647">
        <v>0</v>
      </c>
      <c r="F1225" s="1404" t="s">
        <v>4349</v>
      </c>
      <c r="G1225" s="1427"/>
      <c r="H1225" s="303" t="str">
        <f t="shared" si="266"/>
        <v>A0822_広島ガス(株)</v>
      </c>
      <c r="I1225" s="303" t="str">
        <f t="shared" si="267"/>
        <v>A0822_広島ガス(株)_メニューA</v>
      </c>
      <c r="M1225" s="303">
        <f t="shared" si="268"/>
        <v>0</v>
      </c>
    </row>
    <row r="1226" spans="1:13">
      <c r="A1226" s="643" t="str">
        <f t="shared" ref="A1226:B1226" si="276">A1225</f>
        <v>A0822</v>
      </c>
      <c r="B1226" s="644" t="str">
        <f t="shared" si="276"/>
        <v>広島ガス(株)</v>
      </c>
      <c r="C1226" s="949" t="s">
        <v>647</v>
      </c>
      <c r="D1226" s="636">
        <v>0</v>
      </c>
      <c r="E1226" s="689">
        <v>0</v>
      </c>
      <c r="F1226" s="1404"/>
      <c r="G1226" s="1427"/>
      <c r="H1226" s="303" t="str">
        <f t="shared" si="266"/>
        <v>A0822_広島ガス(株)</v>
      </c>
      <c r="I1226" s="303" t="str">
        <f t="shared" si="267"/>
        <v>A0822_広島ガス(株)_(参考値)事業者全体</v>
      </c>
      <c r="M1226" s="303">
        <f t="shared" si="268"/>
        <v>0</v>
      </c>
    </row>
    <row r="1227" spans="1:13">
      <c r="A1227" s="633" t="s">
        <v>5026</v>
      </c>
      <c r="B1227" s="634" t="s">
        <v>5027</v>
      </c>
      <c r="C1227" s="914"/>
      <c r="D1227" s="915">
        <v>4.6299999999999998E-4</v>
      </c>
      <c r="E1227" s="781">
        <v>4.6299999999999998E-4</v>
      </c>
      <c r="F1227" s="638">
        <v>100</v>
      </c>
      <c r="G1227" s="880"/>
      <c r="H1227" s="303" t="str">
        <f t="shared" si="266"/>
        <v>A0824_(株)IQg</v>
      </c>
      <c r="I1227" s="303" t="str">
        <f t="shared" si="267"/>
        <v>A0824_(株)IQg_</v>
      </c>
      <c r="M1227" s="303">
        <f t="shared" si="268"/>
        <v>0</v>
      </c>
    </row>
    <row r="1228" spans="1:13">
      <c r="A1228" s="633" t="s">
        <v>2194</v>
      </c>
      <c r="B1228" s="634" t="s">
        <v>2195</v>
      </c>
      <c r="C1228" s="648"/>
      <c r="D1228" s="636">
        <v>5.04E-4</v>
      </c>
      <c r="E1228" s="689">
        <v>5.04E-4</v>
      </c>
      <c r="F1228" s="638">
        <v>100</v>
      </c>
      <c r="G1228" s="880"/>
      <c r="H1228" s="303" t="str">
        <f t="shared" si="266"/>
        <v>A0825_エナジーサプライ(株)</v>
      </c>
      <c r="I1228" s="303" t="str">
        <f t="shared" si="267"/>
        <v>A0825_エナジーサプライ(株)_</v>
      </c>
      <c r="M1228" s="303">
        <f t="shared" si="268"/>
        <v>0</v>
      </c>
    </row>
    <row r="1229" spans="1:13">
      <c r="A1229" s="643" t="s">
        <v>643</v>
      </c>
      <c r="B1229" s="644" t="s">
        <v>5028</v>
      </c>
      <c r="C1229" s="859" t="s">
        <v>215</v>
      </c>
      <c r="D1229" s="834">
        <v>0</v>
      </c>
      <c r="E1229" s="834">
        <v>0</v>
      </c>
      <c r="F1229" s="1404">
        <v>93.35</v>
      </c>
      <c r="G1229" s="1427" t="s">
        <v>4378</v>
      </c>
      <c r="H1229" s="303" t="str">
        <f t="shared" si="266"/>
        <v>A0826_(株)FPS</v>
      </c>
      <c r="I1229" s="303" t="str">
        <f t="shared" si="267"/>
        <v>A0826_(株)FPS_メニューA</v>
      </c>
      <c r="M1229" s="303">
        <f t="shared" si="268"/>
        <v>0</v>
      </c>
    </row>
    <row r="1230" spans="1:13">
      <c r="A1230" s="643" t="str">
        <f t="shared" ref="A1230:B1236" si="277">A1229</f>
        <v>A0826</v>
      </c>
      <c r="B1230" s="644" t="str">
        <f t="shared" si="277"/>
        <v>(株)FPS</v>
      </c>
      <c r="C1230" s="676" t="s">
        <v>293</v>
      </c>
      <c r="D1230" s="689">
        <v>0</v>
      </c>
      <c r="E1230" s="689">
        <v>0</v>
      </c>
      <c r="F1230" s="1404"/>
      <c r="G1230" s="1427"/>
      <c r="H1230" s="303" t="str">
        <f t="shared" si="266"/>
        <v>A0826_(株)FPS</v>
      </c>
      <c r="I1230" s="303" t="str">
        <f t="shared" si="267"/>
        <v>A0826_(株)FPS_メニューB</v>
      </c>
      <c r="M1230" s="303">
        <f t="shared" si="268"/>
        <v>0</v>
      </c>
    </row>
    <row r="1231" spans="1:13">
      <c r="A1231" s="643" t="str">
        <f t="shared" si="277"/>
        <v>A0826</v>
      </c>
      <c r="B1231" s="644" t="str">
        <f t="shared" si="277"/>
        <v>(株)FPS</v>
      </c>
      <c r="C1231" s="676" t="s">
        <v>466</v>
      </c>
      <c r="D1231" s="650">
        <v>1.8699999999999999E-4</v>
      </c>
      <c r="E1231" s="650">
        <v>1.8699999999999999E-4</v>
      </c>
      <c r="F1231" s="1404"/>
      <c r="G1231" s="1427"/>
      <c r="H1231" s="303" t="str">
        <f t="shared" si="266"/>
        <v>A0826_(株)FPS</v>
      </c>
      <c r="I1231" s="303" t="str">
        <f t="shared" si="267"/>
        <v>A0826_(株)FPS_メニューC</v>
      </c>
      <c r="M1231" s="303">
        <f t="shared" si="268"/>
        <v>0</v>
      </c>
    </row>
    <row r="1232" spans="1:13">
      <c r="A1232" s="643" t="str">
        <f t="shared" si="277"/>
        <v>A0826</v>
      </c>
      <c r="B1232" s="644" t="str">
        <f t="shared" si="277"/>
        <v>(株)FPS</v>
      </c>
      <c r="C1232" s="676" t="s">
        <v>467</v>
      </c>
      <c r="D1232" s="650">
        <v>2.24E-4</v>
      </c>
      <c r="E1232" s="650">
        <v>2.24E-4</v>
      </c>
      <c r="F1232" s="1404"/>
      <c r="G1232" s="1427"/>
      <c r="H1232" s="303" t="str">
        <f t="shared" si="266"/>
        <v>A0826_(株)FPS</v>
      </c>
      <c r="I1232" s="303" t="str">
        <f t="shared" si="267"/>
        <v>A0826_(株)FPS_メニューD</v>
      </c>
      <c r="M1232" s="303">
        <f t="shared" si="268"/>
        <v>0</v>
      </c>
    </row>
    <row r="1233" spans="1:13">
      <c r="A1233" s="643" t="str">
        <f t="shared" si="277"/>
        <v>A0826</v>
      </c>
      <c r="B1233" s="644" t="str">
        <f t="shared" si="277"/>
        <v>(株)FPS</v>
      </c>
      <c r="C1233" s="676" t="s">
        <v>468</v>
      </c>
      <c r="D1233" s="650">
        <v>3.1300000000000002E-4</v>
      </c>
      <c r="E1233" s="650">
        <v>3.1300000000000002E-4</v>
      </c>
      <c r="F1233" s="1404"/>
      <c r="G1233" s="1427"/>
      <c r="H1233" s="303" t="str">
        <f t="shared" si="266"/>
        <v>A0826_(株)FPS</v>
      </c>
      <c r="I1233" s="303" t="str">
        <f t="shared" si="267"/>
        <v>A0826_(株)FPS_メニューE</v>
      </c>
      <c r="M1233" s="303">
        <f t="shared" si="268"/>
        <v>0</v>
      </c>
    </row>
    <row r="1234" spans="1:13">
      <c r="A1234" s="643" t="str">
        <f t="shared" si="277"/>
        <v>A0826</v>
      </c>
      <c r="B1234" s="644" t="str">
        <f t="shared" si="277"/>
        <v>(株)FPS</v>
      </c>
      <c r="C1234" s="676" t="s">
        <v>469</v>
      </c>
      <c r="D1234" s="650">
        <v>3.9599999999999998E-4</v>
      </c>
      <c r="E1234" s="650">
        <v>3.9599999999999998E-4</v>
      </c>
      <c r="F1234" s="1404"/>
      <c r="G1234" s="1427"/>
      <c r="H1234" s="303" t="str">
        <f t="shared" si="266"/>
        <v>A0826_(株)FPS</v>
      </c>
      <c r="I1234" s="303" t="str">
        <f t="shared" si="267"/>
        <v>A0826_(株)FPS_メニューF</v>
      </c>
      <c r="M1234" s="303">
        <f t="shared" si="268"/>
        <v>0</v>
      </c>
    </row>
    <row r="1235" spans="1:13">
      <c r="A1235" s="643" t="str">
        <f t="shared" si="277"/>
        <v>A0826</v>
      </c>
      <c r="B1235" s="644" t="str">
        <f t="shared" si="277"/>
        <v>(株)FPS</v>
      </c>
      <c r="C1235" s="676" t="s">
        <v>1722</v>
      </c>
      <c r="D1235" s="650">
        <v>5.9199999999999997E-4</v>
      </c>
      <c r="E1235" s="650">
        <v>5.9199999999999997E-4</v>
      </c>
      <c r="F1235" s="1404"/>
      <c r="G1235" s="1427"/>
      <c r="H1235" s="303" t="str">
        <f t="shared" si="266"/>
        <v>A0826_(株)FPS</v>
      </c>
      <c r="I1235" s="303" t="str">
        <f t="shared" si="267"/>
        <v>A0826_(株)FPS_メニューG(残差)</v>
      </c>
      <c r="M1235" s="303">
        <f t="shared" si="268"/>
        <v>0</v>
      </c>
    </row>
    <row r="1236" spans="1:13">
      <c r="A1236" s="643" t="str">
        <f t="shared" si="277"/>
        <v>A0826</v>
      </c>
      <c r="B1236" s="644" t="str">
        <f t="shared" si="277"/>
        <v>(株)FPS</v>
      </c>
      <c r="C1236" s="715" t="s">
        <v>647</v>
      </c>
      <c r="D1236" s="658">
        <v>5.7600000000000001E-4</v>
      </c>
      <c r="E1236" s="637">
        <v>5.7600000000000001E-4</v>
      </c>
      <c r="F1236" s="1404"/>
      <c r="G1236" s="1427"/>
      <c r="H1236" s="303" t="str">
        <f t="shared" si="266"/>
        <v>A0826_(株)FPS</v>
      </c>
      <c r="I1236" s="303" t="str">
        <f t="shared" si="267"/>
        <v>A0826_(株)FPS_(参考値)事業者全体</v>
      </c>
      <c r="M1236" s="303">
        <f t="shared" si="268"/>
        <v>0</v>
      </c>
    </row>
    <row r="1237" spans="1:13">
      <c r="A1237" s="633" t="s">
        <v>644</v>
      </c>
      <c r="B1237" s="634" t="s">
        <v>2196</v>
      </c>
      <c r="C1237" s="640"/>
      <c r="D1237" s="641">
        <v>3.0800000000000001E-4</v>
      </c>
      <c r="E1237" s="779">
        <v>3.0800000000000001E-4</v>
      </c>
      <c r="F1237" s="638">
        <v>100</v>
      </c>
      <c r="G1237" s="880"/>
      <c r="H1237" s="303" t="str">
        <f t="shared" si="266"/>
        <v>A0827_大熊るるるん電力(株)</v>
      </c>
      <c r="I1237" s="303" t="str">
        <f t="shared" si="267"/>
        <v>A0827_大熊るるるん電力(株)_</v>
      </c>
      <c r="M1237" s="303">
        <f t="shared" si="268"/>
        <v>0</v>
      </c>
    </row>
    <row r="1238" spans="1:13">
      <c r="A1238" s="643" t="s">
        <v>645</v>
      </c>
      <c r="B1238" s="644" t="s">
        <v>5029</v>
      </c>
      <c r="C1238" s="645" t="s">
        <v>215</v>
      </c>
      <c r="D1238" s="646">
        <v>2.4899999999999998E-4</v>
      </c>
      <c r="E1238" s="647">
        <v>2.4899999999999998E-4</v>
      </c>
      <c r="F1238" s="1404">
        <v>100</v>
      </c>
      <c r="G1238" s="1427"/>
      <c r="H1238" s="303" t="str">
        <f t="shared" si="266"/>
        <v>A0829_(株)レックス</v>
      </c>
      <c r="I1238" s="303" t="str">
        <f t="shared" si="267"/>
        <v>A0829_(株)レックス_メニューA</v>
      </c>
      <c r="M1238" s="303">
        <f t="shared" si="268"/>
        <v>0</v>
      </c>
    </row>
    <row r="1239" spans="1:13">
      <c r="A1239" s="643" t="str">
        <f t="shared" ref="A1239:B1239" si="278">A1238</f>
        <v>A0829</v>
      </c>
      <c r="B1239" s="644" t="str">
        <f t="shared" si="278"/>
        <v>(株)レックス</v>
      </c>
      <c r="C1239" s="722" t="s">
        <v>647</v>
      </c>
      <c r="D1239" s="652">
        <v>2.4899999999999998E-4</v>
      </c>
      <c r="E1239" s="637">
        <v>2.4899999999999998E-4</v>
      </c>
      <c r="F1239" s="1404"/>
      <c r="G1239" s="1427"/>
      <c r="H1239" s="303" t="str">
        <f t="shared" si="266"/>
        <v>A0829_(株)レックス</v>
      </c>
      <c r="I1239" s="303" t="str">
        <f t="shared" si="267"/>
        <v>A0829_(株)レックス_(参考値)事業者全体</v>
      </c>
      <c r="M1239" s="303">
        <f t="shared" si="268"/>
        <v>0</v>
      </c>
    </row>
    <row r="1240" spans="1:13">
      <c r="A1240" s="643" t="s">
        <v>2197</v>
      </c>
      <c r="B1240" s="644" t="s">
        <v>2198</v>
      </c>
      <c r="C1240" s="645" t="s">
        <v>215</v>
      </c>
      <c r="D1240" s="833">
        <v>0</v>
      </c>
      <c r="E1240" s="834">
        <v>0</v>
      </c>
      <c r="F1240" s="1404">
        <v>100</v>
      </c>
      <c r="G1240" s="1427"/>
      <c r="H1240" s="303" t="str">
        <f t="shared" si="266"/>
        <v>A0831_おきたま新電力(株)</v>
      </c>
      <c r="I1240" s="303" t="str">
        <f t="shared" si="267"/>
        <v>A0831_おきたま新電力(株)_メニューA</v>
      </c>
      <c r="M1240" s="303">
        <f t="shared" si="268"/>
        <v>0</v>
      </c>
    </row>
    <row r="1241" spans="1:13">
      <c r="A1241" s="643" t="str">
        <f t="shared" ref="A1241:B1242" si="279">A1240</f>
        <v>A0831</v>
      </c>
      <c r="B1241" s="644" t="str">
        <f t="shared" si="279"/>
        <v>おきたま新電力(株)</v>
      </c>
      <c r="C1241" s="681" t="s">
        <v>4385</v>
      </c>
      <c r="D1241" s="649">
        <v>5.5000000000000003E-4</v>
      </c>
      <c r="E1241" s="650">
        <v>5.5000000000000003E-4</v>
      </c>
      <c r="F1241" s="1404"/>
      <c r="G1241" s="1427"/>
      <c r="H1241" s="303" t="str">
        <f t="shared" si="266"/>
        <v>A0831_おきたま新電力(株)</v>
      </c>
      <c r="I1241" s="303" t="str">
        <f t="shared" si="267"/>
        <v>A0831_おきたま新電力(株)_メニューB(残差)</v>
      </c>
      <c r="M1241" s="303">
        <f t="shared" si="268"/>
        <v>0</v>
      </c>
    </row>
    <row r="1242" spans="1:13">
      <c r="A1242" s="643" t="str">
        <f t="shared" si="279"/>
        <v>A0831</v>
      </c>
      <c r="B1242" s="644" t="str">
        <f t="shared" si="279"/>
        <v>おきたま新電力(株)</v>
      </c>
      <c r="C1242" s="722" t="s">
        <v>647</v>
      </c>
      <c r="D1242" s="652">
        <v>4.9100000000000001E-4</v>
      </c>
      <c r="E1242" s="637">
        <v>4.9100000000000001E-4</v>
      </c>
      <c r="F1242" s="1404"/>
      <c r="G1242" s="1427"/>
      <c r="H1242" s="303" t="str">
        <f t="shared" si="266"/>
        <v>A0831_おきたま新電力(株)</v>
      </c>
      <c r="I1242" s="303" t="str">
        <f t="shared" si="267"/>
        <v>A0831_おきたま新電力(株)_(参考値)事業者全体</v>
      </c>
      <c r="M1242" s="303">
        <f t="shared" si="268"/>
        <v>0</v>
      </c>
    </row>
    <row r="1243" spans="1:13">
      <c r="A1243" s="633" t="s">
        <v>646</v>
      </c>
      <c r="B1243" s="634" t="s">
        <v>2199</v>
      </c>
      <c r="C1243" s="640"/>
      <c r="D1243" s="641">
        <v>4.0499999999999998E-4</v>
      </c>
      <c r="E1243" s="779">
        <v>4.0499999999999998E-4</v>
      </c>
      <c r="F1243" s="638">
        <v>100</v>
      </c>
      <c r="G1243" s="880"/>
      <c r="H1243" s="303" t="str">
        <f t="shared" si="266"/>
        <v>A0835_河原実業(株)</v>
      </c>
      <c r="I1243" s="303" t="str">
        <f t="shared" si="267"/>
        <v>A0835_河原実業(株)_</v>
      </c>
      <c r="M1243" s="303">
        <f t="shared" si="268"/>
        <v>0</v>
      </c>
    </row>
    <row r="1244" spans="1:13">
      <c r="A1244" s="633" t="s">
        <v>2200</v>
      </c>
      <c r="B1244" s="634" t="s">
        <v>5030</v>
      </c>
      <c r="C1244" s="640"/>
      <c r="D1244" s="641">
        <v>9.0700000000000004E-4</v>
      </c>
      <c r="E1244" s="637">
        <v>9.0700000000000004E-4</v>
      </c>
      <c r="F1244" s="638">
        <v>100</v>
      </c>
      <c r="G1244" s="880"/>
      <c r="H1244" s="303" t="str">
        <f t="shared" si="266"/>
        <v>A0838_(株)stc</v>
      </c>
      <c r="I1244" s="303" t="str">
        <f t="shared" si="267"/>
        <v>A0838_(株)stc_</v>
      </c>
      <c r="M1244" s="303">
        <f t="shared" si="268"/>
        <v>0</v>
      </c>
    </row>
    <row r="1245" spans="1:13">
      <c r="A1245" s="643" t="s">
        <v>2201</v>
      </c>
      <c r="B1245" s="644" t="s">
        <v>2202</v>
      </c>
      <c r="C1245" s="645" t="s">
        <v>215</v>
      </c>
      <c r="D1245" s="646">
        <v>3.0000000000000001E-5</v>
      </c>
      <c r="E1245" s="647">
        <v>3.0000000000000001E-5</v>
      </c>
      <c r="F1245" s="1404">
        <v>100</v>
      </c>
      <c r="G1245" s="1427"/>
      <c r="H1245" s="303" t="str">
        <f t="shared" si="266"/>
        <v>A0839_(株)工営エナジー</v>
      </c>
      <c r="I1245" s="303" t="str">
        <f t="shared" si="267"/>
        <v>A0839_(株)工営エナジー_メニューA</v>
      </c>
      <c r="M1245" s="303">
        <f t="shared" si="268"/>
        <v>0</v>
      </c>
    </row>
    <row r="1246" spans="1:13">
      <c r="A1246" s="643" t="str">
        <f t="shared" ref="A1246:B1246" si="280">A1245</f>
        <v>A0839</v>
      </c>
      <c r="B1246" s="644" t="str">
        <f t="shared" si="280"/>
        <v>(株)工営エナジー</v>
      </c>
      <c r="C1246" s="722" t="s">
        <v>647</v>
      </c>
      <c r="D1246" s="661">
        <v>3.0000000000000001E-5</v>
      </c>
      <c r="E1246" s="689">
        <v>3.0000000000000001E-5</v>
      </c>
      <c r="F1246" s="1404"/>
      <c r="G1246" s="1427"/>
      <c r="H1246" s="303" t="str">
        <f t="shared" si="266"/>
        <v>A0839_(株)工営エナジー</v>
      </c>
      <c r="I1246" s="303" t="str">
        <f t="shared" si="267"/>
        <v>A0839_(株)工営エナジー_(参考値)事業者全体</v>
      </c>
      <c r="M1246" s="303">
        <f t="shared" si="268"/>
        <v>0</v>
      </c>
    </row>
    <row r="1247" spans="1:13">
      <c r="A1247" s="643" t="s">
        <v>2203</v>
      </c>
      <c r="B1247" s="644" t="s">
        <v>2204</v>
      </c>
      <c r="C1247" s="950" t="s">
        <v>215</v>
      </c>
      <c r="D1247" s="951">
        <v>0</v>
      </c>
      <c r="E1247" s="664">
        <v>0</v>
      </c>
      <c r="F1247" s="1404">
        <v>100</v>
      </c>
      <c r="G1247" s="1404"/>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43" t="str">
        <f t="shared" ref="A1248:B1248" si="284">A1247</f>
        <v>A0840</v>
      </c>
      <c r="B1248" s="644" t="str">
        <f t="shared" si="284"/>
        <v>アースシグナルソリューションズ(株)</v>
      </c>
      <c r="C1248" s="888" t="s">
        <v>647</v>
      </c>
      <c r="D1248" s="671">
        <v>0</v>
      </c>
      <c r="E1248" s="843">
        <v>0</v>
      </c>
      <c r="F1248" s="1404"/>
      <c r="G1248" s="1404"/>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33" t="s">
        <v>2205</v>
      </c>
      <c r="B1249" s="634" t="s">
        <v>5031</v>
      </c>
      <c r="C1249" s="635"/>
      <c r="D1249" s="928">
        <v>5.9900000000000003E-4</v>
      </c>
      <c r="E1249" s="637">
        <v>5.9900000000000003E-4</v>
      </c>
      <c r="F1249" s="638">
        <v>100</v>
      </c>
      <c r="G1249" s="880"/>
      <c r="H1249" s="303" t="str">
        <f t="shared" si="281"/>
        <v>A0843_シントウエナジー(株)</v>
      </c>
      <c r="I1249" s="303" t="str">
        <f t="shared" si="282"/>
        <v>A0843_シントウエナジー(株)_</v>
      </c>
      <c r="M1249" s="303">
        <f t="shared" si="283"/>
        <v>0</v>
      </c>
    </row>
    <row r="1250" spans="1:13">
      <c r="A1250" s="633" t="s">
        <v>5032</v>
      </c>
      <c r="B1250" s="634" t="s">
        <v>5033</v>
      </c>
      <c r="C1250" s="635"/>
      <c r="D1250" s="758">
        <v>0</v>
      </c>
      <c r="E1250" s="637">
        <v>0</v>
      </c>
      <c r="F1250" s="638" t="s">
        <v>4349</v>
      </c>
      <c r="G1250" s="880"/>
      <c r="H1250" s="303" t="str">
        <f t="shared" si="281"/>
        <v>A0844_那須野ヶ原みらい電力(株)</v>
      </c>
      <c r="I1250" s="303" t="str">
        <f t="shared" si="282"/>
        <v>A0844_那須野ヶ原みらい電力(株)_</v>
      </c>
      <c r="M1250" s="303">
        <f t="shared" si="283"/>
        <v>0</v>
      </c>
    </row>
    <row r="1251" spans="1:13">
      <c r="A1251" s="633" t="s">
        <v>2206</v>
      </c>
      <c r="B1251" s="634" t="s">
        <v>2207</v>
      </c>
      <c r="C1251" s="635"/>
      <c r="D1251" s="758">
        <v>5.22E-4</v>
      </c>
      <c r="E1251" s="637">
        <v>5.22E-4</v>
      </c>
      <c r="F1251" s="638">
        <v>100</v>
      </c>
      <c r="G1251" s="880"/>
      <c r="H1251" s="303" t="str">
        <f t="shared" si="281"/>
        <v>A0847_柏崎あい・あーるエナジー(株)</v>
      </c>
      <c r="I1251" s="303" t="str">
        <f t="shared" si="282"/>
        <v>A0847_柏崎あい・あーるエナジー(株)_</v>
      </c>
      <c r="M1251" s="303">
        <f t="shared" si="283"/>
        <v>0</v>
      </c>
    </row>
    <row r="1252" spans="1:13">
      <c r="A1252" s="633" t="s">
        <v>2208</v>
      </c>
      <c r="B1252" s="634" t="s">
        <v>2209</v>
      </c>
      <c r="C1252" s="635"/>
      <c r="D1252" s="758">
        <v>3.8099999999999999E-4</v>
      </c>
      <c r="E1252" s="637">
        <v>3.8099999999999999E-4</v>
      </c>
      <c r="F1252" s="638">
        <v>100</v>
      </c>
      <c r="G1252" s="880"/>
      <c r="H1252" s="303" t="str">
        <f t="shared" si="281"/>
        <v>A0849_京セラ(株)</v>
      </c>
      <c r="I1252" s="303" t="str">
        <f t="shared" si="282"/>
        <v>A0849_京セラ(株)_</v>
      </c>
      <c r="M1252" s="303">
        <f t="shared" si="283"/>
        <v>0</v>
      </c>
    </row>
    <row r="1253" spans="1:13">
      <c r="A1253" s="633" t="s">
        <v>2210</v>
      </c>
      <c r="B1253" s="634" t="s">
        <v>2211</v>
      </c>
      <c r="C1253" s="635"/>
      <c r="D1253" s="758">
        <v>0</v>
      </c>
      <c r="E1253" s="779">
        <v>0</v>
      </c>
      <c r="F1253" s="638">
        <v>100</v>
      </c>
      <c r="G1253" s="880"/>
      <c r="H1253" s="303" t="str">
        <f t="shared" si="281"/>
        <v>A0851_(株)鳥取みらい電力</v>
      </c>
      <c r="I1253" s="303" t="str">
        <f t="shared" si="282"/>
        <v>A0851_(株)鳥取みらい電力_</v>
      </c>
      <c r="M1253" s="303">
        <f t="shared" si="283"/>
        <v>0</v>
      </c>
    </row>
    <row r="1254" spans="1:13">
      <c r="A1254" s="633" t="s">
        <v>2212</v>
      </c>
      <c r="B1254" s="634" t="s">
        <v>2213</v>
      </c>
      <c r="C1254" s="635"/>
      <c r="D1254" s="758">
        <v>3.3399999999999999E-4</v>
      </c>
      <c r="E1254" s="637">
        <v>3.3399999999999999E-4</v>
      </c>
      <c r="F1254" s="638">
        <v>100</v>
      </c>
      <c r="G1254" s="880"/>
      <c r="H1254" s="303" t="str">
        <f t="shared" si="281"/>
        <v>A0852_鈴鹿グリーンエナジー(株)</v>
      </c>
      <c r="I1254" s="303" t="str">
        <f t="shared" si="282"/>
        <v>A0852_鈴鹿グリーンエナジー(株)_</v>
      </c>
      <c r="M1254" s="303">
        <f t="shared" si="283"/>
        <v>0</v>
      </c>
    </row>
    <row r="1255" spans="1:13">
      <c r="A1255" s="643" t="s">
        <v>5034</v>
      </c>
      <c r="B1255" s="644" t="s">
        <v>2214</v>
      </c>
      <c r="C1255" s="645" t="s">
        <v>215</v>
      </c>
      <c r="D1255" s="646">
        <v>3.5500000000000001E-4</v>
      </c>
      <c r="E1255" s="647">
        <v>3.5500000000000001E-4</v>
      </c>
      <c r="F1255" s="1404">
        <v>100</v>
      </c>
      <c r="G1255" s="1427"/>
      <c r="H1255" s="303" t="str">
        <f t="shared" si="281"/>
        <v>A0854_刈谷知立みらい電力(株)</v>
      </c>
      <c r="I1255" s="303" t="str">
        <f t="shared" si="282"/>
        <v>A0854_刈谷知立みらい電力(株)_メニューA</v>
      </c>
      <c r="M1255" s="303">
        <f t="shared" si="283"/>
        <v>0</v>
      </c>
    </row>
    <row r="1256" spans="1:13">
      <c r="A1256" s="643" t="str">
        <f t="shared" ref="A1256:B1256" si="285">A1255</f>
        <v>A0854</v>
      </c>
      <c r="B1256" s="644" t="str">
        <f t="shared" si="285"/>
        <v>刈谷知立みらい電力(株)</v>
      </c>
      <c r="C1256" s="722" t="s">
        <v>647</v>
      </c>
      <c r="D1256" s="652">
        <v>3.5500000000000001E-4</v>
      </c>
      <c r="E1256" s="637">
        <v>3.5500000000000001E-4</v>
      </c>
      <c r="F1256" s="1404"/>
      <c r="G1256" s="1427"/>
      <c r="H1256" s="303" t="str">
        <f t="shared" si="281"/>
        <v>A0854_刈谷知立みらい電力(株)</v>
      </c>
      <c r="I1256" s="303" t="str">
        <f t="shared" si="282"/>
        <v>A0854_刈谷知立みらい電力(株)_(参考値)事業者全体</v>
      </c>
      <c r="M1256" s="303">
        <f t="shared" si="283"/>
        <v>0</v>
      </c>
    </row>
    <row r="1257" spans="1:13">
      <c r="A1257" s="643" t="s">
        <v>5035</v>
      </c>
      <c r="B1257" s="644" t="s">
        <v>2215</v>
      </c>
      <c r="C1257" s="645" t="s">
        <v>215</v>
      </c>
      <c r="D1257" s="646">
        <v>1.3200000000000001E-4</v>
      </c>
      <c r="E1257" s="647">
        <v>0</v>
      </c>
      <c r="F1257" s="1404">
        <v>100</v>
      </c>
      <c r="G1257" s="1427"/>
      <c r="H1257" s="303" t="str">
        <f t="shared" si="281"/>
        <v>A0859_いちのみや未来エネルギー(株)</v>
      </c>
      <c r="I1257" s="303" t="str">
        <f t="shared" si="282"/>
        <v>A0859_いちのみや未来エネルギー(株)_メニューA</v>
      </c>
      <c r="M1257" s="303">
        <f t="shared" si="283"/>
        <v>0</v>
      </c>
    </row>
    <row r="1258" spans="1:13">
      <c r="A1258" s="643" t="str">
        <f t="shared" ref="A1258:B1258" si="286">A1257</f>
        <v>A0859</v>
      </c>
      <c r="B1258" s="644" t="str">
        <f t="shared" si="286"/>
        <v>いちのみや未来エネルギー(株)</v>
      </c>
      <c r="C1258" s="722" t="s">
        <v>647</v>
      </c>
      <c r="D1258" s="652">
        <v>1.3200000000000001E-4</v>
      </c>
      <c r="E1258" s="637">
        <v>0</v>
      </c>
      <c r="F1258" s="1404"/>
      <c r="G1258" s="1427"/>
      <c r="H1258" s="303" t="str">
        <f t="shared" si="281"/>
        <v>A0859_いちのみや未来エネルギー(株)</v>
      </c>
      <c r="I1258" s="303" t="str">
        <f t="shared" si="282"/>
        <v>A0859_いちのみや未来エネルギー(株)_(参考値)事業者全体</v>
      </c>
      <c r="M1258" s="303">
        <f t="shared" si="283"/>
        <v>0</v>
      </c>
    </row>
    <row r="1259" spans="1:13">
      <c r="A1259" s="633" t="s">
        <v>2216</v>
      </c>
      <c r="B1259" s="634" t="s">
        <v>2217</v>
      </c>
      <c r="C1259" s="635"/>
      <c r="D1259" s="758">
        <v>5.8200000000000005E-4</v>
      </c>
      <c r="E1259" s="637">
        <v>5.8200000000000005E-4</v>
      </c>
      <c r="F1259" s="638">
        <v>100</v>
      </c>
      <c r="G1259" s="880"/>
      <c r="H1259" s="303" t="str">
        <f t="shared" si="281"/>
        <v>A0863_(株)絆</v>
      </c>
      <c r="I1259" s="303" t="str">
        <f t="shared" si="282"/>
        <v>A0863_(株)絆_</v>
      </c>
      <c r="M1259" s="303">
        <f t="shared" si="283"/>
        <v>0</v>
      </c>
    </row>
    <row r="1260" spans="1:13">
      <c r="A1260" s="633" t="s">
        <v>2218</v>
      </c>
      <c r="B1260" s="634" t="s">
        <v>5036</v>
      </c>
      <c r="C1260" s="640"/>
      <c r="D1260" s="641">
        <v>0</v>
      </c>
      <c r="E1260" s="779">
        <v>0</v>
      </c>
      <c r="F1260" s="638" t="s">
        <v>4349</v>
      </c>
      <c r="G1260" s="880"/>
      <c r="H1260" s="303" t="str">
        <f t="shared" si="281"/>
        <v>A0865_東北エネルギーサービス(株)</v>
      </c>
      <c r="I1260" s="303" t="str">
        <f t="shared" si="282"/>
        <v>A0865_東北エネルギーサービス(株)_</v>
      </c>
      <c r="M1260" s="303">
        <f t="shared" si="283"/>
        <v>0</v>
      </c>
    </row>
    <row r="1261" spans="1:13">
      <c r="A1261" s="633" t="s">
        <v>2219</v>
      </c>
      <c r="B1261" s="634" t="s">
        <v>2220</v>
      </c>
      <c r="C1261" s="648"/>
      <c r="D1261" s="636">
        <v>2.7500000000000002E-4</v>
      </c>
      <c r="E1261" s="689">
        <v>2.7500000000000002E-4</v>
      </c>
      <c r="F1261" s="847">
        <v>100</v>
      </c>
      <c r="G1261" s="943"/>
      <c r="H1261" s="303" t="str">
        <f t="shared" si="281"/>
        <v>A0866_(株)いなしきエナジー</v>
      </c>
      <c r="I1261" s="303" t="str">
        <f t="shared" si="282"/>
        <v>A0866_(株)いなしきエナジー_</v>
      </c>
      <c r="M1261" s="303">
        <f t="shared" si="283"/>
        <v>0</v>
      </c>
    </row>
    <row r="1262" spans="1:13">
      <c r="A1262" s="633" t="s">
        <v>2221</v>
      </c>
      <c r="B1262" s="875" t="s">
        <v>2222</v>
      </c>
      <c r="C1262" s="824"/>
      <c r="D1262" s="641">
        <v>1.3899999999999999E-4</v>
      </c>
      <c r="E1262" s="825">
        <v>1.3899999999999999E-4</v>
      </c>
      <c r="F1262" s="826">
        <v>100</v>
      </c>
      <c r="G1262" s="952"/>
      <c r="H1262" s="303" t="str">
        <f t="shared" si="281"/>
        <v>A0867_ながのスマートパワー(株)</v>
      </c>
      <c r="I1262" s="303" t="str">
        <f t="shared" si="282"/>
        <v>A0867_ながのスマートパワー(株)_</v>
      </c>
      <c r="M1262" s="303">
        <f t="shared" si="283"/>
        <v>0</v>
      </c>
    </row>
    <row r="1263" spans="1:13">
      <c r="A1263" s="633" t="s">
        <v>2223</v>
      </c>
      <c r="B1263" s="875" t="s">
        <v>2224</v>
      </c>
      <c r="C1263" s="824"/>
      <c r="D1263" s="641">
        <v>4.9899999999999999E-4</v>
      </c>
      <c r="E1263" s="825">
        <v>4.9899999999999999E-4</v>
      </c>
      <c r="F1263" s="826">
        <v>100</v>
      </c>
      <c r="G1263" s="952"/>
      <c r="H1263" s="303" t="str">
        <f t="shared" si="281"/>
        <v>A0868_(株)ホクレン油機サービス</v>
      </c>
      <c r="I1263" s="303" t="str">
        <f t="shared" si="282"/>
        <v>A0868_(株)ホクレン油機サービス_</v>
      </c>
      <c r="M1263" s="303">
        <f t="shared" si="283"/>
        <v>0</v>
      </c>
    </row>
    <row r="1264" spans="1:13">
      <c r="A1264" s="953" t="s">
        <v>5037</v>
      </c>
      <c r="B1264" s="954" t="s">
        <v>2225</v>
      </c>
      <c r="C1264" s="237"/>
      <c r="D1264" s="825">
        <v>4.2299999999999998E-4</v>
      </c>
      <c r="E1264" s="825">
        <v>4.2299999999999998E-4</v>
      </c>
      <c r="F1264" s="825"/>
      <c r="G1264" s="955"/>
      <c r="H1264" s="303" t="str">
        <f t="shared" si="281"/>
        <v>一般送配電_北海道電力ネットワーク(株)</v>
      </c>
      <c r="I1264" s="303" t="str">
        <f t="shared" si="282"/>
        <v>一般送配電_北海道電力ネットワーク(株)_</v>
      </c>
      <c r="M1264" s="303">
        <f t="shared" si="283"/>
        <v>0</v>
      </c>
    </row>
    <row r="1265" spans="1:13">
      <c r="A1265" s="953" t="s">
        <v>5037</v>
      </c>
      <c r="B1265" s="954" t="s">
        <v>1711</v>
      </c>
      <c r="C1265" s="237"/>
      <c r="D1265" s="825">
        <v>4.2299999999999998E-4</v>
      </c>
      <c r="E1265" s="825">
        <v>4.2299999999999998E-4</v>
      </c>
      <c r="F1265" s="825"/>
      <c r="G1265" s="955"/>
      <c r="H1265" s="303" t="str">
        <f t="shared" si="281"/>
        <v>一般送配電_東北電力ネットワーク(株)</v>
      </c>
      <c r="I1265" s="303" t="str">
        <f t="shared" si="282"/>
        <v>一般送配電_東北電力ネットワーク(株)_</v>
      </c>
      <c r="M1265" s="303">
        <f t="shared" si="283"/>
        <v>0</v>
      </c>
    </row>
    <row r="1266" spans="1:13">
      <c r="A1266" s="953" t="s">
        <v>5037</v>
      </c>
      <c r="B1266" s="954" t="s">
        <v>1712</v>
      </c>
      <c r="C1266" s="237"/>
      <c r="D1266" s="825">
        <v>4.2299999999999998E-4</v>
      </c>
      <c r="E1266" s="825">
        <v>4.2299999999999998E-4</v>
      </c>
      <c r="F1266" s="825"/>
      <c r="G1266" s="955"/>
      <c r="H1266" s="303" t="str">
        <f t="shared" si="281"/>
        <v>一般送配電_東京電力パワーグリッド(株)</v>
      </c>
      <c r="I1266" s="303" t="str">
        <f t="shared" si="282"/>
        <v>一般送配電_東京電力パワーグリッド(株)_</v>
      </c>
      <c r="M1266" s="303">
        <f t="shared" si="283"/>
        <v>0</v>
      </c>
    </row>
    <row r="1267" spans="1:13">
      <c r="A1267" s="953" t="s">
        <v>5037</v>
      </c>
      <c r="B1267" s="954" t="s">
        <v>1713</v>
      </c>
      <c r="C1267" s="237"/>
      <c r="D1267" s="825">
        <v>4.2299999999999998E-4</v>
      </c>
      <c r="E1267" s="825">
        <v>4.2299999999999998E-4</v>
      </c>
      <c r="F1267" s="825"/>
      <c r="G1267" s="955"/>
      <c r="H1267" s="303" t="str">
        <f t="shared" si="281"/>
        <v>一般送配電_中部電力パワーグリッド(株)</v>
      </c>
      <c r="I1267" s="303" t="str">
        <f t="shared" si="282"/>
        <v>一般送配電_中部電力パワーグリッド(株)_</v>
      </c>
      <c r="M1267" s="303">
        <f t="shared" si="283"/>
        <v>0</v>
      </c>
    </row>
    <row r="1268" spans="1:13">
      <c r="A1268" s="953" t="s">
        <v>5037</v>
      </c>
      <c r="B1268" s="956" t="s">
        <v>1714</v>
      </c>
      <c r="C1268" s="237"/>
      <c r="D1268" s="825">
        <v>4.2299999999999998E-4</v>
      </c>
      <c r="E1268" s="825">
        <v>4.2299999999999998E-4</v>
      </c>
      <c r="F1268" s="825"/>
      <c r="G1268" s="955"/>
      <c r="H1268" s="303" t="str">
        <f t="shared" si="281"/>
        <v>一般送配電_北陸電力送配電(株)</v>
      </c>
      <c r="I1268" s="303" t="str">
        <f t="shared" si="282"/>
        <v>一般送配電_北陸電力送配電(株)_</v>
      </c>
      <c r="M1268" s="303">
        <f t="shared" si="283"/>
        <v>0</v>
      </c>
    </row>
    <row r="1269" spans="1:13">
      <c r="A1269" s="953" t="s">
        <v>5037</v>
      </c>
      <c r="B1269" s="956" t="s">
        <v>1715</v>
      </c>
      <c r="C1269" s="237"/>
      <c r="D1269" s="825">
        <v>4.2299999999999998E-4</v>
      </c>
      <c r="E1269" s="825">
        <v>4.2299999999999998E-4</v>
      </c>
      <c r="F1269" s="825"/>
      <c r="G1269" s="955"/>
      <c r="H1269" s="303" t="str">
        <f t="shared" si="281"/>
        <v>一般送配電_関西電力送配電(株)</v>
      </c>
      <c r="I1269" s="303" t="str">
        <f t="shared" si="282"/>
        <v>一般送配電_関西電力送配電(株)_</v>
      </c>
      <c r="M1269" s="303">
        <f t="shared" si="283"/>
        <v>0</v>
      </c>
    </row>
    <row r="1270" spans="1:13">
      <c r="A1270" s="953" t="s">
        <v>5037</v>
      </c>
      <c r="B1270" s="956" t="s">
        <v>1716</v>
      </c>
      <c r="C1270" s="237"/>
      <c r="D1270" s="825">
        <v>4.2299999999999998E-4</v>
      </c>
      <c r="E1270" s="825">
        <v>4.2299999999999998E-4</v>
      </c>
      <c r="F1270" s="825"/>
      <c r="G1270" s="955"/>
      <c r="H1270" s="303" t="str">
        <f t="shared" si="281"/>
        <v>一般送配電_中国電力ネットワーク(株)</v>
      </c>
      <c r="I1270" s="303" t="str">
        <f t="shared" si="282"/>
        <v>一般送配電_中国電力ネットワーク(株)_</v>
      </c>
      <c r="M1270" s="303">
        <f t="shared" si="283"/>
        <v>0</v>
      </c>
    </row>
    <row r="1271" spans="1:13">
      <c r="A1271" s="953" t="s">
        <v>5037</v>
      </c>
      <c r="B1271" s="956" t="s">
        <v>1717</v>
      </c>
      <c r="C1271" s="237"/>
      <c r="D1271" s="825">
        <v>4.2299999999999998E-4</v>
      </c>
      <c r="E1271" s="825">
        <v>4.2299999999999998E-4</v>
      </c>
      <c r="F1271" s="825"/>
      <c r="G1271" s="955"/>
      <c r="H1271" s="303" t="str">
        <f t="shared" si="281"/>
        <v>一般送配電_四国電力送配電(株)</v>
      </c>
      <c r="I1271" s="303" t="str">
        <f t="shared" si="282"/>
        <v>一般送配電_四国電力送配電(株)_</v>
      </c>
      <c r="M1271" s="303">
        <f t="shared" si="283"/>
        <v>0</v>
      </c>
    </row>
    <row r="1272" spans="1:13">
      <c r="A1272" s="953" t="s">
        <v>5037</v>
      </c>
      <c r="B1272" s="956" t="s">
        <v>1718</v>
      </c>
      <c r="C1272" s="237"/>
      <c r="D1272" s="825">
        <v>4.2299999999999998E-4</v>
      </c>
      <c r="E1272" s="825">
        <v>4.2299999999999998E-4</v>
      </c>
      <c r="F1272" s="825"/>
      <c r="G1272" s="955"/>
      <c r="H1272" s="303" t="str">
        <f t="shared" si="281"/>
        <v>一般送配電_九州電力送配電(株)</v>
      </c>
      <c r="I1272" s="303" t="str">
        <f t="shared" si="282"/>
        <v>一般送配電_九州電力送配電(株)_</v>
      </c>
      <c r="M1272" s="303">
        <f t="shared" si="283"/>
        <v>0</v>
      </c>
    </row>
    <row r="1273" spans="1:13" ht="39.6">
      <c r="A1273" s="953" t="s">
        <v>5037</v>
      </c>
      <c r="B1273" s="956" t="s">
        <v>1924</v>
      </c>
      <c r="C1273" s="237"/>
      <c r="D1273" s="825">
        <v>6.9399999999999996E-4</v>
      </c>
      <c r="E1273" s="825">
        <v>6.9399999999999996E-4</v>
      </c>
      <c r="F1273" s="955">
        <v>99.78</v>
      </c>
      <c r="G1273" s="957" t="s">
        <v>4378</v>
      </c>
      <c r="H1273" s="303" t="str">
        <f t="shared" si="281"/>
        <v>一般送配電_沖縄電力(株)</v>
      </c>
      <c r="I1273" s="303" t="str">
        <f t="shared" si="282"/>
        <v>一般送配電_沖縄電力(株)_</v>
      </c>
      <c r="M1273" s="303">
        <f t="shared" si="283"/>
        <v>0</v>
      </c>
    </row>
    <row r="1274" spans="1:13">
      <c r="A1274" s="603">
        <v>99999</v>
      </c>
      <c r="B1274" s="612" t="s">
        <v>4307</v>
      </c>
      <c r="C1274" s="237"/>
      <c r="D1274" s="825">
        <v>4.2200000000000001E-4</v>
      </c>
      <c r="E1274" s="825">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31"/>
      <c r="B1277" s="1431"/>
      <c r="C1277" s="1431"/>
      <c r="D1277" s="1431"/>
      <c r="E1277" s="1431"/>
      <c r="F1277" s="1431"/>
      <c r="G1277" s="1431"/>
      <c r="M1277" s="303">
        <f t="shared" si="287"/>
        <v>0</v>
      </c>
    </row>
    <row r="1278" spans="1:13">
      <c r="A1278" s="1432"/>
      <c r="B1278" s="1432"/>
      <c r="C1278" s="1432"/>
      <c r="D1278" s="1432"/>
      <c r="E1278" s="1432"/>
      <c r="F1278" s="1432"/>
      <c r="G1278" s="1432"/>
      <c r="M1278" s="303">
        <f t="shared" si="287"/>
        <v>0</v>
      </c>
    </row>
    <row r="1279" spans="1:13">
      <c r="A1279" s="958"/>
      <c r="B1279" s="959"/>
      <c r="C1279" s="960"/>
      <c r="D1279" s="961"/>
      <c r="E1279" s="960"/>
      <c r="F1279" s="962"/>
      <c r="G1279" s="962"/>
      <c r="M1279" s="303">
        <f t="shared" si="287"/>
        <v>0</v>
      </c>
    </row>
    <row r="1280" spans="1:13">
      <c r="A1280" s="958"/>
      <c r="B1280" s="959"/>
      <c r="C1280" s="963"/>
      <c r="D1280" s="961"/>
      <c r="E1280" s="960"/>
      <c r="F1280" s="962"/>
      <c r="G1280" s="962"/>
      <c r="M1280" s="303">
        <f t="shared" si="287"/>
        <v>0</v>
      </c>
    </row>
    <row r="1281" spans="1:13">
      <c r="A1281" s="958"/>
      <c r="B1281" s="964"/>
      <c r="C1281" s="963"/>
      <c r="D1281" s="961"/>
      <c r="E1281" s="960"/>
      <c r="F1281" s="962"/>
      <c r="G1281" s="962"/>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13:F915"/>
    <mergeCell ref="G913:G915"/>
    <mergeCell ref="F916:F926"/>
    <mergeCell ref="G916:G926"/>
    <mergeCell ref="F927:F929"/>
    <mergeCell ref="G927:G929"/>
    <mergeCell ref="F899:F902"/>
    <mergeCell ref="G899:G902"/>
    <mergeCell ref="F906:F908"/>
    <mergeCell ref="G906:G908"/>
    <mergeCell ref="F909:F910"/>
    <mergeCell ref="G909:G910"/>
    <mergeCell ref="F885:F887"/>
    <mergeCell ref="G885:G887"/>
    <mergeCell ref="F891:F894"/>
    <mergeCell ref="G891:G894"/>
    <mergeCell ref="F896:F898"/>
    <mergeCell ref="G896:G898"/>
    <mergeCell ref="F862:F864"/>
    <mergeCell ref="G862:G864"/>
    <mergeCell ref="F868:F870"/>
    <mergeCell ref="G868:G870"/>
    <mergeCell ref="F872:F874"/>
    <mergeCell ref="G872:G874"/>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11:F814"/>
    <mergeCell ref="G811:G814"/>
    <mergeCell ref="F817:F819"/>
    <mergeCell ref="G817:G819"/>
    <mergeCell ref="F823:F825"/>
    <mergeCell ref="G823:G825"/>
    <mergeCell ref="F801:F803"/>
    <mergeCell ref="G801:G803"/>
    <mergeCell ref="F805:F807"/>
    <mergeCell ref="G805:G807"/>
    <mergeCell ref="F808:F810"/>
    <mergeCell ref="G808:G810"/>
    <mergeCell ref="F788:F790"/>
    <mergeCell ref="G788:G790"/>
    <mergeCell ref="F793:F794"/>
    <mergeCell ref="G793:G794"/>
    <mergeCell ref="F798:F800"/>
    <mergeCell ref="G798:G800"/>
    <mergeCell ref="F764:F766"/>
    <mergeCell ref="G764:G766"/>
    <mergeCell ref="F773:F777"/>
    <mergeCell ref="G773:G777"/>
    <mergeCell ref="F782:F784"/>
    <mergeCell ref="G782:G78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17:F719"/>
    <mergeCell ref="G717:G719"/>
    <mergeCell ref="F722:F727"/>
    <mergeCell ref="G722:G727"/>
    <mergeCell ref="F731:F733"/>
    <mergeCell ref="G731:G733"/>
    <mergeCell ref="F697:F699"/>
    <mergeCell ref="G697:G699"/>
    <mergeCell ref="F700:F702"/>
    <mergeCell ref="G700:G702"/>
    <mergeCell ref="F712:F714"/>
    <mergeCell ref="G712:G714"/>
    <mergeCell ref="F673:F683"/>
    <mergeCell ref="G673:G683"/>
    <mergeCell ref="F684:F692"/>
    <mergeCell ref="G684:G692"/>
    <mergeCell ref="F693:F696"/>
    <mergeCell ref="G693:G696"/>
    <mergeCell ref="F652:F666"/>
    <mergeCell ref="G652:G666"/>
    <mergeCell ref="F667:F669"/>
    <mergeCell ref="G667:G669"/>
    <mergeCell ref="F670:F672"/>
    <mergeCell ref="G670:G67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03:F605"/>
    <mergeCell ref="G603:G605"/>
    <mergeCell ref="F606:F608"/>
    <mergeCell ref="G606:G608"/>
    <mergeCell ref="F609:F611"/>
    <mergeCell ref="G609:G611"/>
    <mergeCell ref="F585:F594"/>
    <mergeCell ref="G585:G594"/>
    <mergeCell ref="F595:F597"/>
    <mergeCell ref="G595:G597"/>
    <mergeCell ref="F598:F602"/>
    <mergeCell ref="G598:G60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18:F520"/>
    <mergeCell ref="G518:G520"/>
    <mergeCell ref="F522:F526"/>
    <mergeCell ref="G522:G526"/>
    <mergeCell ref="F527:F529"/>
    <mergeCell ref="G527:G529"/>
    <mergeCell ref="F505:F507"/>
    <mergeCell ref="G505:G507"/>
    <mergeCell ref="F508:F509"/>
    <mergeCell ref="G508:G509"/>
    <mergeCell ref="F510:F517"/>
    <mergeCell ref="G510:G517"/>
    <mergeCell ref="F489:F495"/>
    <mergeCell ref="G489:G495"/>
    <mergeCell ref="F496:F498"/>
    <mergeCell ref="G496:G498"/>
    <mergeCell ref="F501:F503"/>
    <mergeCell ref="G501:G503"/>
    <mergeCell ref="F478:F480"/>
    <mergeCell ref="G478:G480"/>
    <mergeCell ref="F482:F484"/>
    <mergeCell ref="G482:G484"/>
    <mergeCell ref="F486:F488"/>
    <mergeCell ref="G486:G488"/>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12:F414"/>
    <mergeCell ref="G412:G414"/>
    <mergeCell ref="F415:F417"/>
    <mergeCell ref="G415:G417"/>
    <mergeCell ref="F419:F422"/>
    <mergeCell ref="G419:G422"/>
    <mergeCell ref="F401:F403"/>
    <mergeCell ref="G401:G403"/>
    <mergeCell ref="F404:F407"/>
    <mergeCell ref="G404:G407"/>
    <mergeCell ref="F408:F411"/>
    <mergeCell ref="G408:G411"/>
    <mergeCell ref="F389:F392"/>
    <mergeCell ref="G389:G392"/>
    <mergeCell ref="F393:F395"/>
    <mergeCell ref="G393:G395"/>
    <mergeCell ref="F396:F399"/>
    <mergeCell ref="G396:G399"/>
    <mergeCell ref="F355:F362"/>
    <mergeCell ref="G355:G362"/>
    <mergeCell ref="F365:F373"/>
    <mergeCell ref="G365:G373"/>
    <mergeCell ref="F376:F387"/>
    <mergeCell ref="G376:G387"/>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24:F326"/>
    <mergeCell ref="G324:G326"/>
    <mergeCell ref="F328:F331"/>
    <mergeCell ref="G328:G331"/>
    <mergeCell ref="F332:F334"/>
    <mergeCell ref="G332:G334"/>
    <mergeCell ref="F303:F312"/>
    <mergeCell ref="G303:G312"/>
    <mergeCell ref="F313:F317"/>
    <mergeCell ref="G313:G317"/>
    <mergeCell ref="F319:F323"/>
    <mergeCell ref="G319:G32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03:F205"/>
    <mergeCell ref="G203:G205"/>
    <mergeCell ref="F206:F210"/>
    <mergeCell ref="G206:G210"/>
    <mergeCell ref="F211:F215"/>
    <mergeCell ref="G211:G215"/>
    <mergeCell ref="F182:F187"/>
    <mergeCell ref="G182:G187"/>
    <mergeCell ref="F189:F192"/>
    <mergeCell ref="G189:G192"/>
    <mergeCell ref="F193:F201"/>
    <mergeCell ref="G193:G201"/>
    <mergeCell ref="F168:F171"/>
    <mergeCell ref="G168:G171"/>
    <mergeCell ref="F173:F177"/>
    <mergeCell ref="G173:G177"/>
    <mergeCell ref="F178:F181"/>
    <mergeCell ref="G178:G181"/>
    <mergeCell ref="F158:F160"/>
    <mergeCell ref="G158:G160"/>
    <mergeCell ref="F162:F164"/>
    <mergeCell ref="G162:G164"/>
    <mergeCell ref="F165:F167"/>
    <mergeCell ref="G165:G167"/>
    <mergeCell ref="F131:F135"/>
    <mergeCell ref="G131:G135"/>
    <mergeCell ref="F136:F148"/>
    <mergeCell ref="G136:G148"/>
    <mergeCell ref="F151:F156"/>
    <mergeCell ref="G151:G156"/>
    <mergeCell ref="F103:F121"/>
    <mergeCell ref="G103:G121"/>
    <mergeCell ref="F122:F126"/>
    <mergeCell ref="G122:G126"/>
    <mergeCell ref="F127:F130"/>
    <mergeCell ref="G127:G130"/>
    <mergeCell ref="F91:F96"/>
    <mergeCell ref="G91:G96"/>
    <mergeCell ref="F97:F102"/>
    <mergeCell ref="G97:G102"/>
    <mergeCell ref="F76:F78"/>
    <mergeCell ref="G76:G78"/>
    <mergeCell ref="F79:F82"/>
    <mergeCell ref="G79:G82"/>
    <mergeCell ref="F83:F85"/>
    <mergeCell ref="G83:G85"/>
    <mergeCell ref="F64:F75"/>
    <mergeCell ref="G64:G75"/>
    <mergeCell ref="F47:F49"/>
    <mergeCell ref="G47:G49"/>
    <mergeCell ref="F50:F54"/>
    <mergeCell ref="G50:G54"/>
    <mergeCell ref="F55:F57"/>
    <mergeCell ref="G55:G57"/>
    <mergeCell ref="F86:F90"/>
    <mergeCell ref="G86:G90"/>
    <mergeCell ref="F32:F34"/>
    <mergeCell ref="G32:G34"/>
    <mergeCell ref="F35:F37"/>
    <mergeCell ref="G35:G37"/>
    <mergeCell ref="F40:F46"/>
    <mergeCell ref="G40:G46"/>
    <mergeCell ref="F58:F60"/>
    <mergeCell ref="G58:G60"/>
    <mergeCell ref="F61:F63"/>
    <mergeCell ref="G61:G63"/>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'参考1_排出係数(ガス)'!Criteria</vt:lpstr>
      <vt:lpstr>'参考2_排出係数(熱)'!Criteria</vt:lpstr>
      <vt:lpstr>'参考1_排出係数(ガス)'!Extract</vt:lpstr>
      <vt:lpstr>'参考2_排出係数(熱)'!Extract</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2025-05-21T08:59:52Z</dcterms:created>
  <dcterms:modified xsi:type="dcterms:W3CDTF">2025-07-30T01:13:11Z</dcterms:modified>
</cp:coreProperties>
</file>